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lsm" ContentType="application/vnd.ms-excel.sheet.macroEnabled.12"/>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updateLinks="never" codeName="ThisWorkbook" defaultThemeVersion="124226"/>
  <mc:AlternateContent xmlns:mc="http://schemas.openxmlformats.org/markup-compatibility/2006">
    <mc:Choice Requires="x15">
      <x15ac:absPath xmlns:x15ac="http://schemas.microsoft.com/office/spreadsheetml/2010/11/ac" url="C:\Users\mary.cox\OneDrive - CLEAResult Consulting Inc\Desktop\2025 RX App Updates\"/>
    </mc:Choice>
  </mc:AlternateContent>
  <xr:revisionPtr revIDLastSave="0" documentId="13_ncr:1_{9E1C2D9D-7E9E-4ECD-87FB-79795E0B80D8}" xr6:coauthVersionLast="47" xr6:coauthVersionMax="47" xr10:uidLastSave="{00000000-0000-0000-0000-000000000000}"/>
  <workbookProtection workbookAlgorithmName="SHA-512" workbookHashValue="sbDtJyhG94vIoafa3bX8OCEpznphe3yE78eQVvuJpB/JYcA+S1K9NfgqRl8/IUuBDFutBcDVqjcoRYqr+jr1JA==" workbookSaltValue="LF5qWyeO14DVZuiAyc8ajQ==" workbookSpinCount="100000" lockStructure="1"/>
  <bookViews>
    <workbookView xWindow="-120" yWindow="-120" windowWidth="20730" windowHeight="11040" firstSheet="2" activeTab="4" xr2:uid="{00000000-000D-0000-FFFF-FFFF00000000}"/>
  </bookViews>
  <sheets>
    <sheet name="Application" sheetId="63" r:id="rId1"/>
    <sheet name="Instructions" sheetId="60" r:id="rId2"/>
    <sheet name="Compressed Air Savings Summary" sheetId="59" r:id="rId3"/>
    <sheet name="Equipment Inventory" sheetId="2" r:id="rId4"/>
    <sheet name="Leak Repair Summary" sheetId="58" r:id="rId5"/>
    <sheet name="Leak List" sheetId="57" r:id="rId6"/>
    <sheet name="Leak List for Printing" sheetId="56" r:id="rId7"/>
    <sheet name="No Loss Condensate Drains" sheetId="49" state="hidden" r:id="rId8"/>
    <sheet name="References " sheetId="48" state="hidden" r:id="rId9"/>
    <sheet name="Revision History" sheetId="61" state="hidden" r:id="rId10"/>
  </sheets>
  <externalReferences>
    <externalReference r:id="rId11"/>
    <externalReference r:id="rId12"/>
    <externalReference r:id="rId13"/>
    <externalReference r:id="rId14"/>
    <externalReference r:id="rId15"/>
    <externalReference r:id="rId16"/>
    <externalReference r:id="rId17"/>
  </externalReferences>
  <definedNames>
    <definedName name="____________________wrn2" localSheetId="5" hidden="1">{"hostelec",#N/A,FALSE,"Billing";"nhelec",#N/A,FALSE,"Billing";"sitelec",#N/A,FALSE,"Billing";"Service",#N/A,FALSE,"Misc."}</definedName>
    <definedName name="____________________wrn2" localSheetId="6" hidden="1">{"hostelec",#N/A,FALSE,"Billing";"nhelec",#N/A,FALSE,"Billing";"sitelec",#N/A,FALSE,"Billing";"Service",#N/A,FALSE,"Misc."}</definedName>
    <definedName name="____________________wrn2" localSheetId="4" hidden="1">{"hostelec",#N/A,FALSE,"Billing";"nhelec",#N/A,FALSE,"Billing";"sitelec",#N/A,FALSE,"Billing";"Service",#N/A,FALSE,"Misc."}</definedName>
    <definedName name="____________________wrn2" localSheetId="7" hidden="1">{"hostelec",#N/A,FALSE,"Billing";"nhelec",#N/A,FALSE,"Billing";"sitelec",#N/A,FALSE,"Billing";"Service",#N/A,FALSE,"Misc."}</definedName>
    <definedName name="____________________wrn2" hidden="1">{"hostelec",#N/A,FALSE,"Billing";"nhelec",#N/A,FALSE,"Billing";"sitelec",#N/A,FALSE,"Billing";"Service",#N/A,FALSE,"Misc."}</definedName>
    <definedName name="___________________wrn2" localSheetId="5" hidden="1">{"hostelec",#N/A,FALSE,"Billing";"nhelec",#N/A,FALSE,"Billing";"sitelec",#N/A,FALSE,"Billing";"Service",#N/A,FALSE,"Misc."}</definedName>
    <definedName name="___________________wrn2" localSheetId="6" hidden="1">{"hostelec",#N/A,FALSE,"Billing";"nhelec",#N/A,FALSE,"Billing";"sitelec",#N/A,FALSE,"Billing";"Service",#N/A,FALSE,"Misc."}</definedName>
    <definedName name="___________________wrn2" localSheetId="4" hidden="1">{"hostelec",#N/A,FALSE,"Billing";"nhelec",#N/A,FALSE,"Billing";"sitelec",#N/A,FALSE,"Billing";"Service",#N/A,FALSE,"Misc."}</definedName>
    <definedName name="___________________wrn2" localSheetId="7" hidden="1">{"hostelec",#N/A,FALSE,"Billing";"nhelec",#N/A,FALSE,"Billing";"sitelec",#N/A,FALSE,"Billing";"Service",#N/A,FALSE,"Misc."}</definedName>
    <definedName name="___________________wrn2" hidden="1">{"hostelec",#N/A,FALSE,"Billing";"nhelec",#N/A,FALSE,"Billing";"sitelec",#N/A,FALSE,"Billing";"Service",#N/A,FALSE,"Misc."}</definedName>
    <definedName name="__________________wrn2" localSheetId="5" hidden="1">{"hostelec",#N/A,FALSE,"Billing";"nhelec",#N/A,FALSE,"Billing";"sitelec",#N/A,FALSE,"Billing";"Service",#N/A,FALSE,"Misc."}</definedName>
    <definedName name="__________________wrn2" localSheetId="6" hidden="1">{"hostelec",#N/A,FALSE,"Billing";"nhelec",#N/A,FALSE,"Billing";"sitelec",#N/A,FALSE,"Billing";"Service",#N/A,FALSE,"Misc."}</definedName>
    <definedName name="__________________wrn2" localSheetId="4" hidden="1">{"hostelec",#N/A,FALSE,"Billing";"nhelec",#N/A,FALSE,"Billing";"sitelec",#N/A,FALSE,"Billing";"Service",#N/A,FALSE,"Misc."}</definedName>
    <definedName name="__________________wrn2" localSheetId="7" hidden="1">{"hostelec",#N/A,FALSE,"Billing";"nhelec",#N/A,FALSE,"Billing";"sitelec",#N/A,FALSE,"Billing";"Service",#N/A,FALSE,"Misc."}</definedName>
    <definedName name="__________________wrn2" hidden="1">{"hostelec",#N/A,FALSE,"Billing";"nhelec",#N/A,FALSE,"Billing";"sitelec",#N/A,FALSE,"Billing";"Service",#N/A,FALSE,"Misc."}</definedName>
    <definedName name="_________________wrn2" localSheetId="5" hidden="1">{"hostelec",#N/A,FALSE,"Billing";"nhelec",#N/A,FALSE,"Billing";"sitelec",#N/A,FALSE,"Billing";"Service",#N/A,FALSE,"Misc."}</definedName>
    <definedName name="_________________wrn2" localSheetId="6" hidden="1">{"hostelec",#N/A,FALSE,"Billing";"nhelec",#N/A,FALSE,"Billing";"sitelec",#N/A,FALSE,"Billing";"Service",#N/A,FALSE,"Misc."}</definedName>
    <definedName name="_________________wrn2" localSheetId="4" hidden="1">{"hostelec",#N/A,FALSE,"Billing";"nhelec",#N/A,FALSE,"Billing";"sitelec",#N/A,FALSE,"Billing";"Service",#N/A,FALSE,"Misc."}</definedName>
    <definedName name="_________________wrn2" localSheetId="7" hidden="1">{"hostelec",#N/A,FALSE,"Billing";"nhelec",#N/A,FALSE,"Billing";"sitelec",#N/A,FALSE,"Billing";"Service",#N/A,FALSE,"Misc."}</definedName>
    <definedName name="_________________wrn2" hidden="1">{"hostelec",#N/A,FALSE,"Billing";"nhelec",#N/A,FALSE,"Billing";"sitelec",#N/A,FALSE,"Billing";"Service",#N/A,FALSE,"Misc."}</definedName>
    <definedName name="________________wrn2" localSheetId="5" hidden="1">{"hostelec",#N/A,FALSE,"Billing";"nhelec",#N/A,FALSE,"Billing";"sitelec",#N/A,FALSE,"Billing";"Service",#N/A,FALSE,"Misc."}</definedName>
    <definedName name="________________wrn2" localSheetId="6" hidden="1">{"hostelec",#N/A,FALSE,"Billing";"nhelec",#N/A,FALSE,"Billing";"sitelec",#N/A,FALSE,"Billing";"Service",#N/A,FALSE,"Misc."}</definedName>
    <definedName name="________________wrn2" localSheetId="4" hidden="1">{"hostelec",#N/A,FALSE,"Billing";"nhelec",#N/A,FALSE,"Billing";"sitelec",#N/A,FALSE,"Billing";"Service",#N/A,FALSE,"Misc."}</definedName>
    <definedName name="________________wrn2" localSheetId="7" hidden="1">{"hostelec",#N/A,FALSE,"Billing";"nhelec",#N/A,FALSE,"Billing";"sitelec",#N/A,FALSE,"Billing";"Service",#N/A,FALSE,"Misc."}</definedName>
    <definedName name="________________wrn2" hidden="1">{"hostelec",#N/A,FALSE,"Billing";"nhelec",#N/A,FALSE,"Billing";"sitelec",#N/A,FALSE,"Billing";"Service",#N/A,FALSE,"Misc."}</definedName>
    <definedName name="_______________wrn2" localSheetId="5" hidden="1">{"hostelec",#N/A,FALSE,"Billing";"nhelec",#N/A,FALSE,"Billing";"sitelec",#N/A,FALSE,"Billing";"Service",#N/A,FALSE,"Misc."}</definedName>
    <definedName name="_______________wrn2" localSheetId="6" hidden="1">{"hostelec",#N/A,FALSE,"Billing";"nhelec",#N/A,FALSE,"Billing";"sitelec",#N/A,FALSE,"Billing";"Service",#N/A,FALSE,"Misc."}</definedName>
    <definedName name="_______________wrn2" localSheetId="4" hidden="1">{"hostelec",#N/A,FALSE,"Billing";"nhelec",#N/A,FALSE,"Billing";"sitelec",#N/A,FALSE,"Billing";"Service",#N/A,FALSE,"Misc."}</definedName>
    <definedName name="_______________wrn2" localSheetId="7" hidden="1">{"hostelec",#N/A,FALSE,"Billing";"nhelec",#N/A,FALSE,"Billing";"sitelec",#N/A,FALSE,"Billing";"Service",#N/A,FALSE,"Misc."}</definedName>
    <definedName name="_______________wrn2" hidden="1">{"hostelec",#N/A,FALSE,"Billing";"nhelec",#N/A,FALSE,"Billing";"sitelec",#N/A,FALSE,"Billing";"Service",#N/A,FALSE,"Misc."}</definedName>
    <definedName name="______________wrn2" localSheetId="5" hidden="1">{"hostelec",#N/A,FALSE,"Billing";"nhelec",#N/A,FALSE,"Billing";"sitelec",#N/A,FALSE,"Billing";"Service",#N/A,FALSE,"Misc."}</definedName>
    <definedName name="______________wrn2" localSheetId="6" hidden="1">{"hostelec",#N/A,FALSE,"Billing";"nhelec",#N/A,FALSE,"Billing";"sitelec",#N/A,FALSE,"Billing";"Service",#N/A,FALSE,"Misc."}</definedName>
    <definedName name="______________wrn2" localSheetId="4" hidden="1">{"hostelec",#N/A,FALSE,"Billing";"nhelec",#N/A,FALSE,"Billing";"sitelec",#N/A,FALSE,"Billing";"Service",#N/A,FALSE,"Misc."}</definedName>
    <definedName name="______________wrn2" localSheetId="7" hidden="1">{"hostelec",#N/A,FALSE,"Billing";"nhelec",#N/A,FALSE,"Billing";"sitelec",#N/A,FALSE,"Billing";"Service",#N/A,FALSE,"Misc."}</definedName>
    <definedName name="______________wrn2" hidden="1">{"hostelec",#N/A,FALSE,"Billing";"nhelec",#N/A,FALSE,"Billing";"sitelec",#N/A,FALSE,"Billing";"Service",#N/A,FALSE,"Misc."}</definedName>
    <definedName name="_____________wrn2" localSheetId="5" hidden="1">{"hostelec",#N/A,FALSE,"Billing";"nhelec",#N/A,FALSE,"Billing";"sitelec",#N/A,FALSE,"Billing";"Service",#N/A,FALSE,"Misc."}</definedName>
    <definedName name="_____________wrn2" localSheetId="6" hidden="1">{"hostelec",#N/A,FALSE,"Billing";"nhelec",#N/A,FALSE,"Billing";"sitelec",#N/A,FALSE,"Billing";"Service",#N/A,FALSE,"Misc."}</definedName>
    <definedName name="_____________wrn2" localSheetId="4" hidden="1">{"hostelec",#N/A,FALSE,"Billing";"nhelec",#N/A,FALSE,"Billing";"sitelec",#N/A,FALSE,"Billing";"Service",#N/A,FALSE,"Misc."}</definedName>
    <definedName name="_____________wrn2" localSheetId="7" hidden="1">{"hostelec",#N/A,FALSE,"Billing";"nhelec",#N/A,FALSE,"Billing";"sitelec",#N/A,FALSE,"Billing";"Service",#N/A,FALSE,"Misc."}</definedName>
    <definedName name="_____________wrn2" hidden="1">{"hostelec",#N/A,FALSE,"Billing";"nhelec",#N/A,FALSE,"Billing";"sitelec",#N/A,FALSE,"Billing";"Service",#N/A,FALSE,"Misc."}</definedName>
    <definedName name="____________wrn2" localSheetId="5" hidden="1">{"hostelec",#N/A,FALSE,"Billing";"nhelec",#N/A,FALSE,"Billing";"sitelec",#N/A,FALSE,"Billing";"Service",#N/A,FALSE,"Misc."}</definedName>
    <definedName name="____________wrn2" localSheetId="6" hidden="1">{"hostelec",#N/A,FALSE,"Billing";"nhelec",#N/A,FALSE,"Billing";"sitelec",#N/A,FALSE,"Billing";"Service",#N/A,FALSE,"Misc."}</definedName>
    <definedName name="____________wrn2" localSheetId="4" hidden="1">{"hostelec",#N/A,FALSE,"Billing";"nhelec",#N/A,FALSE,"Billing";"sitelec",#N/A,FALSE,"Billing";"Service",#N/A,FALSE,"Misc."}</definedName>
    <definedName name="____________wrn2" localSheetId="7" hidden="1">{"hostelec",#N/A,FALSE,"Billing";"nhelec",#N/A,FALSE,"Billing";"sitelec",#N/A,FALSE,"Billing";"Service",#N/A,FALSE,"Misc."}</definedName>
    <definedName name="____________wrn2" hidden="1">{"hostelec",#N/A,FALSE,"Billing";"nhelec",#N/A,FALSE,"Billing";"sitelec",#N/A,FALSE,"Billing";"Service",#N/A,FALSE,"Misc."}</definedName>
    <definedName name="___________wrn2" localSheetId="5" hidden="1">{"hostelec",#N/A,FALSE,"Billing";"nhelec",#N/A,FALSE,"Billing";"sitelec",#N/A,FALSE,"Billing";"Service",#N/A,FALSE,"Misc."}</definedName>
    <definedName name="___________wrn2" localSheetId="6" hidden="1">{"hostelec",#N/A,FALSE,"Billing";"nhelec",#N/A,FALSE,"Billing";"sitelec",#N/A,FALSE,"Billing";"Service",#N/A,FALSE,"Misc."}</definedName>
    <definedName name="___________wrn2" localSheetId="4" hidden="1">{"hostelec",#N/A,FALSE,"Billing";"nhelec",#N/A,FALSE,"Billing";"sitelec",#N/A,FALSE,"Billing";"Service",#N/A,FALSE,"Misc."}</definedName>
    <definedName name="___________wrn2" localSheetId="7" hidden="1">{"hostelec",#N/A,FALSE,"Billing";"nhelec",#N/A,FALSE,"Billing";"sitelec",#N/A,FALSE,"Billing";"Service",#N/A,FALSE,"Misc."}</definedName>
    <definedName name="___________wrn2" hidden="1">{"hostelec",#N/A,FALSE,"Billing";"nhelec",#N/A,FALSE,"Billing";"sitelec",#N/A,FALSE,"Billing";"Service",#N/A,FALSE,"Misc."}</definedName>
    <definedName name="__________wrn2" localSheetId="5" hidden="1">{"hostelec",#N/A,FALSE,"Billing";"nhelec",#N/A,FALSE,"Billing";"sitelec",#N/A,FALSE,"Billing";"Service",#N/A,FALSE,"Misc."}</definedName>
    <definedName name="__________wrn2" localSheetId="6" hidden="1">{"hostelec",#N/A,FALSE,"Billing";"nhelec",#N/A,FALSE,"Billing";"sitelec",#N/A,FALSE,"Billing";"Service",#N/A,FALSE,"Misc."}</definedName>
    <definedName name="__________wrn2" localSheetId="4" hidden="1">{"hostelec",#N/A,FALSE,"Billing";"nhelec",#N/A,FALSE,"Billing";"sitelec",#N/A,FALSE,"Billing";"Service",#N/A,FALSE,"Misc."}</definedName>
    <definedName name="__________wrn2" localSheetId="7" hidden="1">{"hostelec",#N/A,FALSE,"Billing";"nhelec",#N/A,FALSE,"Billing";"sitelec",#N/A,FALSE,"Billing";"Service",#N/A,FALSE,"Misc."}</definedName>
    <definedName name="__________wrn2" hidden="1">{"hostelec",#N/A,FALSE,"Billing";"nhelec",#N/A,FALSE,"Billing";"sitelec",#N/A,FALSE,"Billing";"Service",#N/A,FALSE,"Misc."}</definedName>
    <definedName name="_________wrn2" localSheetId="5" hidden="1">{"hostelec",#N/A,FALSE,"Billing";"nhelec",#N/A,FALSE,"Billing";"sitelec",#N/A,FALSE,"Billing";"Service",#N/A,FALSE,"Misc."}</definedName>
    <definedName name="_________wrn2" localSheetId="6" hidden="1">{"hostelec",#N/A,FALSE,"Billing";"nhelec",#N/A,FALSE,"Billing";"sitelec",#N/A,FALSE,"Billing";"Service",#N/A,FALSE,"Misc."}</definedName>
    <definedName name="_________wrn2" localSheetId="4" hidden="1">{"hostelec",#N/A,FALSE,"Billing";"nhelec",#N/A,FALSE,"Billing";"sitelec",#N/A,FALSE,"Billing";"Service",#N/A,FALSE,"Misc."}</definedName>
    <definedName name="_________wrn2" localSheetId="7" hidden="1">{"hostelec",#N/A,FALSE,"Billing";"nhelec",#N/A,FALSE,"Billing";"sitelec",#N/A,FALSE,"Billing";"Service",#N/A,FALSE,"Misc."}</definedName>
    <definedName name="_________wrn2" hidden="1">{"hostelec",#N/A,FALSE,"Billing";"nhelec",#N/A,FALSE,"Billing";"sitelec",#N/A,FALSE,"Billing";"Service",#N/A,FALSE,"Misc."}</definedName>
    <definedName name="________wrn2" localSheetId="5" hidden="1">{"hostelec",#N/A,FALSE,"Billing";"nhelec",#N/A,FALSE,"Billing";"sitelec",#N/A,FALSE,"Billing";"Service",#N/A,FALSE,"Misc."}</definedName>
    <definedName name="________wrn2" localSheetId="6" hidden="1">{"hostelec",#N/A,FALSE,"Billing";"nhelec",#N/A,FALSE,"Billing";"sitelec",#N/A,FALSE,"Billing";"Service",#N/A,FALSE,"Misc."}</definedName>
    <definedName name="________wrn2" localSheetId="4" hidden="1">{"hostelec",#N/A,FALSE,"Billing";"nhelec",#N/A,FALSE,"Billing";"sitelec",#N/A,FALSE,"Billing";"Service",#N/A,FALSE,"Misc."}</definedName>
    <definedName name="________wrn2" localSheetId="7" hidden="1">{"hostelec",#N/A,FALSE,"Billing";"nhelec",#N/A,FALSE,"Billing";"sitelec",#N/A,FALSE,"Billing";"Service",#N/A,FALSE,"Misc."}</definedName>
    <definedName name="________wrn2" hidden="1">{"hostelec",#N/A,FALSE,"Billing";"nhelec",#N/A,FALSE,"Billing";"sitelec",#N/A,FALSE,"Billing";"Service",#N/A,FALSE,"Misc."}</definedName>
    <definedName name="_______wrn2" localSheetId="5" hidden="1">{"hostelec",#N/A,FALSE,"Billing";"nhelec",#N/A,FALSE,"Billing";"sitelec",#N/A,FALSE,"Billing";"Service",#N/A,FALSE,"Misc."}</definedName>
    <definedName name="_______wrn2" localSheetId="6" hidden="1">{"hostelec",#N/A,FALSE,"Billing";"nhelec",#N/A,FALSE,"Billing";"sitelec",#N/A,FALSE,"Billing";"Service",#N/A,FALSE,"Misc."}</definedName>
    <definedName name="_______wrn2" localSheetId="4" hidden="1">{"hostelec",#N/A,FALSE,"Billing";"nhelec",#N/A,FALSE,"Billing";"sitelec",#N/A,FALSE,"Billing";"Service",#N/A,FALSE,"Misc."}</definedName>
    <definedName name="_______wrn2" localSheetId="7" hidden="1">{"hostelec",#N/A,FALSE,"Billing";"nhelec",#N/A,FALSE,"Billing";"sitelec",#N/A,FALSE,"Billing";"Service",#N/A,FALSE,"Misc."}</definedName>
    <definedName name="_______wrn2" hidden="1">{"hostelec",#N/A,FALSE,"Billing";"nhelec",#N/A,FALSE,"Billing";"sitelec",#N/A,FALSE,"Billing";"Service",#N/A,FALSE,"Misc."}</definedName>
    <definedName name="______wrn2" localSheetId="5" hidden="1">{"hostelec",#N/A,FALSE,"Billing";"nhelec",#N/A,FALSE,"Billing";"sitelec",#N/A,FALSE,"Billing";"Service",#N/A,FALSE,"Misc."}</definedName>
    <definedName name="______wrn2" localSheetId="6" hidden="1">{"hostelec",#N/A,FALSE,"Billing";"nhelec",#N/A,FALSE,"Billing";"sitelec",#N/A,FALSE,"Billing";"Service",#N/A,FALSE,"Misc."}</definedName>
    <definedName name="______wrn2" localSheetId="4" hidden="1">{"hostelec",#N/A,FALSE,"Billing";"nhelec",#N/A,FALSE,"Billing";"sitelec",#N/A,FALSE,"Billing";"Service",#N/A,FALSE,"Misc."}</definedName>
    <definedName name="______wrn2" localSheetId="7" hidden="1">{"hostelec",#N/A,FALSE,"Billing";"nhelec",#N/A,FALSE,"Billing";"sitelec",#N/A,FALSE,"Billing";"Service",#N/A,FALSE,"Misc."}</definedName>
    <definedName name="______wrn2" hidden="1">{"hostelec",#N/A,FALSE,"Billing";"nhelec",#N/A,FALSE,"Billing";"sitelec",#N/A,FALSE,"Billing";"Service",#N/A,FALSE,"Misc."}</definedName>
    <definedName name="_____wrn2" localSheetId="5" hidden="1">{"hostelec",#N/A,FALSE,"Billing";"nhelec",#N/A,FALSE,"Billing";"sitelec",#N/A,FALSE,"Billing";"Service",#N/A,FALSE,"Misc."}</definedName>
    <definedName name="_____wrn2" localSheetId="6" hidden="1">{"hostelec",#N/A,FALSE,"Billing";"nhelec",#N/A,FALSE,"Billing";"sitelec",#N/A,FALSE,"Billing";"Service",#N/A,FALSE,"Misc."}</definedName>
    <definedName name="_____wrn2" localSheetId="4" hidden="1">{"hostelec",#N/A,FALSE,"Billing";"nhelec",#N/A,FALSE,"Billing";"sitelec",#N/A,FALSE,"Billing";"Service",#N/A,FALSE,"Misc."}</definedName>
    <definedName name="_____wrn2" localSheetId="7" hidden="1">{"hostelec",#N/A,FALSE,"Billing";"nhelec",#N/A,FALSE,"Billing";"sitelec",#N/A,FALSE,"Billing";"Service",#N/A,FALSE,"Misc."}</definedName>
    <definedName name="_____wrn2" hidden="1">{"hostelec",#N/A,FALSE,"Billing";"nhelec",#N/A,FALSE,"Billing";"sitelec",#N/A,FALSE,"Billing";"Service",#N/A,FALSE,"Misc."}</definedName>
    <definedName name="____wrn2" localSheetId="5" hidden="1">{"hostelec",#N/A,FALSE,"Billing";"nhelec",#N/A,FALSE,"Billing";"sitelec",#N/A,FALSE,"Billing";"Service",#N/A,FALSE,"Misc."}</definedName>
    <definedName name="____wrn2" localSheetId="6" hidden="1">{"hostelec",#N/A,FALSE,"Billing";"nhelec",#N/A,FALSE,"Billing";"sitelec",#N/A,FALSE,"Billing";"Service",#N/A,FALSE,"Misc."}</definedName>
    <definedName name="____wrn2" localSheetId="4" hidden="1">{"hostelec",#N/A,FALSE,"Billing";"nhelec",#N/A,FALSE,"Billing";"sitelec",#N/A,FALSE,"Billing";"Service",#N/A,FALSE,"Misc."}</definedName>
    <definedName name="____wrn2" localSheetId="7" hidden="1">{"hostelec",#N/A,FALSE,"Billing";"nhelec",#N/A,FALSE,"Billing";"sitelec",#N/A,FALSE,"Billing";"Service",#N/A,FALSE,"Misc."}</definedName>
    <definedName name="____wrn2" hidden="1">{"hostelec",#N/A,FALSE,"Billing";"nhelec",#N/A,FALSE,"Billing";"sitelec",#N/A,FALSE,"Billing";"Service",#N/A,FALSE,"Misc."}</definedName>
    <definedName name="___wrn2" localSheetId="5" hidden="1">{"hostelec",#N/A,FALSE,"Billing";"nhelec",#N/A,FALSE,"Billing";"sitelec",#N/A,FALSE,"Billing";"Service",#N/A,FALSE,"Misc."}</definedName>
    <definedName name="___wrn2" localSheetId="6" hidden="1">{"hostelec",#N/A,FALSE,"Billing";"nhelec",#N/A,FALSE,"Billing";"sitelec",#N/A,FALSE,"Billing";"Service",#N/A,FALSE,"Misc."}</definedName>
    <definedName name="___wrn2" localSheetId="4" hidden="1">{"hostelec",#N/A,FALSE,"Billing";"nhelec",#N/A,FALSE,"Billing";"sitelec",#N/A,FALSE,"Billing";"Service",#N/A,FALSE,"Misc."}</definedName>
    <definedName name="___wrn2" localSheetId="7" hidden="1">{"hostelec",#N/A,FALSE,"Billing";"nhelec",#N/A,FALSE,"Billing";"sitelec",#N/A,FALSE,"Billing";"Service",#N/A,FALSE,"Misc."}</definedName>
    <definedName name="___wrn2" hidden="1">{"hostelec",#N/A,FALSE,"Billing";"nhelec",#N/A,FALSE,"Billing";"sitelec",#N/A,FALSE,"Billing";"Service",#N/A,FALSE,"Misc."}</definedName>
    <definedName name="__123Graph_B" localSheetId="7" hidden="1">[1]LANSING!#REF!</definedName>
    <definedName name="__123Graph_B" hidden="1">[1]LANSING!#REF!</definedName>
    <definedName name="__18_123Grap" localSheetId="7" hidden="1">[2]LANSING!#REF!</definedName>
    <definedName name="__18_123Grap" hidden="1">[2]LANSING!#REF!</definedName>
    <definedName name="__19__123Graph_ACHART_1" hidden="1">[3]Basics!$B$10:$B$110</definedName>
    <definedName name="__27__123Graph_BCHART_2" hidden="1">[3]Basics!$C$10:$C$110</definedName>
    <definedName name="__wrn2" localSheetId="5" hidden="1">{"hostelec",#N/A,FALSE,"Billing";"nhelec",#N/A,FALSE,"Billing";"sitelec",#N/A,FALSE,"Billing";"Service",#N/A,FALSE,"Misc."}</definedName>
    <definedName name="__wrn2" localSheetId="6" hidden="1">{"hostelec",#N/A,FALSE,"Billing";"nhelec",#N/A,FALSE,"Billing";"sitelec",#N/A,FALSE,"Billing";"Service",#N/A,FALSE,"Misc."}</definedName>
    <definedName name="__wrn2" localSheetId="4" hidden="1">{"hostelec",#N/A,FALSE,"Billing";"nhelec",#N/A,FALSE,"Billing";"sitelec",#N/A,FALSE,"Billing";"Service",#N/A,FALSE,"Misc."}</definedName>
    <definedName name="__wrn2" localSheetId="7" hidden="1">{"hostelec",#N/A,FALSE,"Billing";"nhelec",#N/A,FALSE,"Billing";"sitelec",#N/A,FALSE,"Billing";"Service",#N/A,FALSE,"Misc."}</definedName>
    <definedName name="__wrn2" hidden="1">{"hostelec",#N/A,FALSE,"Billing";"nhelec",#N/A,FALSE,"Billing";"sitelec",#N/A,FALSE,"Billing";"Service",#N/A,FALSE,"Misc."}</definedName>
    <definedName name="_10__123Graph_ACHART_1" hidden="1">[3]Basics!$B$10:$B$110</definedName>
    <definedName name="_10__123Graph_ACHART_2" hidden="1">[3]Basics!$B$10:$B$110</definedName>
    <definedName name="_10__123Graph_BCHART_1" hidden="1">[3]Basics!$C$10:$C$110</definedName>
    <definedName name="_10__123Graph_BCHART_2" hidden="1">[3]Basics!$C$10:$C$110</definedName>
    <definedName name="_10__123Graph_DCHART_1" hidden="1">[3]Basics!$E$10:$E$110</definedName>
    <definedName name="_10__123Graph_DCHART_2" hidden="1">[3]Basics!$E$10:$E$110</definedName>
    <definedName name="_10_123Grap" localSheetId="5" hidden="1">[2]LANSING!#REF!</definedName>
    <definedName name="_10_123Grap" localSheetId="6" hidden="1">[2]LANSING!#REF!</definedName>
    <definedName name="_10_123Grap" localSheetId="4" hidden="1">[2]LANSING!#REF!</definedName>
    <definedName name="_10_123Grap" localSheetId="7" hidden="1">[2]LANSING!#REF!</definedName>
    <definedName name="_10_123Grap" hidden="1">[2]LANSING!#REF!</definedName>
    <definedName name="_11__123Graph_ACHART_1" hidden="1">[3]Basics!$B$10:$B$110</definedName>
    <definedName name="_11__123Graph_ACHART_2" hidden="1">[3]Basics!$B$10:$B$110</definedName>
    <definedName name="_11__123Graph_BCHART_1" hidden="1">[3]Basics!$C$10:$C$110</definedName>
    <definedName name="_11__123Graph_BCHART_2" hidden="1">[3]Basics!$C$10:$C$110</definedName>
    <definedName name="_11__123Graph_CCHART_1" hidden="1">[3]Basics!$D$10:$D$50</definedName>
    <definedName name="_11__123Graph_DCHART_2" hidden="1">[3]Basics!$E$10:$E$110</definedName>
    <definedName name="_11__123Graph_ECHART_1" hidden="1">[3]Basics!$F$10:$F$50</definedName>
    <definedName name="_12__123Graph_ACHART_2" hidden="1">[3]Basics!$B$10:$B$110</definedName>
    <definedName name="_12__123Graph_BCHART_1" hidden="1">[3]Basics!$C$10:$C$110</definedName>
    <definedName name="_12__123Graph_BCHART_2" hidden="1">[3]Basics!$C$10:$C$110</definedName>
    <definedName name="_12__123Graph_CCHART_1" hidden="1">[3]Basics!$D$10:$D$50</definedName>
    <definedName name="_12__123Graph_CCHART_2" hidden="1">[3]Basics!$D$10:$D$50</definedName>
    <definedName name="_12__123Graph_ECHART_1" hidden="1">[3]Basics!$F$10:$F$50</definedName>
    <definedName name="_12__123Graph_ECHART_2" hidden="1">[3]Basics!$F$10:$F$50</definedName>
    <definedName name="_12_123Grap" localSheetId="5" hidden="1">[2]LANSING!#REF!</definedName>
    <definedName name="_12_123Grap" localSheetId="6" hidden="1">[2]LANSING!#REF!</definedName>
    <definedName name="_12_123Grap" localSheetId="4" hidden="1">[2]LANSING!#REF!</definedName>
    <definedName name="_12_123Grap" localSheetId="7" hidden="1">[2]LANSING!#REF!</definedName>
    <definedName name="_12_123Grap" hidden="1">[2]LANSING!#REF!</definedName>
    <definedName name="_13__123Graph_ACHART_1" hidden="1">[3]Basics!$B$10:$B$110</definedName>
    <definedName name="_13__123Graph_BCHART_1" hidden="1">[3]Basics!$C$10:$C$110</definedName>
    <definedName name="_13__123Graph_BCHART_2" hidden="1">[3]Basics!$C$10:$C$110</definedName>
    <definedName name="_13__123Graph_CCHART_1" hidden="1">[3]Basics!$D$10:$D$50</definedName>
    <definedName name="_13__123Graph_CCHART_2" hidden="1">[3]Basics!$D$10:$D$50</definedName>
    <definedName name="_13__123Graph_DCHART_1" hidden="1">[3]Basics!$E$10:$E$110</definedName>
    <definedName name="_13__123Graph_ECHART_2" hidden="1">[3]Basics!$F$10:$F$50</definedName>
    <definedName name="_13__123Graph_FCHART_1" hidden="1">[3]Basics!$G$10:$G$110</definedName>
    <definedName name="_13_123Grap" localSheetId="5" hidden="1">[2]LANSING!#REF!</definedName>
    <definedName name="_13_123Grap" localSheetId="6" hidden="1">[2]LANSING!#REF!</definedName>
    <definedName name="_13_123Grap" localSheetId="4" hidden="1">[2]LANSING!#REF!</definedName>
    <definedName name="_13_123Grap" localSheetId="7" hidden="1">[2]LANSING!#REF!</definedName>
    <definedName name="_13_123Grap" hidden="1">[2]LANSING!#REF!</definedName>
    <definedName name="_14__123Graph_ACHART_1" hidden="1">[3]Basics!$B$10:$B$110</definedName>
    <definedName name="_14__123Graph_ACHART_2" hidden="1">[3]Basics!$B$10:$B$110</definedName>
    <definedName name="_14__123Graph_BCHART_2" hidden="1">[3]Basics!$C$10:$C$110</definedName>
    <definedName name="_14__123Graph_CCHART_1" hidden="1">[3]Basics!$D$10:$D$50</definedName>
    <definedName name="_14__123Graph_CCHART_2" hidden="1">[3]Basics!$D$10:$D$50</definedName>
    <definedName name="_14__123Graph_DCHART_1" hidden="1">[3]Basics!$E$10:$E$110</definedName>
    <definedName name="_14__123Graph_DCHART_2" hidden="1">[3]Basics!$E$10:$E$110</definedName>
    <definedName name="_14__123Graph_FCHART_1" hidden="1">[3]Basics!$G$10:$G$110</definedName>
    <definedName name="_14__123Graph_FCHART_2" hidden="1">[3]Basics!$G$10:$G$110</definedName>
    <definedName name="_15__123Graph_ACHART_2" hidden="1">[3]Basics!$B$10:$B$110</definedName>
    <definedName name="_15__123Graph_BCHART_1" hidden="1">[3]Basics!$C$10:$C$110</definedName>
    <definedName name="_15__123Graph_CCHART_1" hidden="1">[3]Basics!$D$10:$D$50</definedName>
    <definedName name="_15__123Graph_CCHART_2" hidden="1">[3]Basics!$D$10:$D$50</definedName>
    <definedName name="_15__123Graph_DCHART_1" hidden="1">[3]Basics!$E$10:$E$110</definedName>
    <definedName name="_15__123Graph_DCHART_2" hidden="1">[3]Basics!$E$10:$E$110</definedName>
    <definedName name="_15__123Graph_ECHART_1" hidden="1">[3]Basics!$F$10:$F$50</definedName>
    <definedName name="_15__123Graph_FCHART_2" hidden="1">[3]Basics!$G$10:$G$110</definedName>
    <definedName name="_15__123Graph_XCHART_1" hidden="1">[3]Basics!$A$10:$A$110</definedName>
    <definedName name="_16__123Graph_BCHART_1" hidden="1">[3]Basics!$C$10:$C$110</definedName>
    <definedName name="_16__123Graph_BCHART_2" hidden="1">[3]Basics!$C$10:$C$110</definedName>
    <definedName name="_16__123Graph_CCHART_2" hidden="1">[3]Basics!$D$10:$D$50</definedName>
    <definedName name="_16__123Graph_DCHART_1" hidden="1">[3]Basics!$E$10:$E$110</definedName>
    <definedName name="_16__123Graph_DCHART_2" hidden="1">[3]Basics!$E$10:$E$110</definedName>
    <definedName name="_16__123Graph_ECHART_1" hidden="1">[3]Basics!$F$10:$F$50</definedName>
    <definedName name="_16__123Graph_ECHART_2" hidden="1">[3]Basics!$F$10:$F$50</definedName>
    <definedName name="_16__123Graph_XCHART_1" hidden="1">[3]Basics!$A$10:$A$110</definedName>
    <definedName name="_16__123Graph_XCHART_2" hidden="1">[3]Basics!$A$10:$A$110</definedName>
    <definedName name="_17__123Graph_BCHART_2" hidden="1">[3]Basics!$C$10:$C$110</definedName>
    <definedName name="_17__123Graph_CCHART_1" hidden="1">[3]Basics!$D$10:$D$50</definedName>
    <definedName name="_17__123Graph_DCHART_1" hidden="1">[3]Basics!$E$10:$E$110</definedName>
    <definedName name="_17__123Graph_DCHART_2" hidden="1">[3]Basics!$E$10:$E$110</definedName>
    <definedName name="_17__123Graph_ECHART_1" hidden="1">[3]Basics!$F$10:$F$50</definedName>
    <definedName name="_17__123Graph_ECHART_2" hidden="1">[3]Basics!$F$10:$F$50</definedName>
    <definedName name="_17__123Graph_FCHART_1" hidden="1">[3]Basics!$G$10:$G$110</definedName>
    <definedName name="_17__123Graph_XCHART_2" hidden="1">[3]Basics!$A$10:$A$110</definedName>
    <definedName name="_17_0__123Grap" localSheetId="5" hidden="1">[2]LANSING!#REF!</definedName>
    <definedName name="_17_0__123Grap" localSheetId="6" hidden="1">[2]LANSING!#REF!</definedName>
    <definedName name="_17_0__123Grap" localSheetId="4" hidden="1">[2]LANSING!#REF!</definedName>
    <definedName name="_17_0__123Grap" localSheetId="7" hidden="1">[2]LANSING!#REF!</definedName>
    <definedName name="_17_0__123Grap" hidden="1">[2]LANSING!#REF!</definedName>
    <definedName name="_17_123Grap" localSheetId="5" hidden="1">[2]LANSING!#REF!</definedName>
    <definedName name="_17_123Grap" localSheetId="6" hidden="1">[2]LANSING!#REF!</definedName>
    <definedName name="_17_123Grap" localSheetId="4" hidden="1">[2]LANSING!#REF!</definedName>
    <definedName name="_17_123Grap" localSheetId="7" hidden="1">[2]LANSING!#REF!</definedName>
    <definedName name="_17_123Grap" hidden="1">[2]LANSING!#REF!</definedName>
    <definedName name="_18__123Graph_ACHART_1" hidden="1">[3]Basics!$B$10:$B$110</definedName>
    <definedName name="_18__123Graph_CCHART_1" hidden="1">[3]Basics!$D$10:$D$50</definedName>
    <definedName name="_18__123Graph_CCHART_2" hidden="1">[3]Basics!$D$10:$D$50</definedName>
    <definedName name="_18__123Graph_DCHART_2" hidden="1">[3]Basics!$E$10:$E$110</definedName>
    <definedName name="_18__123Graph_ECHART_1" hidden="1">[3]Basics!$F$10:$F$50</definedName>
    <definedName name="_18__123Graph_ECHART_2" hidden="1">[3]Basics!$F$10:$F$50</definedName>
    <definedName name="_18__123Graph_FCHART_1" hidden="1">[3]Basics!$G$10:$G$110</definedName>
    <definedName name="_18__123Graph_FCHART_2" hidden="1">[3]Basics!$G$10:$G$110</definedName>
    <definedName name="_18_0__123Grap" localSheetId="5" hidden="1">[2]LANSING!#REF!</definedName>
    <definedName name="_18_0__123Grap" localSheetId="6" hidden="1">[2]LANSING!#REF!</definedName>
    <definedName name="_18_0__123Grap" localSheetId="4" hidden="1">[2]LANSING!#REF!</definedName>
    <definedName name="_18_0__123Grap" localSheetId="7" hidden="1">[2]LANSING!#REF!</definedName>
    <definedName name="_18_0__123Grap" hidden="1">[2]LANSING!#REF!</definedName>
    <definedName name="_18_123Grap" localSheetId="5" hidden="1">[2]LANSING!#REF!</definedName>
    <definedName name="_18_123Grap" localSheetId="6" hidden="1">[2]LANSING!#REF!</definedName>
    <definedName name="_18_123Grap" localSheetId="4" hidden="1">[2]LANSING!#REF!</definedName>
    <definedName name="_18_123Grap" localSheetId="7" hidden="1">[2]LANSING!#REF!</definedName>
    <definedName name="_18_123Grap" hidden="1">[2]LANSING!#REF!</definedName>
    <definedName name="_19__123Graph_ACHART_1" hidden="1">[3]Basics!$B$10:$B$110</definedName>
    <definedName name="_19__123Graph_ACHART_2" hidden="1">[3]Basics!$B$10:$B$110</definedName>
    <definedName name="_19__123Graph_CCHART_2" hidden="1">[3]Basics!$D$10:$D$50</definedName>
    <definedName name="_19__123Graph_DCHART_1" hidden="1">[3]Basics!$E$10:$E$110</definedName>
    <definedName name="_19__123Graph_ECHART_1" hidden="1">[3]Basics!$F$10:$F$50</definedName>
    <definedName name="_19__123Graph_ECHART_2" hidden="1">[3]Basics!$F$10:$F$50</definedName>
    <definedName name="_19__123Graph_FCHART_1" hidden="1">[3]Basics!$G$10:$G$110</definedName>
    <definedName name="_19__123Graph_FCHART_2" hidden="1">[3]Basics!$G$10:$G$110</definedName>
    <definedName name="_19__123Graph_XCHART_1" hidden="1">[3]Basics!$A$10:$A$110</definedName>
    <definedName name="_2_123Grap" localSheetId="5" hidden="1">[2]LANSING!#REF!</definedName>
    <definedName name="_2_123Grap" localSheetId="6" hidden="1">[2]LANSING!#REF!</definedName>
    <definedName name="_2_123Grap" localSheetId="4" hidden="1">[2]LANSING!#REF!</definedName>
    <definedName name="_2_123Grap" localSheetId="7" hidden="1">[2]LANSING!#REF!</definedName>
    <definedName name="_2_123Grap" hidden="1">[2]LANSING!#REF!</definedName>
    <definedName name="_20__123Graph_AChart_1A" hidden="1">[4]A!$C$6:$C$61</definedName>
    <definedName name="_20__123Graph_ACHART_2" hidden="1">[3]Basics!$B$10:$B$110</definedName>
    <definedName name="_20__123Graph_BCHART_1" hidden="1">[3]Basics!$C$10:$C$110</definedName>
    <definedName name="_20__123Graph_DCHART_1" hidden="1">[3]Basics!$E$10:$E$110</definedName>
    <definedName name="_20__123Graph_DCHART_2" hidden="1">[3]Basics!$E$10:$E$110</definedName>
    <definedName name="_20__123Graph_ECHART_2" hidden="1">[3]Basics!$F$10:$F$50</definedName>
    <definedName name="_20__123Graph_FCHART_1" hidden="1">[3]Basics!$G$10:$G$110</definedName>
    <definedName name="_20__123Graph_FCHART_2" hidden="1">[3]Basics!$G$10:$G$110</definedName>
    <definedName name="_20__123Graph_XCHART_1" hidden="1">[3]Basics!$A$10:$A$110</definedName>
    <definedName name="_20__123Graph_XCHART_2" hidden="1">[3]Basics!$A$10:$A$110</definedName>
    <definedName name="_20_0__123Grap" localSheetId="5" hidden="1">[2]LANSING!#REF!</definedName>
    <definedName name="_20_0__123Grap" localSheetId="6" hidden="1">[2]LANSING!#REF!</definedName>
    <definedName name="_20_0__123Grap" localSheetId="4" hidden="1">[2]LANSING!#REF!</definedName>
    <definedName name="_20_0__123Grap" localSheetId="7" hidden="1">[2]LANSING!#REF!</definedName>
    <definedName name="_20_0__123Grap" hidden="1">[2]LANSING!#REF!</definedName>
    <definedName name="_20_123Grap" localSheetId="5" hidden="1">[2]LANSING!#REF!</definedName>
    <definedName name="_20_123Grap" localSheetId="6" hidden="1">[2]LANSING!#REF!</definedName>
    <definedName name="_20_123Grap" localSheetId="4" hidden="1">[2]LANSING!#REF!</definedName>
    <definedName name="_20_123Grap" localSheetId="7" hidden="1">[2]LANSING!#REF!</definedName>
    <definedName name="_20_123Grap" hidden="1">[2]LANSING!#REF!</definedName>
    <definedName name="_21__123Graph_ACHART_1" hidden="1">[3]Basics!$B$10:$B$110</definedName>
    <definedName name="_21__123Graph_ACHART_2" hidden="1">[3]Basics!$B$10:$B$110</definedName>
    <definedName name="_21__123Graph_BCHART_1" hidden="1">[3]Basics!$C$10:$C$110</definedName>
    <definedName name="_21__123Graph_BCHART_2" hidden="1">[3]Basics!$C$10:$C$110</definedName>
    <definedName name="_21__123Graph_DCHART_2" hidden="1">[3]Basics!$E$10:$E$110</definedName>
    <definedName name="_21__123Graph_ECHART_1" hidden="1">[3]Basics!$F$10:$F$50</definedName>
    <definedName name="_21__123Graph_FCHART_1" hidden="1">[3]Basics!$G$10:$G$110</definedName>
    <definedName name="_21__123Graph_FCHART_2" hidden="1">[3]Basics!$G$10:$G$110</definedName>
    <definedName name="_21__123Graph_XCHART_1" hidden="1">[3]Basics!$A$10:$A$110</definedName>
    <definedName name="_21__123Graph_XCHART_2" hidden="1">[3]Basics!$A$10:$A$110</definedName>
    <definedName name="_21_123Grap" localSheetId="5" hidden="1">[5]LANSING!#REF!</definedName>
    <definedName name="_21_123Grap" localSheetId="6" hidden="1">[5]LANSING!#REF!</definedName>
    <definedName name="_21_123Grap" localSheetId="4" hidden="1">[5]LANSING!#REF!</definedName>
    <definedName name="_21_123Grap" localSheetId="7" hidden="1">[5]LANSING!#REF!</definedName>
    <definedName name="_21_123Grap" hidden="1">[5]LANSING!#REF!</definedName>
    <definedName name="_22__123Graph_ACHART_1" hidden="1">[3]Basics!$B$10:$B$110</definedName>
    <definedName name="_22__123Graph_ACHART_2" hidden="1">[3]Basics!$B$10:$B$110</definedName>
    <definedName name="_22__123Graph_AChart_2B" hidden="1">'[4]STACKING 6.07'!$D$10:$D$68</definedName>
    <definedName name="_22__123Graph_BCHART_2" hidden="1">[3]Basics!$C$10:$C$110</definedName>
    <definedName name="_22__123Graph_CCHART_1" hidden="1">[3]Basics!$D$10:$D$50</definedName>
    <definedName name="_22__123Graph_ECHART_1" hidden="1">[3]Basics!$F$10:$F$50</definedName>
    <definedName name="_22__123Graph_ECHART_2" hidden="1">[3]Basics!$F$10:$F$50</definedName>
    <definedName name="_22__123Graph_FCHART_2" hidden="1">[3]Basics!$G$10:$G$110</definedName>
    <definedName name="_22__123Graph_XCHART_1" hidden="1">[3]Basics!$A$10:$A$110</definedName>
    <definedName name="_22__123Graph_XCHART_2" hidden="1">[3]Basics!$A$10:$A$110</definedName>
    <definedName name="_23__123Graph_ACHART_2" hidden="1">[3]Basics!$B$10:$B$110</definedName>
    <definedName name="_23__123Graph_AChart_4C" hidden="1">'[4]Abatement '!$D$10:$D$66</definedName>
    <definedName name="_23__123Graph_BCHART_1" hidden="1">[3]Basics!$C$10:$C$110</definedName>
    <definedName name="_23__123Graph_CCHART_1" hidden="1">[3]Basics!$D$10:$D$50</definedName>
    <definedName name="_23__123Graph_CCHART_2" hidden="1">[3]Basics!$D$10:$D$50</definedName>
    <definedName name="_23__123Graph_ECHART_2" hidden="1">[3]Basics!$F$10:$F$50</definedName>
    <definedName name="_23__123Graph_FCHART_1" hidden="1">[3]Basics!$G$10:$G$110</definedName>
    <definedName name="_23__123Graph_XCHART_1" hidden="1">[3]Basics!$A$10:$A$110</definedName>
    <definedName name="_23__123Graph_XCHART_2" hidden="1">[3]Basics!$A$10:$A$110</definedName>
    <definedName name="_23_123Grap" localSheetId="5" hidden="1">[5]LANSING!#REF!</definedName>
    <definedName name="_23_123Grap" localSheetId="6" hidden="1">[5]LANSING!#REF!</definedName>
    <definedName name="_23_123Grap" localSheetId="4" hidden="1">[5]LANSING!#REF!</definedName>
    <definedName name="_23_123Grap" localSheetId="7" hidden="1">[5]LANSING!#REF!</definedName>
    <definedName name="_23_123Grap" hidden="1">[5]LANSING!#REF!</definedName>
    <definedName name="_24__123Graph_ACHART_1" hidden="1">[3]Basics!$B$10:$B$110</definedName>
    <definedName name="_24__123Graph_AChart_5D" hidden="1">'[4]Fire Alarm '!$D$10:$D$66</definedName>
    <definedName name="_24__123Graph_BCHART_1" hidden="1">[3]Basics!$C$10:$C$110</definedName>
    <definedName name="_24__123Graph_BCHART_2" hidden="1">[3]Basics!$C$10:$C$110</definedName>
    <definedName name="_24__123Graph_CCHART_2" hidden="1">[3]Basics!$D$10:$D$50</definedName>
    <definedName name="_24__123Graph_DCHART_1" hidden="1">[3]Basics!$E$10:$E$110</definedName>
    <definedName name="_24__123Graph_FCHART_1" hidden="1">[3]Basics!$G$10:$G$110</definedName>
    <definedName name="_24__123Graph_FCHART_2" hidden="1">[3]Basics!$G$10:$G$110</definedName>
    <definedName name="_24__123Graph_XCHART_2" hidden="1">[3]Basics!$A$10:$A$110</definedName>
    <definedName name="_24_0__123Grap" localSheetId="5" hidden="1">[2]LANSING!#REF!</definedName>
    <definedName name="_24_0__123Grap" localSheetId="6" hidden="1">[2]LANSING!#REF!</definedName>
    <definedName name="_24_0__123Grap" localSheetId="4" hidden="1">[2]LANSING!#REF!</definedName>
    <definedName name="_24_0__123Grap" localSheetId="7" hidden="1">[2]LANSING!#REF!</definedName>
    <definedName name="_24_0__123Grap" hidden="1">[2]LANSING!#REF!</definedName>
    <definedName name="_24_123Grap" localSheetId="5" hidden="1">[2]LANSING!#REF!</definedName>
    <definedName name="_24_123Grap" localSheetId="6" hidden="1">[2]LANSING!#REF!</definedName>
    <definedName name="_24_123Grap" localSheetId="4" hidden="1">[2]LANSING!#REF!</definedName>
    <definedName name="_24_123Grap" localSheetId="7" hidden="1">[2]LANSING!#REF!</definedName>
    <definedName name="_24_123Grap" hidden="1">[2]LANSING!#REF!</definedName>
    <definedName name="_25__123Graph_ACHART_1" hidden="1">[3]Basics!$B$10:$B$110</definedName>
    <definedName name="_25__123Graph_ACHART_2" hidden="1">[3]Basics!$B$10:$B$110</definedName>
    <definedName name="_25__123Graph_BCHART_1" hidden="1">[3]Basics!$C$10:$C$110</definedName>
    <definedName name="_25__123Graph_BCHART_2" hidden="1">[3]Basics!$C$10:$C$110</definedName>
    <definedName name="_25__123Graph_CCHART_1" hidden="1">[3]Basics!$D$10:$D$50</definedName>
    <definedName name="_25__123Graph_DCHART_1" hidden="1">[3]Basics!$E$10:$E$110</definedName>
    <definedName name="_25__123Graph_DCHART_2" hidden="1">[3]Basics!$E$10:$E$110</definedName>
    <definedName name="_25__123Graph_FCHART_2" hidden="1">[3]Basics!$G$10:$G$110</definedName>
    <definedName name="_25__123Graph_XCHART_1" hidden="1">[3]Basics!$A$10:$A$110</definedName>
    <definedName name="_25_0__123Grap" localSheetId="5" hidden="1">[2]LANSING!#REF!</definedName>
    <definedName name="_25_0__123Grap" localSheetId="6" hidden="1">[2]LANSING!#REF!</definedName>
    <definedName name="_25_0__123Grap" localSheetId="4" hidden="1">[2]LANSING!#REF!</definedName>
    <definedName name="_25_0__123Grap" localSheetId="7" hidden="1">[2]LANSING!#REF!</definedName>
    <definedName name="_25_0__123Grap" hidden="1">[2]LANSING!#REF!</definedName>
    <definedName name="_26__123Graph_ACHART_2" hidden="1">[3]Basics!$B$10:$B$110</definedName>
    <definedName name="_26__123Graph_BCHART_1" hidden="1">[3]Basics!$C$10:$C$110</definedName>
    <definedName name="_26__123Graph_BChart_1A" hidden="1">[4]A!$D$6:$D$61</definedName>
    <definedName name="_26__123Graph_CCHART_1" hidden="1">[3]Basics!$D$10:$D$50</definedName>
    <definedName name="_26__123Graph_CCHART_2" hidden="1">[3]Basics!$D$10:$D$50</definedName>
    <definedName name="_26__123Graph_DCHART_2" hidden="1">[3]Basics!$E$10:$E$110</definedName>
    <definedName name="_26__123Graph_ECHART_1" hidden="1">[3]Basics!$F$10:$F$50</definedName>
    <definedName name="_26__123Graph_XCHART_1" hidden="1">[3]Basics!$A$10:$A$110</definedName>
    <definedName name="_26__123Graph_XCHART_2" hidden="1">[3]Basics!$A$10:$A$110</definedName>
    <definedName name="_26_0__123Grap" localSheetId="5" hidden="1">[2]LANSING!#REF!</definedName>
    <definedName name="_26_0__123Grap" localSheetId="6" hidden="1">[2]LANSING!#REF!</definedName>
    <definedName name="_26_0__123Grap" localSheetId="4" hidden="1">[2]LANSING!#REF!</definedName>
    <definedName name="_26_0__123Grap" localSheetId="7" hidden="1">[2]LANSING!#REF!</definedName>
    <definedName name="_26_0__123Grap" hidden="1">[2]LANSING!#REF!</definedName>
    <definedName name="_27__123Graph_BCHART_1" hidden="1">[3]Basics!$C$10:$C$110</definedName>
    <definedName name="_27__123Graph_BCHART_2" hidden="1">[3]Basics!$C$10:$C$110</definedName>
    <definedName name="_27__123Graph_CCHART_2" hidden="1">[3]Basics!$D$10:$D$50</definedName>
    <definedName name="_27__123Graph_DCHART_1" hidden="1">[3]Basics!$E$10:$E$110</definedName>
    <definedName name="_27__123Graph_ECHART_1" hidden="1">[3]Basics!$F$10:$F$50</definedName>
    <definedName name="_27__123Graph_ECHART_2" hidden="1">[3]Basics!$F$10:$F$50</definedName>
    <definedName name="_27__123Graph_XCHART_2" hidden="1">[3]Basics!$A$10:$A$110</definedName>
    <definedName name="_28__123Graph_BCHART_2" hidden="1">[3]Basics!$C$10:$C$110</definedName>
    <definedName name="_28__123Graph_BChart_2B" hidden="1">'[4]STACKING 6.07'!$G$10:$G$68</definedName>
    <definedName name="_28__123Graph_CCHART_1" hidden="1">[3]Basics!$D$10:$D$50</definedName>
    <definedName name="_28__123Graph_DCHART_1" hidden="1">[3]Basics!$E$10:$E$110</definedName>
    <definedName name="_28__123Graph_DCHART_2" hidden="1">[3]Basics!$E$10:$E$110</definedName>
    <definedName name="_28__123Graph_ECHART_2" hidden="1">[3]Basics!$F$10:$F$50</definedName>
    <definedName name="_28__123Graph_FCHART_1" hidden="1">[3]Basics!$G$10:$G$110</definedName>
    <definedName name="_28_0__123Grap" localSheetId="5" hidden="1">[2]LANSING!#REF!</definedName>
    <definedName name="_28_0__123Grap" localSheetId="6" hidden="1">[2]LANSING!#REF!</definedName>
    <definedName name="_28_0__123Grap" localSheetId="4" hidden="1">[2]LANSING!#REF!</definedName>
    <definedName name="_28_0__123Grap" localSheetId="7" hidden="1">[2]LANSING!#REF!</definedName>
    <definedName name="_28_0__123Grap" hidden="1">[2]LANSING!#REF!</definedName>
    <definedName name="_29__123Graph_BChart_4C" hidden="1">'[4]Abatement '!$E$10:$E$66</definedName>
    <definedName name="_29__123Graph_CCHART_1" hidden="1">[3]Basics!$D$10:$D$50</definedName>
    <definedName name="_29__123Graph_CCHART_2" hidden="1">[3]Basics!$D$10:$D$50</definedName>
    <definedName name="_29__123Graph_DCHART_2" hidden="1">[3]Basics!$E$10:$E$110</definedName>
    <definedName name="_29__123Graph_ECHART_1" hidden="1">[3]Basics!$F$10:$F$50</definedName>
    <definedName name="_29__123Graph_FCHART_1" hidden="1">[3]Basics!$G$10:$G$110</definedName>
    <definedName name="_29__123Graph_FCHART_2" hidden="1">[3]Basics!$G$10:$G$110</definedName>
    <definedName name="_3__123Graph_ACHART_1" hidden="1">[3]Basics!$B$10:$B$110</definedName>
    <definedName name="_3_123Grap" localSheetId="5" hidden="1">[2]LANSING!#REF!</definedName>
    <definedName name="_3_123Grap" localSheetId="6" hidden="1">[2]LANSING!#REF!</definedName>
    <definedName name="_3_123Grap" localSheetId="4" hidden="1">[2]LANSING!#REF!</definedName>
    <definedName name="_3_123Grap" localSheetId="7" hidden="1">[2]LANSING!#REF!</definedName>
    <definedName name="_3_123Grap" hidden="1">[2]LANSING!#REF!</definedName>
    <definedName name="_30__123Graph_BChart_5D" hidden="1">'[4]Fire Alarm '!$E$10:$E$66</definedName>
    <definedName name="_30__123Graph_CCHART_2" hidden="1">[3]Basics!$D$10:$D$50</definedName>
    <definedName name="_30__123Graph_DCHART_1" hidden="1">[3]Basics!$E$10:$E$110</definedName>
    <definedName name="_30__123Graph_ECHART_1" hidden="1">[3]Basics!$F$10:$F$50</definedName>
    <definedName name="_30__123Graph_ECHART_2" hidden="1">[3]Basics!$F$10:$F$50</definedName>
    <definedName name="_30__123Graph_FCHART_2" hidden="1">[3]Basics!$G$10:$G$110</definedName>
    <definedName name="_30__123Graph_XCHART_1" hidden="1">[3]Basics!$A$10:$A$110</definedName>
    <definedName name="_30_0__123Grap" localSheetId="5" hidden="1">[2]LANSING!#REF!</definedName>
    <definedName name="_30_0__123Grap" localSheetId="6" hidden="1">[2]LANSING!#REF!</definedName>
    <definedName name="_30_0__123Grap" localSheetId="4" hidden="1">[2]LANSING!#REF!</definedName>
    <definedName name="_30_0__123Grap" localSheetId="7" hidden="1">[2]LANSING!#REF!</definedName>
    <definedName name="_30_0__123Grap" hidden="1">[2]LANSING!#REF!</definedName>
    <definedName name="_31__123Graph_CCHART_1" hidden="1">[3]Basics!$D$10:$D$50</definedName>
    <definedName name="_31__123Graph_DCHART_1" hidden="1">[3]Basics!$E$10:$E$110</definedName>
    <definedName name="_31__123Graph_DCHART_2" hidden="1">[3]Basics!$E$10:$E$110</definedName>
    <definedName name="_31__123Graph_ECHART_2" hidden="1">[3]Basics!$F$10:$F$50</definedName>
    <definedName name="_31__123Graph_FCHART_1" hidden="1">[3]Basics!$G$10:$G$110</definedName>
    <definedName name="_31__123Graph_XCHART_1" hidden="1">[3]Basics!$A$10:$A$110</definedName>
    <definedName name="_31__123Graph_XCHART_2" hidden="1">[3]Basics!$A$10:$A$110</definedName>
    <definedName name="_31_0__123Grap" localSheetId="5" hidden="1">[2]LANSING!#REF!</definedName>
    <definedName name="_31_0__123Grap" localSheetId="6" hidden="1">[2]LANSING!#REF!</definedName>
    <definedName name="_31_0__123Grap" localSheetId="4" hidden="1">[2]LANSING!#REF!</definedName>
    <definedName name="_31_0__123Grap" localSheetId="7" hidden="1">[2]LANSING!#REF!</definedName>
    <definedName name="_31_0__123Grap" hidden="1">[2]LANSING!#REF!</definedName>
    <definedName name="_32__123Graph_CChart_1A" hidden="1">[4]A!$F$6:$F$61</definedName>
    <definedName name="_32__123Graph_DCHART_2" hidden="1">[3]Basics!$E$10:$E$110</definedName>
    <definedName name="_32__123Graph_ECHART_1" hidden="1">[3]Basics!$F$10:$F$50</definedName>
    <definedName name="_32__123Graph_FCHART_1" hidden="1">[3]Basics!$G$10:$G$110</definedName>
    <definedName name="_32__123Graph_FCHART_2" hidden="1">[3]Basics!$G$10:$G$110</definedName>
    <definedName name="_32__123Graph_XCHART_2" hidden="1">[3]Basics!$A$10:$A$110</definedName>
    <definedName name="_33__123Graph_CCHART_2" hidden="1">[3]Basics!$D$10:$D$50</definedName>
    <definedName name="_33__123Graph_ECHART_1" hidden="1">[3]Basics!$F$10:$F$50</definedName>
    <definedName name="_33__123Graph_ECHART_2" hidden="1">[3]Basics!$F$10:$F$50</definedName>
    <definedName name="_33__123Graph_FCHART_2" hidden="1">[3]Basics!$G$10:$G$110</definedName>
    <definedName name="_33__123Graph_XCHART_1" hidden="1">[3]Basics!$A$10:$A$110</definedName>
    <definedName name="_34__123Graph_CChart_2B" hidden="1">'[4]STACKING 6.07'!$K$10:$K$69</definedName>
    <definedName name="_34__123Graph_ECHART_2" hidden="1">[3]Basics!$F$10:$F$50</definedName>
    <definedName name="_34__123Graph_FCHART_1" hidden="1">[3]Basics!$G$10:$G$110</definedName>
    <definedName name="_34__123Graph_XCHART_1" hidden="1">[3]Basics!$A$10:$A$110</definedName>
    <definedName name="_34__123Graph_XCHART_2" hidden="1">[3]Basics!$A$10:$A$110</definedName>
    <definedName name="_35__123Graph_CChart_4C" hidden="1">'[4]Abatement '!$F$10:$F$66</definedName>
    <definedName name="_35__123Graph_FCHART_1" hidden="1">[3]Basics!$G$10:$G$110</definedName>
    <definedName name="_35__123Graph_FCHART_2" hidden="1">[3]Basics!$G$10:$G$110</definedName>
    <definedName name="_35__123Graph_XCHART_2" hidden="1">[3]Basics!$A$10:$A$110</definedName>
    <definedName name="_36__123Graph_DCHART_1" hidden="1">[3]Basics!$E$10:$E$110</definedName>
    <definedName name="_36__123Graph_FCHART_2" hidden="1">[3]Basics!$G$10:$G$110</definedName>
    <definedName name="_36__123Graph_XCHART_1" hidden="1">[3]Basics!$A$10:$A$110</definedName>
    <definedName name="_37__123Graph_DChart_1A" hidden="1">[4]A!$I$39:$I$39</definedName>
    <definedName name="_37__123Graph_XCHART_1" hidden="1">[3]Basics!$A$10:$A$110</definedName>
    <definedName name="_37__123Graph_XCHART_2" hidden="1">[3]Basics!$A$10:$A$110</definedName>
    <definedName name="_38__123Graph_DCHART_2" hidden="1">[3]Basics!$E$10:$E$110</definedName>
    <definedName name="_38__123Graph_XCHART_2" hidden="1">[3]Basics!$A$10:$A$110</definedName>
    <definedName name="_38_0__123Grap" localSheetId="5" hidden="1">[2]LANSING!#REF!</definedName>
    <definedName name="_38_0__123Grap" localSheetId="6" hidden="1">[2]LANSING!#REF!</definedName>
    <definedName name="_38_0__123Grap" localSheetId="4" hidden="1">[2]LANSING!#REF!</definedName>
    <definedName name="_38_0__123Grap" localSheetId="7" hidden="1">[2]LANSING!#REF!</definedName>
    <definedName name="_38_0__123Grap" hidden="1">[2]LANSING!#REF!</definedName>
    <definedName name="_39__123Graph_DChart_4C" hidden="1">'[4]Abatement '!$G$10:$G$66</definedName>
    <definedName name="_4__123Graph_ACHART_1" hidden="1">[3]Basics!$B$10:$B$110</definedName>
    <definedName name="_4__123Graph_ACHART_2" hidden="1">[3]Basics!$B$10:$B$110</definedName>
    <definedName name="_40__123Graph_ECHART_1" hidden="1">[3]Basics!$F$10:$F$50</definedName>
    <definedName name="_40_0__123Grap" localSheetId="5" hidden="1">[2]LANSING!#REF!</definedName>
    <definedName name="_40_0__123Grap" localSheetId="6" hidden="1">[2]LANSING!#REF!</definedName>
    <definedName name="_40_0__123Grap" localSheetId="4" hidden="1">[2]LANSING!#REF!</definedName>
    <definedName name="_40_0__123Grap" localSheetId="7" hidden="1">[2]LANSING!#REF!</definedName>
    <definedName name="_40_0__123Grap" hidden="1">[2]LANSING!#REF!</definedName>
    <definedName name="_41__123Graph_EChart_1A" hidden="1">[4]A!$G$6:$G$61</definedName>
    <definedName name="_42__123Graph_ECHART_2" hidden="1">[3]Basics!$F$10:$F$50</definedName>
    <definedName name="_42_0__123Grap" localSheetId="5" hidden="1">[2]LANSING!#REF!</definedName>
    <definedName name="_42_0__123Grap" localSheetId="6" hidden="1">[2]LANSING!#REF!</definedName>
    <definedName name="_42_0__123Grap" localSheetId="4" hidden="1">[2]LANSING!#REF!</definedName>
    <definedName name="_42_0__123Grap" localSheetId="7" hidden="1">[2]LANSING!#REF!</definedName>
    <definedName name="_42_0__123Grap" hidden="1">[2]LANSING!#REF!</definedName>
    <definedName name="_43__123Graph_FCHART_1" hidden="1">[3]Basics!$G$10:$G$110</definedName>
    <definedName name="_43_0__123Grap" localSheetId="5" hidden="1">[2]LANSING!#REF!</definedName>
    <definedName name="_43_0__123Grap" localSheetId="6" hidden="1">[2]LANSING!#REF!</definedName>
    <definedName name="_43_0__123Grap" localSheetId="4" hidden="1">[2]LANSING!#REF!</definedName>
    <definedName name="_43_0__123Grap" localSheetId="7" hidden="1">[2]LANSING!#REF!</definedName>
    <definedName name="_43_0__123Grap" hidden="1">[2]LANSING!#REF!</definedName>
    <definedName name="_44__123Graph_FChart_1A" hidden="1">[4]A!$W$7:$W$63</definedName>
    <definedName name="_45__123Graph_FCHART_2" hidden="1">[3]Basics!$G$10:$G$110</definedName>
    <definedName name="_46__123Graph_XCHART_1" hidden="1">[3]Basics!$A$10:$A$110</definedName>
    <definedName name="_46_0__123Grap" localSheetId="5" hidden="1">[2]LANSING!#REF!</definedName>
    <definedName name="_46_0__123Grap" localSheetId="6" hidden="1">[2]LANSING!#REF!</definedName>
    <definedName name="_46_0__123Grap" localSheetId="4" hidden="1">[2]LANSING!#REF!</definedName>
    <definedName name="_46_0__123Grap" localSheetId="7" hidden="1">[2]LANSING!#REF!</definedName>
    <definedName name="_46_0__123Grap" hidden="1">[2]LANSING!#REF!</definedName>
    <definedName name="_47__123Graph_XCHART_2" hidden="1">[3]Basics!$A$10:$A$110</definedName>
    <definedName name="_47_0__123Grap" localSheetId="5" hidden="1">[2]LANSING!#REF!</definedName>
    <definedName name="_47_0__123Grap" localSheetId="6" hidden="1">[2]LANSING!#REF!</definedName>
    <definedName name="_47_0__123Grap" localSheetId="4" hidden="1">[2]LANSING!#REF!</definedName>
    <definedName name="_47_0__123Grap" localSheetId="7" hidden="1">[2]LANSING!#REF!</definedName>
    <definedName name="_47_0__123Grap" hidden="1">[2]LANSING!#REF!</definedName>
    <definedName name="_48_0__123Grap" localSheetId="5" hidden="1">[5]LANSING!#REF!</definedName>
    <definedName name="_48_0__123Grap" localSheetId="6" hidden="1">[5]LANSING!#REF!</definedName>
    <definedName name="_48_0__123Grap" localSheetId="4" hidden="1">[5]LANSING!#REF!</definedName>
    <definedName name="_48_0__123Grap" localSheetId="7" hidden="1">[5]LANSING!#REF!</definedName>
    <definedName name="_48_0__123Grap" hidden="1">[5]LANSING!#REF!</definedName>
    <definedName name="_5__123Graph_ACHART_2" hidden="1">[3]Basics!$B$10:$B$110</definedName>
    <definedName name="_5__123Graph_BCHART_1" hidden="1">[3]Basics!$C$10:$C$110</definedName>
    <definedName name="_51_0__123Grap" localSheetId="5" hidden="1">[2]LANSING!#REF!</definedName>
    <definedName name="_51_0__123Grap" localSheetId="6" hidden="1">[2]LANSING!#REF!</definedName>
    <definedName name="_51_0__123Grap" localSheetId="4" hidden="1">[2]LANSING!#REF!</definedName>
    <definedName name="_51_0__123Grap" localSheetId="7" hidden="1">[2]LANSING!#REF!</definedName>
    <definedName name="_51_0__123Grap" hidden="1">[2]LANSING!#REF!</definedName>
    <definedName name="_6__123Graph_BCHART_1" hidden="1">[3]Basics!$C$10:$C$110</definedName>
    <definedName name="_6__123Graph_BCHART_2" hidden="1">[3]Basics!$C$10:$C$110</definedName>
    <definedName name="_6_123Grap" localSheetId="5" hidden="1">[2]LANSING!#REF!</definedName>
    <definedName name="_6_123Grap" localSheetId="6" hidden="1">[2]LANSING!#REF!</definedName>
    <definedName name="_6_123Grap" localSheetId="4" hidden="1">[2]LANSING!#REF!</definedName>
    <definedName name="_6_123Grap" localSheetId="7" hidden="1">[2]LANSING!#REF!</definedName>
    <definedName name="_6_123Grap" hidden="1">[2]LANSING!#REF!</definedName>
    <definedName name="_7__123Graph_ACHART_1" hidden="1">[3]Basics!$B$10:$B$110</definedName>
    <definedName name="_7__123Graph_BCHART_2" hidden="1">[3]Basics!$C$10:$C$110</definedName>
    <definedName name="_7__123Graph_CCHART_1" hidden="1">[3]Basics!$D$10:$D$50</definedName>
    <definedName name="_7_123Grap" localSheetId="5" hidden="1">[2]LANSING!#REF!</definedName>
    <definedName name="_7_123Grap" localSheetId="6" hidden="1">[2]LANSING!#REF!</definedName>
    <definedName name="_7_123Grap" localSheetId="4" hidden="1">[2]LANSING!#REF!</definedName>
    <definedName name="_7_123Grap" localSheetId="7" hidden="1">[2]LANSING!#REF!</definedName>
    <definedName name="_7_123Grap" hidden="1">[2]LANSING!#REF!</definedName>
    <definedName name="_74_0__123Grap" localSheetId="5" hidden="1">[2]LANSING!#REF!</definedName>
    <definedName name="_74_0__123Grap" localSheetId="6" hidden="1">[2]LANSING!#REF!</definedName>
    <definedName name="_74_0__123Grap" localSheetId="4" hidden="1">[2]LANSING!#REF!</definedName>
    <definedName name="_74_0__123Grap" localSheetId="7" hidden="1">[2]LANSING!#REF!</definedName>
    <definedName name="_74_0__123Grap" hidden="1">[2]LANSING!#REF!</definedName>
    <definedName name="_8__123Graph_ACHART_1" hidden="1">[3]Basics!$B$10:$B$110</definedName>
    <definedName name="_8__123Graph_ACHART_2" hidden="1">[3]Basics!$B$10:$B$110</definedName>
    <definedName name="_8__123Graph_CCHART_1" hidden="1">[3]Basics!$D$10:$D$50</definedName>
    <definedName name="_8__123Graph_CCHART_2" hidden="1">[3]Basics!$D$10:$D$50</definedName>
    <definedName name="_8_123Grap" localSheetId="5" hidden="1">[2]LANSING!#REF!</definedName>
    <definedName name="_8_123Grap" localSheetId="6" hidden="1">[2]LANSING!#REF!</definedName>
    <definedName name="_8_123Grap" localSheetId="4" hidden="1">[2]LANSING!#REF!</definedName>
    <definedName name="_8_123Grap" localSheetId="7" hidden="1">[2]LANSING!#REF!</definedName>
    <definedName name="_8_123Grap" hidden="1">[2]LANSING!#REF!</definedName>
    <definedName name="_9__123Graph_ACHART_1" hidden="1">[3]Basics!$B$10:$B$110</definedName>
    <definedName name="_9__123Graph_ACHART_2" hidden="1">[3]Basics!$B$10:$B$110</definedName>
    <definedName name="_9__123Graph_BCHART_1" hidden="1">[3]Basics!$C$10:$C$110</definedName>
    <definedName name="_9__123Graph_CCHART_2" hidden="1">[3]Basics!$D$10:$D$50</definedName>
    <definedName name="_9__123Graph_DCHART_1" hidden="1">[3]Basics!$E$10:$E$110</definedName>
    <definedName name="_9_123Grap" localSheetId="5" hidden="1">[2]LANSING!#REF!</definedName>
    <definedName name="_9_123Grap" localSheetId="6" hidden="1">[2]LANSING!#REF!</definedName>
    <definedName name="_9_123Grap" localSheetId="4" hidden="1">[2]LANSING!#REF!</definedName>
    <definedName name="_9_123Grap" localSheetId="7" hidden="1">[2]LANSING!#REF!</definedName>
    <definedName name="_9_123Grap" hidden="1">[2]LANSING!#REF!</definedName>
    <definedName name="_Fill" localSheetId="5" hidden="1">#REF!</definedName>
    <definedName name="_Fill" localSheetId="6" hidden="1">#REF!</definedName>
    <definedName name="_Fill" localSheetId="4" hidden="1">#REF!</definedName>
    <definedName name="_Fill" localSheetId="7" hidden="1">#REF!</definedName>
    <definedName name="_Fill" hidden="1">#REF!</definedName>
    <definedName name="_xlnm._FilterDatabase" localSheetId="3" hidden="1">'Equipment Inventory'!#REF!</definedName>
    <definedName name="_Key1" localSheetId="5" hidden="1">#REF!</definedName>
    <definedName name="_Key1" localSheetId="6" hidden="1">#REF!</definedName>
    <definedName name="_Key1" localSheetId="4" hidden="1">#REF!</definedName>
    <definedName name="_Key1" localSheetId="7" hidden="1">#REF!</definedName>
    <definedName name="_Key1" hidden="1">#REF!</definedName>
    <definedName name="_Order1" hidden="1">255</definedName>
    <definedName name="_Order2" hidden="1">255</definedName>
    <definedName name="_Regression_Out" localSheetId="5" hidden="1">#REF!</definedName>
    <definedName name="_Regression_Out" localSheetId="6" hidden="1">#REF!</definedName>
    <definedName name="_Regression_Out" localSheetId="4" hidden="1">#REF!</definedName>
    <definedName name="_Regression_Out" localSheetId="7" hidden="1">#REF!</definedName>
    <definedName name="_Regression_Out" hidden="1">#REF!</definedName>
    <definedName name="_Regression_X" hidden="1">[3]Basics!$H$7:$H$8</definedName>
    <definedName name="_Regression_Y" hidden="1">[3]Basics!$I$7:$I$8</definedName>
    <definedName name="_Sort" localSheetId="5" hidden="1">#REF!</definedName>
    <definedName name="_Sort" localSheetId="6" hidden="1">#REF!</definedName>
    <definedName name="_Sort" localSheetId="4" hidden="1">#REF!</definedName>
    <definedName name="_Sort" localSheetId="7" hidden="1">#REF!</definedName>
    <definedName name="_Sort" hidden="1">#REF!</definedName>
    <definedName name="_wrn2" localSheetId="5" hidden="1">{"hostelec",#N/A,FALSE,"Billing";"nhelec",#N/A,FALSE,"Billing";"sitelec",#N/A,FALSE,"Billing";"Service",#N/A,FALSE,"Misc."}</definedName>
    <definedName name="_wrn2" localSheetId="6" hidden="1">{"hostelec",#N/A,FALSE,"Billing";"nhelec",#N/A,FALSE,"Billing";"sitelec",#N/A,FALSE,"Billing";"Service",#N/A,FALSE,"Misc."}</definedName>
    <definedName name="_wrn2" localSheetId="4" hidden="1">{"hostelec",#N/A,FALSE,"Billing";"nhelec",#N/A,FALSE,"Billing";"sitelec",#N/A,FALSE,"Billing";"Service",#N/A,FALSE,"Misc."}</definedName>
    <definedName name="_wrn2" localSheetId="7" hidden="1">{"hostelec",#N/A,FALSE,"Billing";"nhelec",#N/A,FALSE,"Billing";"sitelec",#N/A,FALSE,"Billing";"Service",#N/A,FALSE,"Misc."}</definedName>
    <definedName name="_wrn2" hidden="1">{"hostelec",#N/A,FALSE,"Billing";"nhelec",#N/A,FALSE,"Billing";"sitelec",#N/A,FALSE,"Billing";"Service",#N/A,FALSE,"Misc."}</definedName>
    <definedName name="adj" localSheetId="5" hidden="1">#REF!</definedName>
    <definedName name="adj" localSheetId="6" hidden="1">#REF!</definedName>
    <definedName name="adj" localSheetId="4" hidden="1">#REF!</definedName>
    <definedName name="adj" localSheetId="7" hidden="1">#REF!</definedName>
    <definedName name="adj" hidden="1">#REF!</definedName>
    <definedName name="Cock" localSheetId="5" hidden="1">'[6]FIM 12'!#REF!</definedName>
    <definedName name="Cock" localSheetId="6" hidden="1">'[6]FIM 12'!#REF!</definedName>
    <definedName name="Cock" localSheetId="4" hidden="1">'[6]FIM 12'!#REF!</definedName>
    <definedName name="Cock" localSheetId="7" hidden="1">'[6]FIM 12'!#REF!</definedName>
    <definedName name="Cock" hidden="1">'[6]FIM 12'!#REF!</definedName>
    <definedName name="Comp_1_Eff">'Equipment Inventory'!$J$4</definedName>
    <definedName name="Comp_1_Flow">'Equipment Inventory'!G1</definedName>
    <definedName name="Comp_1_HP">'Equipment Inventory'!$F$4</definedName>
    <definedName name="Comp_1_Hrs">'Equipment Inventory'!$E$4</definedName>
    <definedName name="Comp_1_kW">'Equipment Inventory'!$H$4</definedName>
    <definedName name="Comp_2_Eff">'Equipment Inventory'!$J$5</definedName>
    <definedName name="Comp_2_Flow">'Equipment Inventory'!G2</definedName>
    <definedName name="Comp_2_HP">'Equipment Inventory'!$F$5</definedName>
    <definedName name="Comp_2_Hrs">'Equipment Inventory'!$E$5</definedName>
    <definedName name="Comp_2_kW">'Equipment Inventory'!$H2</definedName>
    <definedName name="Comp_3_Eff">'Equipment Inventory'!$J$6</definedName>
    <definedName name="Comp_3_Flow">'Equipment Inventory'!G3</definedName>
    <definedName name="Comp_3_HP">'Equipment Inventory'!$F$6</definedName>
    <definedName name="Comp_3_Hrs">'Equipment Inventory'!$E$6</definedName>
    <definedName name="Comp_3_kW">'Equipment Inventory'!$H$6</definedName>
    <definedName name="Comp_4_Eff">'Equipment Inventory'!$J$7</definedName>
    <definedName name="Comp_4_Flow">'Equipment Inventory'!G5</definedName>
    <definedName name="Comp_4_HP">'Equipment Inventory'!$F$7</definedName>
    <definedName name="Comp_4_Hrs">'Equipment Inventory'!$E$7</definedName>
    <definedName name="Comp_4_kW">'Equipment Inventory'!$H$7</definedName>
    <definedName name="Comp_5_Eff">'Equipment Inventory'!$J$8</definedName>
    <definedName name="Comp_5_Flow">'Equipment Inventory'!G6</definedName>
    <definedName name="Comp_5_HP">'Equipment Inventory'!$F$8</definedName>
    <definedName name="Comp_5_Hrs">'Equipment Inventory'!$E$8</definedName>
    <definedName name="Comp_5_kW">'Equipment Inventory'!$H5</definedName>
    <definedName name="Comp_6_Eff">'Equipment Inventory'!$J$9</definedName>
    <definedName name="Comp_6_HP">'Equipment Inventory'!$F$9</definedName>
    <definedName name="Comp_6_Hrs">'Equipment Inventory'!$E$9</definedName>
    <definedName name="Comp_6_kW">'Equipment Inventory'!$H$9</definedName>
    <definedName name="Comp_Eff_Isentropic">'References '!$AQ$29</definedName>
    <definedName name="d" localSheetId="5" hidden="1">#REF!</definedName>
    <definedName name="d" localSheetId="6" hidden="1">#REF!</definedName>
    <definedName name="d" localSheetId="4" hidden="1">#REF!</definedName>
    <definedName name="d" localSheetId="7" hidden="1">#REF!</definedName>
    <definedName name="d" hidden="1">#REF!</definedName>
    <definedName name="dfhehhewsy" localSheetId="5" hidden="1">{"hostelec",#N/A,FALSE,"Billing";"nhelec",#N/A,FALSE,"Billing";"sitelec",#N/A,FALSE,"Billing";"Service",#N/A,FALSE,"Misc."}</definedName>
    <definedName name="dfhehhewsy" localSheetId="6" hidden="1">{"hostelec",#N/A,FALSE,"Billing";"nhelec",#N/A,FALSE,"Billing";"sitelec",#N/A,FALSE,"Billing";"Service",#N/A,FALSE,"Misc."}</definedName>
    <definedName name="dfhehhewsy" localSheetId="4" hidden="1">{"hostelec",#N/A,FALSE,"Billing";"nhelec",#N/A,FALSE,"Billing";"sitelec",#N/A,FALSE,"Billing";"Service",#N/A,FALSE,"Misc."}</definedName>
    <definedName name="dfhehhewsy" localSheetId="7" hidden="1">{"hostelec",#N/A,FALSE,"Billing";"nhelec",#N/A,FALSE,"Billing";"sitelec",#N/A,FALSE,"Billing";"Service",#N/A,FALSE,"Misc."}</definedName>
    <definedName name="dfhehhewsy" hidden="1">{"hostelec",#N/A,FALSE,"Billing";"nhelec",#N/A,FALSE,"Billing";"sitelec",#N/A,FALSE,"Billing";"Service",#N/A,FALSE,"Misc."}</definedName>
    <definedName name="DQ_Query1" localSheetId="5" hidden="1">#REF!</definedName>
    <definedName name="DQ_Query1" localSheetId="6" hidden="1">#REF!</definedName>
    <definedName name="DQ_Query1" localSheetId="4" hidden="1">#REF!</definedName>
    <definedName name="DQ_Query1" localSheetId="7" hidden="1">#REF!</definedName>
    <definedName name="DQ_Query1" hidden="1">#REF!</definedName>
    <definedName name="Gas_Constant">'References '!$AQ$27</definedName>
    <definedName name="hhhh" localSheetId="5" hidden="1">#REF!</definedName>
    <definedName name="hhhh" localSheetId="6" hidden="1">#REF!</definedName>
    <definedName name="hhhh" localSheetId="4" hidden="1">#REF!</definedName>
    <definedName name="hhhh" localSheetId="7" hidden="1">#REF!</definedName>
    <definedName name="hhhh" hidden="1">#REF!</definedName>
    <definedName name="k">'References '!$AQ$28</definedName>
    <definedName name="Maintenance" localSheetId="5" hidden="1">{#N/A,#N/A,FALSE,"Maintenance"}</definedName>
    <definedName name="Maintenance" localSheetId="6" hidden="1">{#N/A,#N/A,FALSE,"Maintenance"}</definedName>
    <definedName name="Maintenance" localSheetId="4" hidden="1">{#N/A,#N/A,FALSE,"Maintenance"}</definedName>
    <definedName name="Maintenance" localSheetId="7" hidden="1">{#N/A,#N/A,FALSE,"Maintenance"}</definedName>
    <definedName name="Maintenance" hidden="1">{#N/A,#N/A,FALSE,"Maintenance"}</definedName>
    <definedName name="new" localSheetId="7" hidden="1">[5]LANSING!#REF!</definedName>
    <definedName name="new" hidden="1">[5]LANSING!#REF!</definedName>
    <definedName name="Peak_Coincidence_Factor">0.95</definedName>
    <definedName name="_xlnm.Print_Area" localSheetId="6">'Leak List for Printing'!$B$1:$H$301</definedName>
    <definedName name="_xlnm.Print_Titles" localSheetId="6">'Leak List for Printing'!$1:$1</definedName>
    <definedName name="_xlnm.Print_Titles" localSheetId="4">'Leak Repair Summary'!$40:$40</definedName>
    <definedName name="solver_adj" localSheetId="5" hidden="1">#REF!</definedName>
    <definedName name="solver_adj" localSheetId="6" hidden="1">#REF!</definedName>
    <definedName name="solver_adj" localSheetId="4" hidden="1">#REF!</definedName>
    <definedName name="solver_adj" localSheetId="7" hidden="1">#REF!</definedName>
    <definedName name="solver_adj" hidden="1">#REF!</definedName>
    <definedName name="solver_lin" hidden="1">0</definedName>
    <definedName name="solver_num" hidden="1">0</definedName>
    <definedName name="solver_opt" localSheetId="5" hidden="1">'[7]SUM-COST'!#REF!</definedName>
    <definedName name="solver_opt" localSheetId="6" hidden="1">'[7]SUM-COST'!#REF!</definedName>
    <definedName name="solver_opt" localSheetId="4" hidden="1">'[7]SUM-COST'!#REF!</definedName>
    <definedName name="solver_opt" localSheetId="7" hidden="1">'[7]SUM-COST'!#REF!</definedName>
    <definedName name="solver_opt" hidden="1">'[7]SUM-COST'!#REF!</definedName>
    <definedName name="solver_typ" hidden="1">2</definedName>
    <definedName name="solver_val" hidden="1">0</definedName>
    <definedName name="sort" localSheetId="5" hidden="1">#REF!</definedName>
    <definedName name="sort" localSheetId="6" hidden="1">#REF!</definedName>
    <definedName name="sort" localSheetId="4" hidden="1">#REF!</definedName>
    <definedName name="sort" localSheetId="7" hidden="1">#REF!</definedName>
    <definedName name="sort" hidden="1">#REF!</definedName>
    <definedName name="Test" localSheetId="5" hidden="1">{#N/A,#N/A,FALSE,"Summary";#N/A,#N/A,FALSE,"CHWP VFD";#N/A,#N/A,FALSE,"AC 6 VFD";#N/A,#N/A,FALSE,"HWP VFD";#N/A,#N/A,FALSE,"Motors";#N/A,#N/A,FALSE,"Kitchen";#N/A,#N/A,FALSE,"DHW HTR";#N/A,#N/A,FALSE,"Lightcool";#N/A,#N/A,FALSE,"evap";#N/A,#N/A,FALSE,"TOD";#N/A,#N/A,FALSE,"kitcheqpt"}</definedName>
    <definedName name="Test" localSheetId="6" hidden="1">{#N/A,#N/A,FALSE,"Summary";#N/A,#N/A,FALSE,"CHWP VFD";#N/A,#N/A,FALSE,"AC 6 VFD";#N/A,#N/A,FALSE,"HWP VFD";#N/A,#N/A,FALSE,"Motors";#N/A,#N/A,FALSE,"Kitchen";#N/A,#N/A,FALSE,"DHW HTR";#N/A,#N/A,FALSE,"Lightcool";#N/A,#N/A,FALSE,"evap";#N/A,#N/A,FALSE,"TOD";#N/A,#N/A,FALSE,"kitcheqpt"}</definedName>
    <definedName name="Test" localSheetId="4" hidden="1">{#N/A,#N/A,FALSE,"Summary";#N/A,#N/A,FALSE,"CHWP VFD";#N/A,#N/A,FALSE,"AC 6 VFD";#N/A,#N/A,FALSE,"HWP VFD";#N/A,#N/A,FALSE,"Motors";#N/A,#N/A,FALSE,"Kitchen";#N/A,#N/A,FALSE,"DHW HTR";#N/A,#N/A,FALSE,"Lightcool";#N/A,#N/A,FALSE,"evap";#N/A,#N/A,FALSE,"TOD";#N/A,#N/A,FALSE,"kitcheqpt"}</definedName>
    <definedName name="Test" localSheetId="7" hidden="1">{#N/A,#N/A,FALSE,"Summary";#N/A,#N/A,FALSE,"CHWP VFD";#N/A,#N/A,FALSE,"AC 6 VFD";#N/A,#N/A,FALSE,"HWP VFD";#N/A,#N/A,FALSE,"Motors";#N/A,#N/A,FALSE,"Kitchen";#N/A,#N/A,FALSE,"DHW HTR";#N/A,#N/A,FALSE,"Lightcool";#N/A,#N/A,FALSE,"evap";#N/A,#N/A,FALSE,"TOD";#N/A,#N/A,FALSE,"kitcheqpt"}</definedName>
    <definedName name="Test" hidden="1">{#N/A,#N/A,FALSE,"Summary";#N/A,#N/A,FALSE,"CHWP VFD";#N/A,#N/A,FALSE,"AC 6 VFD";#N/A,#N/A,FALSE,"HWP VFD";#N/A,#N/A,FALSE,"Motors";#N/A,#N/A,FALSE,"Kitchen";#N/A,#N/A,FALSE,"DHW HTR";#N/A,#N/A,FALSE,"Lightcool";#N/A,#N/A,FALSE,"evap";#N/A,#N/A,FALSE,"TOD";#N/A,#N/A,FALSE,"kitcheqpt"}</definedName>
    <definedName name="tyduytdt1" localSheetId="5" hidden="1">{"hostelec",#N/A,FALSE,"Billing";"nhelec",#N/A,FALSE,"Billing";"sitelec",#N/A,FALSE,"Billing";"Service",#N/A,FALSE,"Misc."}</definedName>
    <definedName name="tyduytdt1" localSheetId="6" hidden="1">{"hostelec",#N/A,FALSE,"Billing";"nhelec",#N/A,FALSE,"Billing";"sitelec",#N/A,FALSE,"Billing";"Service",#N/A,FALSE,"Misc."}</definedName>
    <definedName name="tyduytdt1" localSheetId="4" hidden="1">{"hostelec",#N/A,FALSE,"Billing";"nhelec",#N/A,FALSE,"Billing";"sitelec",#N/A,FALSE,"Billing";"Service",#N/A,FALSE,"Misc."}</definedName>
    <definedName name="tyduytdt1" localSheetId="7" hidden="1">{"hostelec",#N/A,FALSE,"Billing";"nhelec",#N/A,FALSE,"Billing";"sitelec",#N/A,FALSE,"Billing";"Service",#N/A,FALSE,"Misc."}</definedName>
    <definedName name="tyduytdt1" hidden="1">{"hostelec",#N/A,FALSE,"Billing";"nhelec",#N/A,FALSE,"Billing";"sitelec",#N/A,FALSE,"Billing";"Service",#N/A,FALSE,"Misc."}</definedName>
    <definedName name="tytduytdt" localSheetId="5" hidden="1">{"hostelec",#N/A,FALSE,"Billing";"nhelec",#N/A,FALSE,"Billing";"sitelec",#N/A,FALSE,"Billing";"Service",#N/A,FALSE,"Misc."}</definedName>
    <definedName name="tytduytdt" localSheetId="6" hidden="1">{"hostelec",#N/A,FALSE,"Billing";"nhelec",#N/A,FALSE,"Billing";"sitelec",#N/A,FALSE,"Billing";"Service",#N/A,FALSE,"Misc."}</definedName>
    <definedName name="tytduytdt" localSheetId="4" hidden="1">{"hostelec",#N/A,FALSE,"Billing";"nhelec",#N/A,FALSE,"Billing";"sitelec",#N/A,FALSE,"Billing";"Service",#N/A,FALSE,"Misc."}</definedName>
    <definedName name="tytduytdt" localSheetId="7" hidden="1">{"hostelec",#N/A,FALSE,"Billing";"nhelec",#N/A,FALSE,"Billing";"sitelec",#N/A,FALSE,"Billing";"Service",#N/A,FALSE,"Misc."}</definedName>
    <definedName name="tytduytdt" hidden="1">{"hostelec",#N/A,FALSE,"Billing";"nhelec",#N/A,FALSE,"Billing";"sitelec",#N/A,FALSE,"Billing";"Service",#N/A,FALSE,"Misc."}</definedName>
    <definedName name="UNI_AA_VERSION" hidden="1">"202.1.0"</definedName>
    <definedName name="UNI_FILT_END" hidden="1">8</definedName>
    <definedName name="UNI_FILT_OFFSPEC" hidden="1">2</definedName>
    <definedName name="UNI_FILT_ONSPEC" hidden="1">1</definedName>
    <definedName name="UNI_FILT_START" hidden="1">4</definedName>
    <definedName name="UNI_NOTHING" hidden="1">0</definedName>
    <definedName name="UNI_PRES_CLOSEST" hidden="1">512</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MRECORD" hidden="1">64</definedName>
    <definedName name="UNI_PRES_OUTLIERS" hidden="1">32</definedName>
    <definedName name="UNI_PRES_POST" hidden="1">256</definedName>
    <definedName name="UNI_PRES_PRIOR" hidden="1">2048</definedName>
    <definedName name="UNI_PRES_RECENT" hidden="1">1024</definedName>
    <definedName name="UNI_PRES_STATIC" hidden="1">128</definedName>
    <definedName name="UNI_PRES_TRANSPOSE" hidden="1">4096</definedName>
    <definedName name="UNI_RET_ATTRIB" hidden="1">64</definedName>
    <definedName name="UNI_RET_CONF" hidden="1">32</definedName>
    <definedName name="UNI_RET_DESC" hidden="1">4</definedName>
    <definedName name="UNI_RET_END" hidden="1">16384</definedName>
    <definedName name="UNI_RET_EQUIP" hidden="1">32768</definedName>
    <definedName name="UNI_RET_EVENT" hidden="1">4096</definedName>
    <definedName name="UNI_RET_OFFSPEC" hidden="1">512</definedName>
    <definedName name="UNI_RET_ONSPEC" hidden="1">256</definedName>
    <definedName name="UNI_RET_PROP" hidden="1">131072</definedName>
    <definedName name="UNI_RET_PROPDESC" hidden="1">262144</definedName>
    <definedName name="UNI_RET_SMPLPNT" hidden="1">65536</definedName>
    <definedName name="UNI_RET_SPECMAX" hidden="1">2048</definedName>
    <definedName name="UNI_RET_SPECMIN" hidden="1">1024</definedName>
    <definedName name="UNI_RET_START" hidden="1">8192</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warn.all" localSheetId="5" hidden="1">{#N/A,#N/A,FALSE,"Summary";#N/A,#N/A,FALSE,"CHWP VFD";#N/A,#N/A,FALSE,"AC 6 VFD";#N/A,#N/A,FALSE,"HWP VFD";#N/A,#N/A,FALSE,"Motors";#N/A,#N/A,FALSE,"Kitchen";#N/A,#N/A,FALSE,"DHW HTR";#N/A,#N/A,FALSE,"Lightcool";#N/A,#N/A,FALSE,"evap";#N/A,#N/A,FALSE,"TOD";#N/A,#N/A,FALSE,"kitcheqpt"}</definedName>
    <definedName name="warn.all" localSheetId="6" hidden="1">{#N/A,#N/A,FALSE,"Summary";#N/A,#N/A,FALSE,"CHWP VFD";#N/A,#N/A,FALSE,"AC 6 VFD";#N/A,#N/A,FALSE,"HWP VFD";#N/A,#N/A,FALSE,"Motors";#N/A,#N/A,FALSE,"Kitchen";#N/A,#N/A,FALSE,"DHW HTR";#N/A,#N/A,FALSE,"Lightcool";#N/A,#N/A,FALSE,"evap";#N/A,#N/A,FALSE,"TOD";#N/A,#N/A,FALSE,"kitcheqpt"}</definedName>
    <definedName name="warn.all" localSheetId="4" hidden="1">{#N/A,#N/A,FALSE,"Summary";#N/A,#N/A,FALSE,"CHWP VFD";#N/A,#N/A,FALSE,"AC 6 VFD";#N/A,#N/A,FALSE,"HWP VFD";#N/A,#N/A,FALSE,"Motors";#N/A,#N/A,FALSE,"Kitchen";#N/A,#N/A,FALSE,"DHW HTR";#N/A,#N/A,FALSE,"Lightcool";#N/A,#N/A,FALSE,"evap";#N/A,#N/A,FALSE,"TOD";#N/A,#N/A,FALSE,"kitcheqpt"}</definedName>
    <definedName name="warn.all" localSheetId="7" hidden="1">{#N/A,#N/A,FALSE,"Summary";#N/A,#N/A,FALSE,"CHWP VFD";#N/A,#N/A,FALSE,"AC 6 VFD";#N/A,#N/A,FALSE,"HWP VFD";#N/A,#N/A,FALSE,"Motors";#N/A,#N/A,FALSE,"Kitchen";#N/A,#N/A,FALSE,"DHW HTR";#N/A,#N/A,FALSE,"Lightcool";#N/A,#N/A,FALSE,"evap";#N/A,#N/A,FALSE,"TOD";#N/A,#N/A,FALSE,"kitcheqpt"}</definedName>
    <definedName name="warn.all" hidden="1">{#N/A,#N/A,FALSE,"Summary";#N/A,#N/A,FALSE,"CHWP VFD";#N/A,#N/A,FALSE,"AC 6 VFD";#N/A,#N/A,FALSE,"HWP VFD";#N/A,#N/A,FALSE,"Motors";#N/A,#N/A,FALSE,"Kitchen";#N/A,#N/A,FALSE,"DHW HTR";#N/A,#N/A,FALSE,"Lightcool";#N/A,#N/A,FALSE,"evap";#N/A,#N/A,FALSE,"TOD";#N/A,#N/A,FALSE,"kitcheqpt"}</definedName>
    <definedName name="wrn.all." localSheetId="5" hidden="1">{#N/A,#N/A,FALSE,"Summary";#N/A,#N/A,FALSE,"CHWP VFD";#N/A,#N/A,FALSE,"AC 6 VFD";#N/A,#N/A,FALSE,"HWP VFD";#N/A,#N/A,FALSE,"Motors";#N/A,#N/A,FALSE,"Kitchen";#N/A,#N/A,FALSE,"DHW HTR";#N/A,#N/A,FALSE,"Lightcool";#N/A,#N/A,FALSE,"evap";#N/A,#N/A,FALSE,"TOD";#N/A,#N/A,FALSE,"kitcheqpt"}</definedName>
    <definedName name="wrn.all." localSheetId="6" hidden="1">{#N/A,#N/A,FALSE,"Summary";#N/A,#N/A,FALSE,"CHWP VFD";#N/A,#N/A,FALSE,"AC 6 VFD";#N/A,#N/A,FALSE,"HWP VFD";#N/A,#N/A,FALSE,"Motors";#N/A,#N/A,FALSE,"Kitchen";#N/A,#N/A,FALSE,"DHW HTR";#N/A,#N/A,FALSE,"Lightcool";#N/A,#N/A,FALSE,"evap";#N/A,#N/A,FALSE,"TOD";#N/A,#N/A,FALSE,"kitcheqpt"}</definedName>
    <definedName name="wrn.all." localSheetId="4" hidden="1">{#N/A,#N/A,FALSE,"Summary";#N/A,#N/A,FALSE,"CHWP VFD";#N/A,#N/A,FALSE,"AC 6 VFD";#N/A,#N/A,FALSE,"HWP VFD";#N/A,#N/A,FALSE,"Motors";#N/A,#N/A,FALSE,"Kitchen";#N/A,#N/A,FALSE,"DHW HTR";#N/A,#N/A,FALSE,"Lightcool";#N/A,#N/A,FALSE,"evap";#N/A,#N/A,FALSE,"TOD";#N/A,#N/A,FALSE,"kitcheqpt"}</definedName>
    <definedName name="wrn.all." localSheetId="7" hidden="1">{#N/A,#N/A,FALSE,"Summary";#N/A,#N/A,FALSE,"CHWP VFD";#N/A,#N/A,FALSE,"AC 6 VFD";#N/A,#N/A,FALSE,"HWP VFD";#N/A,#N/A,FALSE,"Motors";#N/A,#N/A,FALSE,"Kitchen";#N/A,#N/A,FALSE,"DHW HTR";#N/A,#N/A,FALSE,"Lightcool";#N/A,#N/A,FALSE,"evap";#N/A,#N/A,FALSE,"TOD";#N/A,#N/A,FALSE,"kitcheqpt"}</definedName>
    <definedName name="wrn.all." hidden="1">{#N/A,#N/A,FALSE,"Summary";#N/A,#N/A,FALSE,"CHWP VFD";#N/A,#N/A,FALSE,"AC 6 VFD";#N/A,#N/A,FALSE,"HWP VFD";#N/A,#N/A,FALSE,"Motors";#N/A,#N/A,FALSE,"Kitchen";#N/A,#N/A,FALSE,"DHW HTR";#N/A,#N/A,FALSE,"Lightcool";#N/A,#N/A,FALSE,"evap";#N/A,#N/A,FALSE,"TOD";#N/A,#N/A,FALSE,"kitcheqpt"}</definedName>
    <definedName name="wrn.All._.Reports." localSheetId="5" hidden="1">{#N/A,#N/A,FALSE,"Prioritization";#N/A,#N/A,FALSE,"Development";#N/A,#N/A,FALSE,"Usage";#N/A,#N/A,FALSE,"Maintenance"}</definedName>
    <definedName name="wrn.All._.Reports." localSheetId="6" hidden="1">{#N/A,#N/A,FALSE,"Prioritization";#N/A,#N/A,FALSE,"Development";#N/A,#N/A,FALSE,"Usage";#N/A,#N/A,FALSE,"Maintenance"}</definedName>
    <definedName name="wrn.All._.Reports." localSheetId="4" hidden="1">{#N/A,#N/A,FALSE,"Prioritization";#N/A,#N/A,FALSE,"Development";#N/A,#N/A,FALSE,"Usage";#N/A,#N/A,FALSE,"Maintenance"}</definedName>
    <definedName name="wrn.All._.Reports." localSheetId="7" hidden="1">{#N/A,#N/A,FALSE,"Prioritization";#N/A,#N/A,FALSE,"Development";#N/A,#N/A,FALSE,"Usage";#N/A,#N/A,FALSE,"Maintenance"}</definedName>
    <definedName name="wrn.All._.Reports." hidden="1">{#N/A,#N/A,FALSE,"Prioritization";#N/A,#N/A,FALSE,"Development";#N/A,#N/A,FALSE,"Usage";#N/A,#N/A,FALSE,"Maintenance"}</definedName>
    <definedName name="wrn.all.2" localSheetId="5" hidden="1">{#N/A,#N/A,FALSE,"Summary";#N/A,#N/A,FALSE,"CHWP VFD";#N/A,#N/A,FALSE,"AC 6 VFD";#N/A,#N/A,FALSE,"HWP VFD";#N/A,#N/A,FALSE,"Motors";#N/A,#N/A,FALSE,"Kitchen";#N/A,#N/A,FALSE,"DHW HTR";#N/A,#N/A,FALSE,"Lightcool";#N/A,#N/A,FALSE,"evap";#N/A,#N/A,FALSE,"TOD";#N/A,#N/A,FALSE,"kitcheqpt"}</definedName>
    <definedName name="wrn.all.2" localSheetId="6" hidden="1">{#N/A,#N/A,FALSE,"Summary";#N/A,#N/A,FALSE,"CHWP VFD";#N/A,#N/A,FALSE,"AC 6 VFD";#N/A,#N/A,FALSE,"HWP VFD";#N/A,#N/A,FALSE,"Motors";#N/A,#N/A,FALSE,"Kitchen";#N/A,#N/A,FALSE,"DHW HTR";#N/A,#N/A,FALSE,"Lightcool";#N/A,#N/A,FALSE,"evap";#N/A,#N/A,FALSE,"TOD";#N/A,#N/A,FALSE,"kitcheqpt"}</definedName>
    <definedName name="wrn.all.2" localSheetId="4" hidden="1">{#N/A,#N/A,FALSE,"Summary";#N/A,#N/A,FALSE,"CHWP VFD";#N/A,#N/A,FALSE,"AC 6 VFD";#N/A,#N/A,FALSE,"HWP VFD";#N/A,#N/A,FALSE,"Motors";#N/A,#N/A,FALSE,"Kitchen";#N/A,#N/A,FALSE,"DHW HTR";#N/A,#N/A,FALSE,"Lightcool";#N/A,#N/A,FALSE,"evap";#N/A,#N/A,FALSE,"TOD";#N/A,#N/A,FALSE,"kitcheqpt"}</definedName>
    <definedName name="wrn.all.2" localSheetId="7" hidden="1">{#N/A,#N/A,FALSE,"Summary";#N/A,#N/A,FALSE,"CHWP VFD";#N/A,#N/A,FALSE,"AC 6 VFD";#N/A,#N/A,FALSE,"HWP VFD";#N/A,#N/A,FALSE,"Motors";#N/A,#N/A,FALSE,"Kitchen";#N/A,#N/A,FALSE,"DHW HTR";#N/A,#N/A,FALSE,"Lightcool";#N/A,#N/A,FALSE,"evap";#N/A,#N/A,FALSE,"TOD";#N/A,#N/A,FALSE,"kitcheqpt"}</definedName>
    <definedName name="wrn.all.2" hidden="1">{#N/A,#N/A,FALSE,"Summary";#N/A,#N/A,FALSE,"CHWP VFD";#N/A,#N/A,FALSE,"AC 6 VFD";#N/A,#N/A,FALSE,"HWP VFD";#N/A,#N/A,FALSE,"Motors";#N/A,#N/A,FALSE,"Kitchen";#N/A,#N/A,FALSE,"DHW HTR";#N/A,#N/A,FALSE,"Lightcool";#N/A,#N/A,FALSE,"evap";#N/A,#N/A,FALSE,"TOD";#N/A,#N/A,FALSE,"kitcheqpt"}</definedName>
    <definedName name="wrn.all.3" localSheetId="5" hidden="1">{#N/A,#N/A,FALSE,"Summary";#N/A,#N/A,FALSE,"CHWP VFD";#N/A,#N/A,FALSE,"AC 6 VFD";#N/A,#N/A,FALSE,"HWP VFD";#N/A,#N/A,FALSE,"Motors";#N/A,#N/A,FALSE,"Kitchen";#N/A,#N/A,FALSE,"DHW HTR";#N/A,#N/A,FALSE,"Lightcool";#N/A,#N/A,FALSE,"evap";#N/A,#N/A,FALSE,"TOD";#N/A,#N/A,FALSE,"kitcheqpt"}</definedName>
    <definedName name="wrn.all.3" localSheetId="6" hidden="1">{#N/A,#N/A,FALSE,"Summary";#N/A,#N/A,FALSE,"CHWP VFD";#N/A,#N/A,FALSE,"AC 6 VFD";#N/A,#N/A,FALSE,"HWP VFD";#N/A,#N/A,FALSE,"Motors";#N/A,#N/A,FALSE,"Kitchen";#N/A,#N/A,FALSE,"DHW HTR";#N/A,#N/A,FALSE,"Lightcool";#N/A,#N/A,FALSE,"evap";#N/A,#N/A,FALSE,"TOD";#N/A,#N/A,FALSE,"kitcheqpt"}</definedName>
    <definedName name="wrn.all.3" localSheetId="4" hidden="1">{#N/A,#N/A,FALSE,"Summary";#N/A,#N/A,FALSE,"CHWP VFD";#N/A,#N/A,FALSE,"AC 6 VFD";#N/A,#N/A,FALSE,"HWP VFD";#N/A,#N/A,FALSE,"Motors";#N/A,#N/A,FALSE,"Kitchen";#N/A,#N/A,FALSE,"DHW HTR";#N/A,#N/A,FALSE,"Lightcool";#N/A,#N/A,FALSE,"evap";#N/A,#N/A,FALSE,"TOD";#N/A,#N/A,FALSE,"kitcheqpt"}</definedName>
    <definedName name="wrn.all.3" localSheetId="7" hidden="1">{#N/A,#N/A,FALSE,"Summary";#N/A,#N/A,FALSE,"CHWP VFD";#N/A,#N/A,FALSE,"AC 6 VFD";#N/A,#N/A,FALSE,"HWP VFD";#N/A,#N/A,FALSE,"Motors";#N/A,#N/A,FALSE,"Kitchen";#N/A,#N/A,FALSE,"DHW HTR";#N/A,#N/A,FALSE,"Lightcool";#N/A,#N/A,FALSE,"evap";#N/A,#N/A,FALSE,"TOD";#N/A,#N/A,FALSE,"kitcheqpt"}</definedName>
    <definedName name="wrn.all.3" hidden="1">{#N/A,#N/A,FALSE,"Summary";#N/A,#N/A,FALSE,"CHWP VFD";#N/A,#N/A,FALSE,"AC 6 VFD";#N/A,#N/A,FALSE,"HWP VFD";#N/A,#N/A,FALSE,"Motors";#N/A,#N/A,FALSE,"Kitchen";#N/A,#N/A,FALSE,"DHW HTR";#N/A,#N/A,FALSE,"Lightcool";#N/A,#N/A,FALSE,"evap";#N/A,#N/A,FALSE,"TOD";#N/A,#N/A,FALSE,"kitcheqpt"}</definedName>
    <definedName name="wrn.Development." localSheetId="5" hidden="1">{#N/A,#N/A,FALSE,"Development"}</definedName>
    <definedName name="wrn.Development." localSheetId="6" hidden="1">{#N/A,#N/A,FALSE,"Development"}</definedName>
    <definedName name="wrn.Development." localSheetId="4" hidden="1">{#N/A,#N/A,FALSE,"Development"}</definedName>
    <definedName name="wrn.Development." localSheetId="7" hidden="1">{#N/A,#N/A,FALSE,"Development"}</definedName>
    <definedName name="wrn.Development." hidden="1">{#N/A,#N/A,FALSE,"Development"}</definedName>
    <definedName name="wrn.E_FC_DH." localSheetId="5" hidden="1">{"E_FC",#N/A,TRUE,"Walk-In96";"DH",#N/A,TRUE,"Door Heater";"CostROI",#N/A,TRUE,"COST-ROI";"CostDH",#N/A,TRUE,"COST-DH";"Summary",#N/A,TRUE,"Custom"}</definedName>
    <definedName name="wrn.E_FC_DH." localSheetId="6" hidden="1">{"E_FC",#N/A,TRUE,"Walk-In96";"DH",#N/A,TRUE,"Door Heater";"CostROI",#N/A,TRUE,"COST-ROI";"CostDH",#N/A,TRUE,"COST-DH";"Summary",#N/A,TRUE,"Custom"}</definedName>
    <definedName name="wrn.E_FC_DH." localSheetId="4" hidden="1">{"E_FC",#N/A,TRUE,"Walk-In96";"DH",#N/A,TRUE,"Door Heater";"CostROI",#N/A,TRUE,"COST-ROI";"CostDH",#N/A,TRUE,"COST-DH";"Summary",#N/A,TRUE,"Custom"}</definedName>
    <definedName name="wrn.E_FC_DH." localSheetId="7" hidden="1">{"E_FC",#N/A,TRUE,"Walk-In96";"DH",#N/A,TRUE,"Door Heater";"CostROI",#N/A,TRUE,"COST-ROI";"CostDH",#N/A,TRUE,"COST-DH";"Summary",#N/A,TRUE,"Custom"}</definedName>
    <definedName name="wrn.E_FC_DH." hidden="1">{"E_FC",#N/A,TRUE,"Walk-In96";"DH",#N/A,TRUE,"Door Heater";"CostROI",#N/A,TRUE,"COST-ROI";"CostDH",#N/A,TRUE,"COST-DH";"Summary",#N/A,TRUE,"Custom"}</definedName>
    <definedName name="wrn.ffhosp.2" localSheetId="5" hidden="1">{"hostelec",#N/A,FALSE,"Billing";"nhelec",#N/A,FALSE,"Billing";"sitelec",#N/A,FALSE,"Billing";"Service",#N/A,FALSE,"Misc."}</definedName>
    <definedName name="wrn.ffhosp.2" localSheetId="6" hidden="1">{"hostelec",#N/A,FALSE,"Billing";"nhelec",#N/A,FALSE,"Billing";"sitelec",#N/A,FALSE,"Billing";"Service",#N/A,FALSE,"Misc."}</definedName>
    <definedName name="wrn.ffhosp.2" localSheetId="4" hidden="1">{"hostelec",#N/A,FALSE,"Billing";"nhelec",#N/A,FALSE,"Billing";"sitelec",#N/A,FALSE,"Billing";"Service",#N/A,FALSE,"Misc."}</definedName>
    <definedName name="wrn.ffhosp.2" localSheetId="7" hidden="1">{"hostelec",#N/A,FALSE,"Billing";"nhelec",#N/A,FALSE,"Billing";"sitelec",#N/A,FALSE,"Billing";"Service",#N/A,FALSE,"Misc."}</definedName>
    <definedName name="wrn.ffhosp.2" hidden="1">{"hostelec",#N/A,FALSE,"Billing";"nhelec",#N/A,FALSE,"Billing";"sitelec",#N/A,FALSE,"Billing";"Service",#N/A,FALSE,"Misc."}</definedName>
    <definedName name="wrn.ffthosp." localSheetId="5" hidden="1">{"hostelec",#N/A,FALSE,"Billing";"nhelec",#N/A,FALSE,"Billing";"sitelec",#N/A,FALSE,"Billing";"Service",#N/A,FALSE,"Misc."}</definedName>
    <definedName name="wrn.ffthosp." localSheetId="6" hidden="1">{"hostelec",#N/A,FALSE,"Billing";"nhelec",#N/A,FALSE,"Billing";"sitelec",#N/A,FALSE,"Billing";"Service",#N/A,FALSE,"Misc."}</definedName>
    <definedName name="wrn.ffthosp." localSheetId="4" hidden="1">{"hostelec",#N/A,FALSE,"Billing";"nhelec",#N/A,FALSE,"Billing";"sitelec",#N/A,FALSE,"Billing";"Service",#N/A,FALSE,"Misc."}</definedName>
    <definedName name="wrn.ffthosp." localSheetId="7" hidden="1">{"hostelec",#N/A,FALSE,"Billing";"nhelec",#N/A,FALSE,"Billing";"sitelec",#N/A,FALSE,"Billing";"Service",#N/A,FALSE,"Misc."}</definedName>
    <definedName name="wrn.ffthosp." hidden="1">{"hostelec",#N/A,FALSE,"Billing";"nhelec",#N/A,FALSE,"Billing";"sitelec",#N/A,FALSE,"Billing";"Service",#N/A,FALSE,"Misc."}</definedName>
    <definedName name="wrn.ffthosp.1" localSheetId="5" hidden="1">{"hostelec",#N/A,FALSE,"Billing";"nhelec",#N/A,FALSE,"Billing";"sitelec",#N/A,FALSE,"Billing";"Service",#N/A,FALSE,"Misc."}</definedName>
    <definedName name="wrn.ffthosp.1" localSheetId="6" hidden="1">{"hostelec",#N/A,FALSE,"Billing";"nhelec",#N/A,FALSE,"Billing";"sitelec",#N/A,FALSE,"Billing";"Service",#N/A,FALSE,"Misc."}</definedName>
    <definedName name="wrn.ffthosp.1" localSheetId="4" hidden="1">{"hostelec",#N/A,FALSE,"Billing";"nhelec",#N/A,FALSE,"Billing";"sitelec",#N/A,FALSE,"Billing";"Service",#N/A,FALSE,"Misc."}</definedName>
    <definedName name="wrn.ffthosp.1" localSheetId="7" hidden="1">{"hostelec",#N/A,FALSE,"Billing";"nhelec",#N/A,FALSE,"Billing";"sitelec",#N/A,FALSE,"Billing";"Service",#N/A,FALSE,"Misc."}</definedName>
    <definedName name="wrn.ffthosp.1" hidden="1">{"hostelec",#N/A,FALSE,"Billing";"nhelec",#N/A,FALSE,"Billing";"sitelec",#N/A,FALSE,"Billing";"Service",#N/A,FALSE,"Misc."}</definedName>
    <definedName name="wrn.Maintenance." localSheetId="5" hidden="1">{#N/A,#N/A,FALSE,"Maintenance"}</definedName>
    <definedName name="wrn.Maintenance." localSheetId="6" hidden="1">{#N/A,#N/A,FALSE,"Maintenance"}</definedName>
    <definedName name="wrn.Maintenance." localSheetId="4" hidden="1">{#N/A,#N/A,FALSE,"Maintenance"}</definedName>
    <definedName name="wrn.Maintenance." localSheetId="7" hidden="1">{#N/A,#N/A,FALSE,"Maintenance"}</definedName>
    <definedName name="wrn.Maintenance." hidden="1">{#N/A,#N/A,FALSE,"Maintenance"}</definedName>
    <definedName name="wrn.Prioritization." localSheetId="5" hidden="1">{#N/A,#N/A,FALSE,"Prioritization"}</definedName>
    <definedName name="wrn.Prioritization." localSheetId="6" hidden="1">{#N/A,#N/A,FALSE,"Prioritization"}</definedName>
    <definedName name="wrn.Prioritization." localSheetId="4" hidden="1">{#N/A,#N/A,FALSE,"Prioritization"}</definedName>
    <definedName name="wrn.Prioritization." localSheetId="7" hidden="1">{#N/A,#N/A,FALSE,"Prioritization"}</definedName>
    <definedName name="wrn.Prioritization." hidden="1">{#N/A,#N/A,FALSE,"Prioritization"}</definedName>
    <definedName name="wrn.total." localSheetId="5" hidden="1">{#N/A,#N/A,FALSE,"Summary";#N/A,#N/A,FALSE,"Berkeley";#N/A,#N/A,FALSE,"HS";#N/A,#N/A,FALSE,"Brookside";#N/A,#N/A,FALSE,"George";#N/A,#N/A,FALSE,"Ketler";#N/A,#N/A,FALSE,"Washington"}</definedName>
    <definedName name="wrn.total." localSheetId="6" hidden="1">{#N/A,#N/A,FALSE,"Summary";#N/A,#N/A,FALSE,"Berkeley";#N/A,#N/A,FALSE,"HS";#N/A,#N/A,FALSE,"Brookside";#N/A,#N/A,FALSE,"George";#N/A,#N/A,FALSE,"Ketler";#N/A,#N/A,FALSE,"Washington"}</definedName>
    <definedName name="wrn.total." localSheetId="4" hidden="1">{#N/A,#N/A,FALSE,"Summary";#N/A,#N/A,FALSE,"Berkeley";#N/A,#N/A,FALSE,"HS";#N/A,#N/A,FALSE,"Brookside";#N/A,#N/A,FALSE,"George";#N/A,#N/A,FALSE,"Ketler";#N/A,#N/A,FALSE,"Washington"}</definedName>
    <definedName name="wrn.total." localSheetId="7" hidden="1">{#N/A,#N/A,FALSE,"Summary";#N/A,#N/A,FALSE,"Berkeley";#N/A,#N/A,FALSE,"HS";#N/A,#N/A,FALSE,"Brookside";#N/A,#N/A,FALSE,"George";#N/A,#N/A,FALSE,"Ketler";#N/A,#N/A,FALSE,"Washington"}</definedName>
    <definedName name="wrn.total." hidden="1">{#N/A,#N/A,FALSE,"Summary";#N/A,#N/A,FALSE,"Berkeley";#N/A,#N/A,FALSE,"HS";#N/A,#N/A,FALSE,"Brookside";#N/A,#N/A,FALSE,"George";#N/A,#N/A,FALSE,"Ketler";#N/A,#N/A,FALSE,"Washington"}</definedName>
    <definedName name="wrn.Usage." localSheetId="5" hidden="1">{#N/A,#N/A,FALSE,"Usage"}</definedName>
    <definedName name="wrn.Usage." localSheetId="6" hidden="1">{#N/A,#N/A,FALSE,"Usage"}</definedName>
    <definedName name="wrn.Usage." localSheetId="4" hidden="1">{#N/A,#N/A,FALSE,"Usage"}</definedName>
    <definedName name="wrn.Usage." localSheetId="7" hidden="1">{#N/A,#N/A,FALSE,"Usage"}</definedName>
    <definedName name="wrn.Usage." hidden="1">{#N/A,#N/A,FALSE,"Usage"}</definedName>
    <definedName name="wrnall.1" localSheetId="5" hidden="1">{#N/A,#N/A,FALSE,"Summary";#N/A,#N/A,FALSE,"CHWP VFD";#N/A,#N/A,FALSE,"AC 6 VFD";#N/A,#N/A,FALSE,"HWP VFD";#N/A,#N/A,FALSE,"Motors";#N/A,#N/A,FALSE,"Kitchen";#N/A,#N/A,FALSE,"DHW HTR";#N/A,#N/A,FALSE,"Lightcool";#N/A,#N/A,FALSE,"evap";#N/A,#N/A,FALSE,"TOD";#N/A,#N/A,FALSE,"kitcheqpt"}</definedName>
    <definedName name="wrnall.1" localSheetId="6" hidden="1">{#N/A,#N/A,FALSE,"Summary";#N/A,#N/A,FALSE,"CHWP VFD";#N/A,#N/A,FALSE,"AC 6 VFD";#N/A,#N/A,FALSE,"HWP VFD";#N/A,#N/A,FALSE,"Motors";#N/A,#N/A,FALSE,"Kitchen";#N/A,#N/A,FALSE,"DHW HTR";#N/A,#N/A,FALSE,"Lightcool";#N/A,#N/A,FALSE,"evap";#N/A,#N/A,FALSE,"TOD";#N/A,#N/A,FALSE,"kitcheqpt"}</definedName>
    <definedName name="wrnall.1" localSheetId="4" hidden="1">{#N/A,#N/A,FALSE,"Summary";#N/A,#N/A,FALSE,"CHWP VFD";#N/A,#N/A,FALSE,"AC 6 VFD";#N/A,#N/A,FALSE,"HWP VFD";#N/A,#N/A,FALSE,"Motors";#N/A,#N/A,FALSE,"Kitchen";#N/A,#N/A,FALSE,"DHW HTR";#N/A,#N/A,FALSE,"Lightcool";#N/A,#N/A,FALSE,"evap";#N/A,#N/A,FALSE,"TOD";#N/A,#N/A,FALSE,"kitcheqpt"}</definedName>
    <definedName name="wrnall.1" localSheetId="7" hidden="1">{#N/A,#N/A,FALSE,"Summary";#N/A,#N/A,FALSE,"CHWP VFD";#N/A,#N/A,FALSE,"AC 6 VFD";#N/A,#N/A,FALSE,"HWP VFD";#N/A,#N/A,FALSE,"Motors";#N/A,#N/A,FALSE,"Kitchen";#N/A,#N/A,FALSE,"DHW HTR";#N/A,#N/A,FALSE,"Lightcool";#N/A,#N/A,FALSE,"evap";#N/A,#N/A,FALSE,"TOD";#N/A,#N/A,FALSE,"kitcheqpt"}</definedName>
    <definedName name="wrnall.1" hidden="1">{#N/A,#N/A,FALSE,"Summary";#N/A,#N/A,FALSE,"CHWP VFD";#N/A,#N/A,FALSE,"AC 6 VFD";#N/A,#N/A,FALSE,"HWP VFD";#N/A,#N/A,FALSE,"Motors";#N/A,#N/A,FALSE,"Kitchen";#N/A,#N/A,FALSE,"DHW HTR";#N/A,#N/A,FALSE,"Lightcool";#N/A,#N/A,FALSE,"evap";#N/A,#N/A,FALSE,"TOD";#N/A,#N/A,FALSE,"kitcheqpt"}</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28" i="58" l="1"/>
  <c r="C27" i="58"/>
  <c r="C24" i="58"/>
  <c r="C23" i="58"/>
  <c r="C22" i="58"/>
  <c r="D18" i="59"/>
  <c r="D22" i="59"/>
  <c r="D21" i="59"/>
  <c r="C18" i="58"/>
  <c r="D23" i="59" l="1"/>
  <c r="D24" i="59" s="1"/>
  <c r="D22" i="58"/>
  <c r="D13" i="59"/>
  <c r="H4" i="57"/>
  <c r="H3" i="57"/>
  <c r="W7" i="58"/>
  <c r="E3" i="49"/>
  <c r="W12" i="58" l="1"/>
  <c r="K4" i="57"/>
  <c r="M4" i="57" s="1"/>
  <c r="K5" i="57"/>
  <c r="M5" i="57" s="1"/>
  <c r="K6" i="57"/>
  <c r="M6" i="57" s="1"/>
  <c r="K7" i="57"/>
  <c r="M7" i="57" s="1"/>
  <c r="K8" i="57"/>
  <c r="M8" i="57" s="1"/>
  <c r="K9" i="57"/>
  <c r="M9" i="57" s="1"/>
  <c r="K10" i="57"/>
  <c r="M10" i="57" s="1"/>
  <c r="K11" i="57"/>
  <c r="M11" i="57" s="1"/>
  <c r="K12" i="57"/>
  <c r="M12" i="57" s="1"/>
  <c r="K13" i="57"/>
  <c r="M13" i="57" s="1"/>
  <c r="K14" i="57"/>
  <c r="M14" i="57" s="1"/>
  <c r="K15" i="57"/>
  <c r="M15" i="57" s="1"/>
  <c r="K16" i="57"/>
  <c r="M16" i="57" s="1"/>
  <c r="K17" i="57"/>
  <c r="M17" i="57" s="1"/>
  <c r="K18" i="57"/>
  <c r="M18" i="57"/>
  <c r="K19" i="57"/>
  <c r="M19" i="57" s="1"/>
  <c r="K20" i="57"/>
  <c r="M20" i="57"/>
  <c r="K21" i="57"/>
  <c r="M21" i="57" s="1"/>
  <c r="K22" i="57"/>
  <c r="M22" i="57"/>
  <c r="K23" i="57"/>
  <c r="M23" i="57" s="1"/>
  <c r="K24" i="57"/>
  <c r="M24" i="57"/>
  <c r="K25" i="57"/>
  <c r="M25" i="57" s="1"/>
  <c r="K26" i="57"/>
  <c r="M26" i="57"/>
  <c r="K27" i="57"/>
  <c r="M27" i="57" s="1"/>
  <c r="K28" i="57"/>
  <c r="M28" i="57"/>
  <c r="K29" i="57"/>
  <c r="M29" i="57" s="1"/>
  <c r="K30" i="57"/>
  <c r="M30" i="57"/>
  <c r="K31" i="57"/>
  <c r="M31" i="57" s="1"/>
  <c r="K32" i="57"/>
  <c r="M32" i="57"/>
  <c r="K33" i="57"/>
  <c r="M33" i="57" s="1"/>
  <c r="K34" i="57"/>
  <c r="M34" i="57"/>
  <c r="K35" i="57"/>
  <c r="M35" i="57" s="1"/>
  <c r="K36" i="57"/>
  <c r="M36" i="57"/>
  <c r="K37" i="57"/>
  <c r="M37" i="57" s="1"/>
  <c r="K38" i="57"/>
  <c r="M38" i="57"/>
  <c r="K39" i="57"/>
  <c r="M39" i="57" s="1"/>
  <c r="K40" i="57"/>
  <c r="M40" i="57"/>
  <c r="K41" i="57"/>
  <c r="M41" i="57" s="1"/>
  <c r="K42" i="57"/>
  <c r="M42" i="57"/>
  <c r="K43" i="57"/>
  <c r="M43" i="57" s="1"/>
  <c r="K44" i="57"/>
  <c r="M44" i="57"/>
  <c r="K45" i="57"/>
  <c r="M45" i="57" s="1"/>
  <c r="K46" i="57"/>
  <c r="M46" i="57"/>
  <c r="K47" i="57"/>
  <c r="M47" i="57" s="1"/>
  <c r="K48" i="57"/>
  <c r="M48" i="57"/>
  <c r="K49" i="57"/>
  <c r="M49" i="57" s="1"/>
  <c r="K50" i="57"/>
  <c r="M50" i="57"/>
  <c r="K51" i="57"/>
  <c r="M51" i="57" s="1"/>
  <c r="K52" i="57"/>
  <c r="M52" i="57"/>
  <c r="K53" i="57"/>
  <c r="M53" i="57" s="1"/>
  <c r="K54" i="57"/>
  <c r="M54" i="57"/>
  <c r="K55" i="57"/>
  <c r="M55" i="57" s="1"/>
  <c r="K56" i="57"/>
  <c r="M56" i="57"/>
  <c r="K57" i="57"/>
  <c r="M57" i="57" s="1"/>
  <c r="K58" i="57"/>
  <c r="M58" i="57"/>
  <c r="K59" i="57"/>
  <c r="M59" i="57" s="1"/>
  <c r="K60" i="57"/>
  <c r="M60" i="57"/>
  <c r="K61" i="57"/>
  <c r="M61" i="57" s="1"/>
  <c r="K62" i="57"/>
  <c r="M62" i="57"/>
  <c r="K63" i="57"/>
  <c r="M63" i="57" s="1"/>
  <c r="K64" i="57"/>
  <c r="M64" i="57"/>
  <c r="K65" i="57"/>
  <c r="M65" i="57" s="1"/>
  <c r="K66" i="57"/>
  <c r="M66" i="57"/>
  <c r="K67" i="57"/>
  <c r="M67" i="57" s="1"/>
  <c r="K68" i="57"/>
  <c r="M68" i="57"/>
  <c r="K69" i="57"/>
  <c r="M69" i="57" s="1"/>
  <c r="K70" i="57"/>
  <c r="M70" i="57"/>
  <c r="K71" i="57"/>
  <c r="M71" i="57" s="1"/>
  <c r="K72" i="57"/>
  <c r="M72" i="57"/>
  <c r="K73" i="57"/>
  <c r="M73" i="57" s="1"/>
  <c r="K74" i="57"/>
  <c r="M74" i="57"/>
  <c r="K75" i="57"/>
  <c r="M75" i="57" s="1"/>
  <c r="K76" i="57"/>
  <c r="M76" i="57"/>
  <c r="K77" i="57"/>
  <c r="M77" i="57" s="1"/>
  <c r="K78" i="57"/>
  <c r="M78" i="57"/>
  <c r="K79" i="57"/>
  <c r="M79" i="57" s="1"/>
  <c r="K80" i="57"/>
  <c r="M80" i="57"/>
  <c r="K81" i="57"/>
  <c r="M81" i="57" s="1"/>
  <c r="K82" i="57"/>
  <c r="M82" i="57"/>
  <c r="K83" i="57"/>
  <c r="M83" i="57" s="1"/>
  <c r="K84" i="57"/>
  <c r="M84" i="57"/>
  <c r="K85" i="57"/>
  <c r="M85" i="57" s="1"/>
  <c r="K86" i="57"/>
  <c r="M86" i="57"/>
  <c r="K87" i="57"/>
  <c r="M87" i="57" s="1"/>
  <c r="K88" i="57"/>
  <c r="M88" i="57"/>
  <c r="K89" i="57"/>
  <c r="M89" i="57" s="1"/>
  <c r="K90" i="57"/>
  <c r="M90" i="57"/>
  <c r="K91" i="57"/>
  <c r="M91" i="57" s="1"/>
  <c r="K92" i="57"/>
  <c r="M92" i="57"/>
  <c r="K93" i="57"/>
  <c r="M93" i="57" s="1"/>
  <c r="K94" i="57"/>
  <c r="M94" i="57"/>
  <c r="K95" i="57"/>
  <c r="M95" i="57" s="1"/>
  <c r="K96" i="57"/>
  <c r="M96" i="57"/>
  <c r="K97" i="57"/>
  <c r="M97" i="57" s="1"/>
  <c r="K98" i="57"/>
  <c r="M98" i="57"/>
  <c r="K99" i="57"/>
  <c r="M99" i="57" s="1"/>
  <c r="K100" i="57"/>
  <c r="M100" i="57"/>
  <c r="K101" i="57"/>
  <c r="M101" i="57" s="1"/>
  <c r="K102" i="57"/>
  <c r="M102" i="57"/>
  <c r="K103" i="57"/>
  <c r="M103" i="57" s="1"/>
  <c r="K104" i="57"/>
  <c r="M104" i="57"/>
  <c r="K105" i="57"/>
  <c r="M105" i="57" s="1"/>
  <c r="K106" i="57"/>
  <c r="M106" i="57"/>
  <c r="K107" i="57"/>
  <c r="M107" i="57" s="1"/>
  <c r="K108" i="57"/>
  <c r="M108" i="57"/>
  <c r="K109" i="57"/>
  <c r="M109" i="57" s="1"/>
  <c r="K110" i="57"/>
  <c r="M110" i="57"/>
  <c r="K111" i="57"/>
  <c r="M111" i="57" s="1"/>
  <c r="K112" i="57"/>
  <c r="M112" i="57"/>
  <c r="K113" i="57"/>
  <c r="M113" i="57" s="1"/>
  <c r="K114" i="57"/>
  <c r="M114" i="57"/>
  <c r="K115" i="57"/>
  <c r="M115" i="57" s="1"/>
  <c r="K116" i="57"/>
  <c r="M116" i="57"/>
  <c r="K117" i="57"/>
  <c r="M117" i="57" s="1"/>
  <c r="K118" i="57"/>
  <c r="M118" i="57"/>
  <c r="K119" i="57"/>
  <c r="M119" i="57" s="1"/>
  <c r="K120" i="57"/>
  <c r="M120" i="57"/>
  <c r="K121" i="57"/>
  <c r="M121" i="57" s="1"/>
  <c r="K122" i="57"/>
  <c r="M122" i="57"/>
  <c r="K123" i="57"/>
  <c r="M123" i="57" s="1"/>
  <c r="K124" i="57"/>
  <c r="M124" i="57"/>
  <c r="K125" i="57"/>
  <c r="M125" i="57" s="1"/>
  <c r="K126" i="57"/>
  <c r="M126" i="57"/>
  <c r="K127" i="57"/>
  <c r="M127" i="57" s="1"/>
  <c r="K128" i="57"/>
  <c r="M128" i="57"/>
  <c r="K129" i="57"/>
  <c r="M129" i="57" s="1"/>
  <c r="K130" i="57"/>
  <c r="M130" i="57"/>
  <c r="K131" i="57"/>
  <c r="M131" i="57" s="1"/>
  <c r="K132" i="57"/>
  <c r="M132" i="57"/>
  <c r="K133" i="57"/>
  <c r="M133" i="57" s="1"/>
  <c r="K134" i="57"/>
  <c r="M134" i="57"/>
  <c r="K135" i="57"/>
  <c r="M135" i="57" s="1"/>
  <c r="K136" i="57"/>
  <c r="M136" i="57"/>
  <c r="K137" i="57"/>
  <c r="M137" i="57" s="1"/>
  <c r="K138" i="57"/>
  <c r="M138" i="57"/>
  <c r="K139" i="57"/>
  <c r="M139" i="57" s="1"/>
  <c r="K140" i="57"/>
  <c r="M140" i="57"/>
  <c r="K141" i="57"/>
  <c r="M141" i="57" s="1"/>
  <c r="K142" i="57"/>
  <c r="M142" i="57"/>
  <c r="K143" i="57"/>
  <c r="M143" i="57" s="1"/>
  <c r="K144" i="57"/>
  <c r="M144" i="57"/>
  <c r="K145" i="57"/>
  <c r="M145" i="57" s="1"/>
  <c r="K146" i="57"/>
  <c r="M146" i="57"/>
  <c r="K147" i="57"/>
  <c r="M147" i="57" s="1"/>
  <c r="K148" i="57"/>
  <c r="M148" i="57"/>
  <c r="K149" i="57"/>
  <c r="M149" i="57" s="1"/>
  <c r="K150" i="57"/>
  <c r="M150" i="57"/>
  <c r="K151" i="57"/>
  <c r="M151" i="57" s="1"/>
  <c r="K152" i="57"/>
  <c r="M152" i="57"/>
  <c r="K153" i="57"/>
  <c r="M153" i="57" s="1"/>
  <c r="K154" i="57"/>
  <c r="M154" i="57"/>
  <c r="K155" i="57"/>
  <c r="M155" i="57" s="1"/>
  <c r="K156" i="57"/>
  <c r="M156" i="57"/>
  <c r="K157" i="57"/>
  <c r="M157" i="57" s="1"/>
  <c r="K158" i="57"/>
  <c r="M158" i="57"/>
  <c r="K159" i="57"/>
  <c r="M159" i="57" s="1"/>
  <c r="K160" i="57"/>
  <c r="M160" i="57"/>
  <c r="K161" i="57"/>
  <c r="M161" i="57" s="1"/>
  <c r="K162" i="57"/>
  <c r="M162" i="57"/>
  <c r="K163" i="57"/>
  <c r="M163" i="57" s="1"/>
  <c r="K164" i="57"/>
  <c r="M164" i="57"/>
  <c r="K165" i="57"/>
  <c r="M165" i="57" s="1"/>
  <c r="K166" i="57"/>
  <c r="M166" i="57"/>
  <c r="K167" i="57"/>
  <c r="M167" i="57" s="1"/>
  <c r="K168" i="57"/>
  <c r="M168" i="57"/>
  <c r="K169" i="57"/>
  <c r="M169" i="57" s="1"/>
  <c r="K170" i="57"/>
  <c r="M170" i="57"/>
  <c r="K171" i="57"/>
  <c r="M171" i="57" s="1"/>
  <c r="K172" i="57"/>
  <c r="M172" i="57"/>
  <c r="K173" i="57"/>
  <c r="M173" i="57" s="1"/>
  <c r="K174" i="57"/>
  <c r="M174" i="57"/>
  <c r="K175" i="57"/>
  <c r="M175" i="57" s="1"/>
  <c r="K176" i="57"/>
  <c r="M176" i="57"/>
  <c r="K177" i="57"/>
  <c r="M177" i="57" s="1"/>
  <c r="K178" i="57"/>
  <c r="M178" i="57"/>
  <c r="K179" i="57"/>
  <c r="M179" i="57" s="1"/>
  <c r="K180" i="57"/>
  <c r="M180" i="57"/>
  <c r="K181" i="57"/>
  <c r="M181" i="57" s="1"/>
  <c r="K182" i="57"/>
  <c r="M182" i="57"/>
  <c r="K183" i="57"/>
  <c r="M183" i="57" s="1"/>
  <c r="K184" i="57"/>
  <c r="M184" i="57"/>
  <c r="K185" i="57"/>
  <c r="M185" i="57" s="1"/>
  <c r="K186" i="57"/>
  <c r="M186" i="57"/>
  <c r="K187" i="57"/>
  <c r="M187" i="57" s="1"/>
  <c r="K188" i="57"/>
  <c r="M188" i="57"/>
  <c r="K189" i="57"/>
  <c r="M189" i="57" s="1"/>
  <c r="K190" i="57"/>
  <c r="M190" i="57"/>
  <c r="K191" i="57"/>
  <c r="M191" i="57" s="1"/>
  <c r="K192" i="57"/>
  <c r="M192" i="57"/>
  <c r="K193" i="57"/>
  <c r="M193" i="57" s="1"/>
  <c r="K194" i="57"/>
  <c r="M194" i="57"/>
  <c r="K195" i="57"/>
  <c r="M195" i="57" s="1"/>
  <c r="K196" i="57"/>
  <c r="M196" i="57"/>
  <c r="K197" i="57"/>
  <c r="M197" i="57" s="1"/>
  <c r="K198" i="57"/>
  <c r="M198" i="57"/>
  <c r="K199" i="57"/>
  <c r="M199" i="57" s="1"/>
  <c r="K200" i="57"/>
  <c r="M200" i="57"/>
  <c r="K201" i="57"/>
  <c r="M201" i="57" s="1"/>
  <c r="K202" i="57"/>
  <c r="M202" i="57"/>
  <c r="K203" i="57"/>
  <c r="M203" i="57" s="1"/>
  <c r="K204" i="57"/>
  <c r="M204" i="57"/>
  <c r="K205" i="57"/>
  <c r="M205" i="57" s="1"/>
  <c r="K206" i="57"/>
  <c r="M206" i="57"/>
  <c r="K207" i="57"/>
  <c r="M207" i="57" s="1"/>
  <c r="K208" i="57"/>
  <c r="M208" i="57"/>
  <c r="K209" i="57"/>
  <c r="M209" i="57" s="1"/>
  <c r="K210" i="57"/>
  <c r="M210" i="57"/>
  <c r="K211" i="57"/>
  <c r="M211" i="57" s="1"/>
  <c r="K212" i="57"/>
  <c r="M212" i="57"/>
  <c r="K213" i="57"/>
  <c r="M213" i="57" s="1"/>
  <c r="K214" i="57"/>
  <c r="M214" i="57"/>
  <c r="K215" i="57"/>
  <c r="M215" i="57" s="1"/>
  <c r="K216" i="57"/>
  <c r="M216" i="57"/>
  <c r="K217" i="57"/>
  <c r="M217" i="57" s="1"/>
  <c r="K218" i="57"/>
  <c r="M218" i="57"/>
  <c r="K219" i="57"/>
  <c r="M219" i="57" s="1"/>
  <c r="K220" i="57"/>
  <c r="M220" i="57"/>
  <c r="K221" i="57"/>
  <c r="M221" i="57" s="1"/>
  <c r="K222" i="57"/>
  <c r="M222" i="57"/>
  <c r="K223" i="57"/>
  <c r="M223" i="57" s="1"/>
  <c r="K224" i="57"/>
  <c r="M224" i="57"/>
  <c r="K225" i="57"/>
  <c r="M225" i="57" s="1"/>
  <c r="K226" i="57"/>
  <c r="M226" i="57"/>
  <c r="K227" i="57"/>
  <c r="M227" i="57" s="1"/>
  <c r="K228" i="57"/>
  <c r="M228" i="57"/>
  <c r="K229" i="57"/>
  <c r="M229" i="57" s="1"/>
  <c r="K230" i="57"/>
  <c r="M230" i="57"/>
  <c r="K231" i="57"/>
  <c r="M231" i="57" s="1"/>
  <c r="K232" i="57"/>
  <c r="M232" i="57"/>
  <c r="K233" i="57"/>
  <c r="M233" i="57" s="1"/>
  <c r="K234" i="57"/>
  <c r="M234" i="57"/>
  <c r="K235" i="57"/>
  <c r="M235" i="57" s="1"/>
  <c r="K236" i="57"/>
  <c r="M236" i="57"/>
  <c r="K237" i="57"/>
  <c r="M237" i="57" s="1"/>
  <c r="K238" i="57"/>
  <c r="M238" i="57"/>
  <c r="K239" i="57"/>
  <c r="M239" i="57" s="1"/>
  <c r="K240" i="57"/>
  <c r="M240" i="57"/>
  <c r="K241" i="57"/>
  <c r="M241" i="57" s="1"/>
  <c r="K242" i="57"/>
  <c r="M242" i="57"/>
  <c r="K243" i="57"/>
  <c r="M243" i="57" s="1"/>
  <c r="K244" i="57"/>
  <c r="M244" i="57"/>
  <c r="K245" i="57"/>
  <c r="M245" i="57" s="1"/>
  <c r="K246" i="57"/>
  <c r="M246" i="57"/>
  <c r="K247" i="57"/>
  <c r="M247" i="57" s="1"/>
  <c r="K248" i="57"/>
  <c r="M248" i="57"/>
  <c r="K249" i="57"/>
  <c r="M249" i="57" s="1"/>
  <c r="K250" i="57"/>
  <c r="M250" i="57"/>
  <c r="K251" i="57"/>
  <c r="M251" i="57" s="1"/>
  <c r="K252" i="57"/>
  <c r="M252" i="57"/>
  <c r="K253" i="57"/>
  <c r="M253" i="57" s="1"/>
  <c r="K254" i="57"/>
  <c r="M254" i="57"/>
  <c r="K255" i="57"/>
  <c r="M255" i="57" s="1"/>
  <c r="K256" i="57"/>
  <c r="M256" i="57"/>
  <c r="K257" i="57"/>
  <c r="M257" i="57" s="1"/>
  <c r="K258" i="57"/>
  <c r="M258" i="57"/>
  <c r="K259" i="57"/>
  <c r="M259" i="57" s="1"/>
  <c r="K260" i="57"/>
  <c r="M260" i="57"/>
  <c r="K261" i="57"/>
  <c r="M261" i="57" s="1"/>
  <c r="K262" i="57"/>
  <c r="M262" i="57"/>
  <c r="K263" i="57"/>
  <c r="M263" i="57" s="1"/>
  <c r="K264" i="57"/>
  <c r="M264" i="57"/>
  <c r="K265" i="57"/>
  <c r="M265" i="57" s="1"/>
  <c r="K266" i="57"/>
  <c r="M266" i="57"/>
  <c r="K267" i="57"/>
  <c r="M267" i="57" s="1"/>
  <c r="K268" i="57"/>
  <c r="M268" i="57"/>
  <c r="K269" i="57"/>
  <c r="M269" i="57" s="1"/>
  <c r="K270" i="57"/>
  <c r="M270" i="57"/>
  <c r="K271" i="57"/>
  <c r="M271" i="57" s="1"/>
  <c r="K272" i="57"/>
  <c r="M272" i="57"/>
  <c r="K273" i="57"/>
  <c r="M273" i="57" s="1"/>
  <c r="K274" i="57"/>
  <c r="M274" i="57"/>
  <c r="K275" i="57"/>
  <c r="M275" i="57" s="1"/>
  <c r="K276" i="57"/>
  <c r="M276" i="57"/>
  <c r="K277" i="57"/>
  <c r="M277" i="57" s="1"/>
  <c r="K278" i="57"/>
  <c r="M278" i="57"/>
  <c r="K279" i="57"/>
  <c r="M279" i="57" s="1"/>
  <c r="K280" i="57"/>
  <c r="M280" i="57"/>
  <c r="K281" i="57"/>
  <c r="M281" i="57" s="1"/>
  <c r="K282" i="57"/>
  <c r="M282" i="57"/>
  <c r="K283" i="57"/>
  <c r="M283" i="57" s="1"/>
  <c r="K284" i="57"/>
  <c r="M284" i="57"/>
  <c r="K285" i="57"/>
  <c r="M285" i="57" s="1"/>
  <c r="K286" i="57"/>
  <c r="M286" i="57"/>
  <c r="K287" i="57"/>
  <c r="M287" i="57" s="1"/>
  <c r="K288" i="57"/>
  <c r="M288" i="57"/>
  <c r="K289" i="57"/>
  <c r="M289" i="57" s="1"/>
  <c r="K290" i="57"/>
  <c r="M290" i="57"/>
  <c r="K291" i="57"/>
  <c r="M291" i="57" s="1"/>
  <c r="K292" i="57"/>
  <c r="M292" i="57"/>
  <c r="K293" i="57"/>
  <c r="M293" i="57" s="1"/>
  <c r="K294" i="57"/>
  <c r="M294" i="57"/>
  <c r="K295" i="57"/>
  <c r="M295" i="57" s="1"/>
  <c r="K296" i="57"/>
  <c r="M296" i="57"/>
  <c r="K297" i="57"/>
  <c r="M297" i="57" s="1"/>
  <c r="K298" i="57"/>
  <c r="M298" i="57"/>
  <c r="K299" i="57"/>
  <c r="M299" i="57" s="1"/>
  <c r="K300" i="57"/>
  <c r="M300" i="57"/>
  <c r="K301" i="57"/>
  <c r="M301" i="57" s="1"/>
  <c r="K302" i="57"/>
  <c r="M302" i="57"/>
  <c r="K3" i="57"/>
  <c r="M3" i="57" s="1"/>
  <c r="H50" i="57"/>
  <c r="H49" i="56" s="1"/>
  <c r="H3" i="56"/>
  <c r="H5" i="57"/>
  <c r="H6" i="57"/>
  <c r="H5" i="56" s="1"/>
  <c r="H7" i="57"/>
  <c r="H6" i="56" s="1"/>
  <c r="H8" i="57"/>
  <c r="H7" i="56" s="1"/>
  <c r="H9" i="57"/>
  <c r="H8" i="56" s="1"/>
  <c r="H10" i="57"/>
  <c r="H9" i="56" s="1"/>
  <c r="H11" i="57"/>
  <c r="H10" i="56" s="1"/>
  <c r="H12" i="57"/>
  <c r="H11" i="56" s="1"/>
  <c r="H13" i="57"/>
  <c r="H12" i="56" s="1"/>
  <c r="H14" i="57"/>
  <c r="H13" i="56" s="1"/>
  <c r="H15" i="57"/>
  <c r="H14" i="56" s="1"/>
  <c r="H16" i="57"/>
  <c r="H15" i="56" s="1"/>
  <c r="H17" i="57"/>
  <c r="H16" i="56" s="1"/>
  <c r="H18" i="57"/>
  <c r="H17" i="56" s="1"/>
  <c r="H19" i="57"/>
  <c r="H18" i="56" s="1"/>
  <c r="H20" i="57"/>
  <c r="H19" i="56" s="1"/>
  <c r="H21" i="57"/>
  <c r="H20" i="56" s="1"/>
  <c r="H22" i="57"/>
  <c r="H21" i="56" s="1"/>
  <c r="H23" i="57"/>
  <c r="H22" i="56" s="1"/>
  <c r="H24" i="57"/>
  <c r="H25" i="57"/>
  <c r="H24" i="56" s="1"/>
  <c r="H26" i="57"/>
  <c r="H25" i="56" s="1"/>
  <c r="H27" i="57"/>
  <c r="H26" i="56" s="1"/>
  <c r="H28" i="57"/>
  <c r="H29" i="57"/>
  <c r="H28" i="56" s="1"/>
  <c r="H30" i="57"/>
  <c r="H29" i="56" s="1"/>
  <c r="H31" i="57"/>
  <c r="H30" i="56" s="1"/>
  <c r="H32" i="57"/>
  <c r="H31" i="56" s="1"/>
  <c r="H33" i="57"/>
  <c r="H32" i="56" s="1"/>
  <c r="H34" i="57"/>
  <c r="H33" i="56" s="1"/>
  <c r="H35" i="57"/>
  <c r="H34" i="56" s="1"/>
  <c r="H36" i="57"/>
  <c r="H37" i="57"/>
  <c r="H36" i="56" s="1"/>
  <c r="H38" i="57"/>
  <c r="H37" i="56" s="1"/>
  <c r="H39" i="57"/>
  <c r="H38" i="56" s="1"/>
  <c r="H40" i="57"/>
  <c r="H39" i="56" s="1"/>
  <c r="H41" i="57"/>
  <c r="H40" i="56" s="1"/>
  <c r="H42" i="57"/>
  <c r="H41" i="56" s="1"/>
  <c r="H43" i="57"/>
  <c r="H42" i="56" s="1"/>
  <c r="H44" i="57"/>
  <c r="H45" i="57"/>
  <c r="H44" i="56" s="1"/>
  <c r="H46" i="57"/>
  <c r="H45" i="56" s="1"/>
  <c r="H47" i="57"/>
  <c r="H46" i="56" s="1"/>
  <c r="H48" i="57"/>
  <c r="H47" i="56" s="1"/>
  <c r="H49" i="57"/>
  <c r="H48" i="56" s="1"/>
  <c r="H51" i="57"/>
  <c r="H52" i="57"/>
  <c r="H51" i="56" s="1"/>
  <c r="H53" i="57"/>
  <c r="H52" i="56" s="1"/>
  <c r="H54" i="57"/>
  <c r="H53" i="56" s="1"/>
  <c r="H55" i="57"/>
  <c r="H54" i="56" s="1"/>
  <c r="H56" i="57"/>
  <c r="H55" i="56" s="1"/>
  <c r="H57" i="57"/>
  <c r="H56" i="56" s="1"/>
  <c r="H58" i="57"/>
  <c r="H57" i="56" s="1"/>
  <c r="H59" i="57"/>
  <c r="H58" i="56" s="1"/>
  <c r="H60" i="57"/>
  <c r="H59" i="56" s="1"/>
  <c r="H61" i="57"/>
  <c r="H60" i="56" s="1"/>
  <c r="H62" i="57"/>
  <c r="H61" i="56" s="1"/>
  <c r="H63" i="57"/>
  <c r="H62" i="56" s="1"/>
  <c r="H64" i="57"/>
  <c r="H63" i="56" s="1"/>
  <c r="H65" i="57"/>
  <c r="H64" i="56" s="1"/>
  <c r="H66" i="57"/>
  <c r="H65" i="56" s="1"/>
  <c r="H67" i="57"/>
  <c r="H66" i="56" s="1"/>
  <c r="H68" i="57"/>
  <c r="H67" i="56" s="1"/>
  <c r="H69" i="57"/>
  <c r="H68" i="56" s="1"/>
  <c r="H70" i="57"/>
  <c r="H69" i="56" s="1"/>
  <c r="H71" i="57"/>
  <c r="H70" i="56" s="1"/>
  <c r="H72" i="57"/>
  <c r="H71" i="56" s="1"/>
  <c r="H73" i="57"/>
  <c r="H72" i="56" s="1"/>
  <c r="H74" i="57"/>
  <c r="H73" i="56" s="1"/>
  <c r="H75" i="57"/>
  <c r="H74" i="56" s="1"/>
  <c r="H76" i="57"/>
  <c r="H75" i="56" s="1"/>
  <c r="H77" i="57"/>
  <c r="H76" i="56" s="1"/>
  <c r="H78" i="57"/>
  <c r="H77" i="56" s="1"/>
  <c r="H79" i="57"/>
  <c r="H78" i="56" s="1"/>
  <c r="H80" i="57"/>
  <c r="H79" i="56" s="1"/>
  <c r="C12" i="58" a="1"/>
  <c r="E12" i="58" s="1"/>
  <c r="Y9" i="58" s="1"/>
  <c r="C7" i="58" a="1"/>
  <c r="E7" i="58" s="1"/>
  <c r="C9" i="58" a="1"/>
  <c r="C9" i="58" s="1"/>
  <c r="C11" i="58" a="1"/>
  <c r="D11" i="58" s="1"/>
  <c r="C10" i="58" a="1"/>
  <c r="C10" i="58" s="1"/>
  <c r="X7" i="58"/>
  <c r="G9" i="58"/>
  <c r="H81" i="57"/>
  <c r="H80" i="56" s="1"/>
  <c r="H82" i="57"/>
  <c r="H81" i="56" s="1"/>
  <c r="H83" i="57"/>
  <c r="H82" i="56" s="1"/>
  <c r="H84" i="57"/>
  <c r="H83" i="56" s="1"/>
  <c r="H85" i="57"/>
  <c r="H84" i="56" s="1"/>
  <c r="H86" i="57"/>
  <c r="H85" i="56" s="1"/>
  <c r="H87" i="57"/>
  <c r="H86" i="56" s="1"/>
  <c r="H88" i="57"/>
  <c r="H87" i="56" s="1"/>
  <c r="H89" i="57"/>
  <c r="H88" i="56" s="1"/>
  <c r="H90" i="57"/>
  <c r="H91" i="57"/>
  <c r="H90" i="56" s="1"/>
  <c r="H92" i="57"/>
  <c r="H91" i="56" s="1"/>
  <c r="H93" i="57"/>
  <c r="H92" i="56" s="1"/>
  <c r="H94" i="57"/>
  <c r="H93" i="56" s="1"/>
  <c r="H95" i="57"/>
  <c r="H94" i="56" s="1"/>
  <c r="H96" i="57"/>
  <c r="H95" i="56" s="1"/>
  <c r="H97" i="57"/>
  <c r="H96" i="56" s="1"/>
  <c r="H98" i="57"/>
  <c r="H97" i="56" s="1"/>
  <c r="H99" i="57"/>
  <c r="H98" i="56" s="1"/>
  <c r="H100" i="57"/>
  <c r="H99" i="56" s="1"/>
  <c r="H101" i="57"/>
  <c r="H100" i="56" s="1"/>
  <c r="H102" i="57"/>
  <c r="H101" i="56" s="1"/>
  <c r="H103" i="57"/>
  <c r="H102" i="56" s="1"/>
  <c r="H104" i="57"/>
  <c r="H103" i="56" s="1"/>
  <c r="H105" i="57"/>
  <c r="H104" i="56" s="1"/>
  <c r="H106" i="57"/>
  <c r="H105" i="56" s="1"/>
  <c r="H107" i="57"/>
  <c r="H106" i="56" s="1"/>
  <c r="H108" i="57"/>
  <c r="H107" i="56" s="1"/>
  <c r="H109" i="57"/>
  <c r="H108" i="56" s="1"/>
  <c r="H110" i="57"/>
  <c r="H109" i="56" s="1"/>
  <c r="H111" i="57"/>
  <c r="H110" i="56" s="1"/>
  <c r="H112" i="57"/>
  <c r="H111" i="56" s="1"/>
  <c r="H113" i="57"/>
  <c r="H112" i="56" s="1"/>
  <c r="H114" i="57"/>
  <c r="H113" i="56" s="1"/>
  <c r="H115" i="57"/>
  <c r="H114" i="56" s="1"/>
  <c r="H116" i="57"/>
  <c r="H115" i="56" s="1"/>
  <c r="H117" i="57"/>
  <c r="H116" i="56" s="1"/>
  <c r="H118" i="57"/>
  <c r="H117" i="56" s="1"/>
  <c r="H119" i="57"/>
  <c r="H118" i="56" s="1"/>
  <c r="H120" i="57"/>
  <c r="H119" i="56" s="1"/>
  <c r="H121" i="57"/>
  <c r="H120" i="56" s="1"/>
  <c r="H122" i="57"/>
  <c r="H121" i="56" s="1"/>
  <c r="H123" i="57"/>
  <c r="H122" i="56" s="1"/>
  <c r="H124" i="57"/>
  <c r="H123" i="56" s="1"/>
  <c r="H125" i="57"/>
  <c r="H124" i="56" s="1"/>
  <c r="H126" i="57"/>
  <c r="H125" i="56" s="1"/>
  <c r="H127" i="57"/>
  <c r="H126" i="56" s="1"/>
  <c r="H128" i="57"/>
  <c r="H127" i="56" s="1"/>
  <c r="H129" i="57"/>
  <c r="H128" i="56" s="1"/>
  <c r="H130" i="57"/>
  <c r="H129" i="56" s="1"/>
  <c r="H131" i="57"/>
  <c r="H130" i="56" s="1"/>
  <c r="H132" i="57"/>
  <c r="H131" i="56" s="1"/>
  <c r="H133" i="57"/>
  <c r="H132" i="56" s="1"/>
  <c r="H134" i="57"/>
  <c r="H133" i="56" s="1"/>
  <c r="H135" i="57"/>
  <c r="H134" i="56" s="1"/>
  <c r="H136" i="57"/>
  <c r="H135" i="56" s="1"/>
  <c r="H137" i="57"/>
  <c r="H136" i="56" s="1"/>
  <c r="H138" i="57"/>
  <c r="H137" i="56" s="1"/>
  <c r="H139" i="57"/>
  <c r="H138" i="56" s="1"/>
  <c r="H140" i="57"/>
  <c r="H139" i="56" s="1"/>
  <c r="H141" i="57"/>
  <c r="H140" i="56" s="1"/>
  <c r="H142" i="57"/>
  <c r="H141" i="56" s="1"/>
  <c r="H143" i="57"/>
  <c r="H142" i="56" s="1"/>
  <c r="H144" i="57"/>
  <c r="H143" i="56" s="1"/>
  <c r="H145" i="57"/>
  <c r="H144" i="56" s="1"/>
  <c r="H146" i="57"/>
  <c r="H145" i="56" s="1"/>
  <c r="H147" i="57"/>
  <c r="H146" i="56" s="1"/>
  <c r="H148" i="57"/>
  <c r="H147" i="56" s="1"/>
  <c r="H149" i="57"/>
  <c r="H148" i="56" s="1"/>
  <c r="H150" i="57"/>
  <c r="H149" i="56" s="1"/>
  <c r="H151" i="57"/>
  <c r="H150" i="56" s="1"/>
  <c r="H152" i="57"/>
  <c r="H151" i="56" s="1"/>
  <c r="H153" i="57"/>
  <c r="H152" i="56" s="1"/>
  <c r="H154" i="57"/>
  <c r="H153" i="56" s="1"/>
  <c r="H155" i="57"/>
  <c r="H154" i="56" s="1"/>
  <c r="H156" i="57"/>
  <c r="H155" i="56" s="1"/>
  <c r="H157" i="57"/>
  <c r="H158" i="57"/>
  <c r="H157" i="56" s="1"/>
  <c r="H159" i="57"/>
  <c r="H158" i="56" s="1"/>
  <c r="H160" i="57"/>
  <c r="H159" i="56" s="1"/>
  <c r="H161" i="57"/>
  <c r="H160" i="56" s="1"/>
  <c r="H162" i="57"/>
  <c r="H161" i="56" s="1"/>
  <c r="H163" i="57"/>
  <c r="H162" i="56" s="1"/>
  <c r="H164" i="57"/>
  <c r="H163" i="56" s="1"/>
  <c r="H165" i="57"/>
  <c r="H164" i="56" s="1"/>
  <c r="H166" i="57"/>
  <c r="H165" i="56" s="1"/>
  <c r="H167" i="57"/>
  <c r="H166" i="56" s="1"/>
  <c r="H168" i="57"/>
  <c r="H169" i="57"/>
  <c r="H168" i="56" s="1"/>
  <c r="H170" i="57"/>
  <c r="H169" i="56" s="1"/>
  <c r="H171" i="57"/>
  <c r="H170" i="56" s="1"/>
  <c r="H172" i="57"/>
  <c r="H171" i="56" s="1"/>
  <c r="H173" i="57"/>
  <c r="H172" i="56" s="1"/>
  <c r="H174" i="57"/>
  <c r="H173" i="56" s="1"/>
  <c r="H175" i="57"/>
  <c r="H174" i="56" s="1"/>
  <c r="H176" i="57"/>
  <c r="H175" i="56" s="1"/>
  <c r="H177" i="57"/>
  <c r="H176" i="56" s="1"/>
  <c r="H178" i="57"/>
  <c r="H177" i="56" s="1"/>
  <c r="H179" i="57"/>
  <c r="H178" i="56" s="1"/>
  <c r="H180" i="57"/>
  <c r="H179" i="56" s="1"/>
  <c r="H181" i="57"/>
  <c r="H180" i="56" s="1"/>
  <c r="H182" i="57"/>
  <c r="H181" i="56" s="1"/>
  <c r="H183" i="57"/>
  <c r="H182" i="56" s="1"/>
  <c r="H184" i="57"/>
  <c r="H183" i="56" s="1"/>
  <c r="H185" i="57"/>
  <c r="H184" i="56" s="1"/>
  <c r="H186" i="57"/>
  <c r="H185" i="56" s="1"/>
  <c r="H187" i="57"/>
  <c r="H186" i="56" s="1"/>
  <c r="H188" i="57"/>
  <c r="H187" i="56" s="1"/>
  <c r="H189" i="57"/>
  <c r="H188" i="56" s="1"/>
  <c r="H190" i="57"/>
  <c r="H189" i="56" s="1"/>
  <c r="H191" i="57"/>
  <c r="H190" i="56" s="1"/>
  <c r="H192" i="57"/>
  <c r="H191" i="56" s="1"/>
  <c r="H193" i="57"/>
  <c r="H192" i="56" s="1"/>
  <c r="H194" i="57"/>
  <c r="H193" i="56" s="1"/>
  <c r="H195" i="57"/>
  <c r="H194" i="56" s="1"/>
  <c r="H196" i="57"/>
  <c r="H195" i="56" s="1"/>
  <c r="H197" i="57"/>
  <c r="H196" i="56" s="1"/>
  <c r="H198" i="57"/>
  <c r="H197" i="56" s="1"/>
  <c r="H199" i="57"/>
  <c r="H198" i="56" s="1"/>
  <c r="H200" i="57"/>
  <c r="H199" i="56" s="1"/>
  <c r="H201" i="57"/>
  <c r="H200" i="56" s="1"/>
  <c r="H202" i="57"/>
  <c r="H201" i="56" s="1"/>
  <c r="H203" i="57"/>
  <c r="H202" i="56" s="1"/>
  <c r="H204" i="57"/>
  <c r="H203" i="56" s="1"/>
  <c r="H205" i="57"/>
  <c r="H206" i="57"/>
  <c r="H205" i="56" s="1"/>
  <c r="H207" i="57"/>
  <c r="H206" i="56" s="1"/>
  <c r="H208" i="57"/>
  <c r="H207" i="56" s="1"/>
  <c r="H209" i="57"/>
  <c r="H208" i="56" s="1"/>
  <c r="H210" i="57"/>
  <c r="H209" i="56" s="1"/>
  <c r="H211" i="57"/>
  <c r="H210" i="56" s="1"/>
  <c r="H212" i="57"/>
  <c r="H211" i="56" s="1"/>
  <c r="H213" i="57"/>
  <c r="H212" i="56" s="1"/>
  <c r="H214" i="57"/>
  <c r="H213" i="56" s="1"/>
  <c r="H215" i="57"/>
  <c r="H214" i="56" s="1"/>
  <c r="H216" i="57"/>
  <c r="H215" i="56" s="1"/>
  <c r="H217" i="57"/>
  <c r="H216" i="56" s="1"/>
  <c r="H218" i="57"/>
  <c r="H217" i="56" s="1"/>
  <c r="H219" i="57"/>
  <c r="H218" i="56" s="1"/>
  <c r="H220" i="57"/>
  <c r="H219" i="56" s="1"/>
  <c r="H221" i="57"/>
  <c r="H220" i="56" s="1"/>
  <c r="H222" i="57"/>
  <c r="H223" i="57"/>
  <c r="H222" i="56" s="1"/>
  <c r="H224" i="57"/>
  <c r="H223" i="56" s="1"/>
  <c r="H225" i="57"/>
  <c r="H224" i="56" s="1"/>
  <c r="H226" i="57"/>
  <c r="H225" i="56" s="1"/>
  <c r="H227" i="57"/>
  <c r="H226" i="56" s="1"/>
  <c r="H228" i="57"/>
  <c r="H227" i="56" s="1"/>
  <c r="H229" i="57"/>
  <c r="H228" i="56" s="1"/>
  <c r="H230" i="57"/>
  <c r="H229" i="56" s="1"/>
  <c r="H231" i="57"/>
  <c r="H230" i="56" s="1"/>
  <c r="H232" i="57"/>
  <c r="H231" i="56" s="1"/>
  <c r="H233" i="57"/>
  <c r="H232" i="56" s="1"/>
  <c r="H234" i="57"/>
  <c r="H233" i="56" s="1"/>
  <c r="H235" i="57"/>
  <c r="H234" i="56" s="1"/>
  <c r="H236" i="57"/>
  <c r="H235" i="56" s="1"/>
  <c r="H237" i="57"/>
  <c r="H236" i="56" s="1"/>
  <c r="H238" i="57"/>
  <c r="H237" i="56" s="1"/>
  <c r="H239" i="57"/>
  <c r="H238" i="56" s="1"/>
  <c r="H240" i="57"/>
  <c r="H239" i="56" s="1"/>
  <c r="H241" i="57"/>
  <c r="H240" i="56" s="1"/>
  <c r="H242" i="57"/>
  <c r="H241" i="56" s="1"/>
  <c r="H243" i="57"/>
  <c r="H242" i="56" s="1"/>
  <c r="H244" i="57"/>
  <c r="H243" i="56" s="1"/>
  <c r="H245" i="57"/>
  <c r="H244" i="56" s="1"/>
  <c r="H246" i="57"/>
  <c r="H247" i="57"/>
  <c r="H246" i="56" s="1"/>
  <c r="H248" i="57"/>
  <c r="H247" i="56" s="1"/>
  <c r="H249" i="57"/>
  <c r="H248" i="56" s="1"/>
  <c r="H250" i="57"/>
  <c r="H249" i="56" s="1"/>
  <c r="H251" i="57"/>
  <c r="H250" i="56" s="1"/>
  <c r="H252" i="57"/>
  <c r="H251" i="56" s="1"/>
  <c r="H253" i="57"/>
  <c r="H252" i="56" s="1"/>
  <c r="H254" i="57"/>
  <c r="H253" i="56" s="1"/>
  <c r="H255" i="57"/>
  <c r="H254" i="56" s="1"/>
  <c r="H256" i="57"/>
  <c r="H255" i="56" s="1"/>
  <c r="H257" i="57"/>
  <c r="H256" i="56" s="1"/>
  <c r="H258" i="57"/>
  <c r="H257" i="56" s="1"/>
  <c r="H259" i="57"/>
  <c r="H258" i="56" s="1"/>
  <c r="H260" i="57"/>
  <c r="H259" i="56" s="1"/>
  <c r="H261" i="57"/>
  <c r="H260" i="56" s="1"/>
  <c r="H262" i="57"/>
  <c r="H261" i="56" s="1"/>
  <c r="H263" i="57"/>
  <c r="H262" i="56" s="1"/>
  <c r="H264" i="57"/>
  <c r="H263" i="56" s="1"/>
  <c r="H265" i="57"/>
  <c r="H264" i="56" s="1"/>
  <c r="H266" i="57"/>
  <c r="H265" i="56" s="1"/>
  <c r="H267" i="57"/>
  <c r="H266" i="56" s="1"/>
  <c r="H268" i="57"/>
  <c r="H267" i="56" s="1"/>
  <c r="H269" i="57"/>
  <c r="H268" i="56" s="1"/>
  <c r="H270" i="57"/>
  <c r="H269" i="56" s="1"/>
  <c r="H271" i="57"/>
  <c r="H270" i="56" s="1"/>
  <c r="H272" i="57"/>
  <c r="H271" i="56" s="1"/>
  <c r="H273" i="57"/>
  <c r="H272" i="56" s="1"/>
  <c r="H274" i="57"/>
  <c r="H273" i="56" s="1"/>
  <c r="H275" i="57"/>
  <c r="H274" i="56" s="1"/>
  <c r="H276" i="57"/>
  <c r="H277" i="57"/>
  <c r="H276" i="56" s="1"/>
  <c r="H278" i="57"/>
  <c r="H277" i="56" s="1"/>
  <c r="H279" i="57"/>
  <c r="H278" i="56" s="1"/>
  <c r="H280" i="57"/>
  <c r="H279" i="56" s="1"/>
  <c r="H281" i="57"/>
  <c r="H280" i="56" s="1"/>
  <c r="H282" i="57"/>
  <c r="H281" i="56" s="1"/>
  <c r="H283" i="57"/>
  <c r="H282" i="56" s="1"/>
  <c r="H284" i="57"/>
  <c r="H283" i="56" s="1"/>
  <c r="H285" i="57"/>
  <c r="H286" i="57"/>
  <c r="H285" i="56" s="1"/>
  <c r="H287" i="57"/>
  <c r="H286" i="56" s="1"/>
  <c r="H288" i="57"/>
  <c r="H287" i="56" s="1"/>
  <c r="H289" i="57"/>
  <c r="H288" i="56" s="1"/>
  <c r="H290" i="57"/>
  <c r="H289" i="56" s="1"/>
  <c r="H291" i="57"/>
  <c r="H290" i="56" s="1"/>
  <c r="H292" i="57"/>
  <c r="H291" i="56" s="1"/>
  <c r="H293" i="57"/>
  <c r="H292" i="56" s="1"/>
  <c r="H294" i="57"/>
  <c r="H293" i="56" s="1"/>
  <c r="H295" i="57"/>
  <c r="H294" i="56" s="1"/>
  <c r="H296" i="57"/>
  <c r="H295" i="56" s="1"/>
  <c r="H297" i="57"/>
  <c r="H296" i="56" s="1"/>
  <c r="H298" i="57"/>
  <c r="H297" i="56" s="1"/>
  <c r="H299" i="57"/>
  <c r="H298" i="56" s="1"/>
  <c r="H300" i="57"/>
  <c r="H299" i="56" s="1"/>
  <c r="H301" i="57"/>
  <c r="H300" i="56" s="1"/>
  <c r="H302" i="57"/>
  <c r="H301" i="56" s="1"/>
  <c r="H6" i="58"/>
  <c r="G6" i="58"/>
  <c r="F6" i="58"/>
  <c r="E6" i="58"/>
  <c r="D6" i="58"/>
  <c r="C6" i="58"/>
  <c r="J6" i="2"/>
  <c r="J4" i="2"/>
  <c r="AZ17" i="48"/>
  <c r="BA17" i="48"/>
  <c r="BB17" i="48" s="1"/>
  <c r="AZ18" i="48"/>
  <c r="BA18" i="48"/>
  <c r="BB18" i="48" s="1"/>
  <c r="BC18" i="48" s="1"/>
  <c r="AZ19" i="48"/>
  <c r="BA19" i="48"/>
  <c r="BB19" i="48" s="1"/>
  <c r="BC19" i="48" s="1"/>
  <c r="BD19" i="48"/>
  <c r="AZ20" i="48"/>
  <c r="BA20" i="48"/>
  <c r="BB20" i="48" s="1"/>
  <c r="BC20" i="48" s="1"/>
  <c r="AZ21" i="48"/>
  <c r="BA21" i="48"/>
  <c r="BB21" i="48" s="1"/>
  <c r="BA16" i="48"/>
  <c r="BB16" i="48" s="1"/>
  <c r="AZ16" i="48"/>
  <c r="I4" i="49"/>
  <c r="I5" i="49"/>
  <c r="I6" i="49"/>
  <c r="I7" i="49"/>
  <c r="I8" i="49"/>
  <c r="I9" i="49"/>
  <c r="I10" i="49"/>
  <c r="I11" i="49"/>
  <c r="I12" i="49"/>
  <c r="I13" i="49"/>
  <c r="I14" i="49"/>
  <c r="I15" i="49"/>
  <c r="I16" i="49"/>
  <c r="I3" i="49"/>
  <c r="C8" i="58" a="1"/>
  <c r="F8" i="58" s="1"/>
  <c r="H23" i="56"/>
  <c r="H27" i="56"/>
  <c r="H35" i="56"/>
  <c r="H43" i="56"/>
  <c r="H50" i="56"/>
  <c r="H89" i="56"/>
  <c r="H156" i="56"/>
  <c r="H167" i="56"/>
  <c r="H204" i="56"/>
  <c r="H221" i="56"/>
  <c r="H245" i="56"/>
  <c r="H275" i="56"/>
  <c r="H284" i="56"/>
  <c r="F240" i="56"/>
  <c r="E240" i="56"/>
  <c r="D240" i="56"/>
  <c r="C240" i="56"/>
  <c r="B240" i="56"/>
  <c r="G140" i="56"/>
  <c r="F140" i="56"/>
  <c r="E140" i="56"/>
  <c r="D140" i="56"/>
  <c r="C140" i="56"/>
  <c r="B140" i="56"/>
  <c r="G40" i="56"/>
  <c r="F40" i="56"/>
  <c r="E40" i="56"/>
  <c r="D40" i="56"/>
  <c r="C40" i="56"/>
  <c r="B40" i="56"/>
  <c r="G240" i="56"/>
  <c r="G301" i="56"/>
  <c r="F301" i="56"/>
  <c r="E301" i="56"/>
  <c r="D301" i="56"/>
  <c r="C301" i="56"/>
  <c r="B301" i="56"/>
  <c r="G300" i="56"/>
  <c r="F300" i="56"/>
  <c r="E300" i="56"/>
  <c r="D300" i="56"/>
  <c r="C300" i="56"/>
  <c r="B300" i="56"/>
  <c r="G299" i="56"/>
  <c r="F299" i="56"/>
  <c r="E299" i="56"/>
  <c r="D299" i="56"/>
  <c r="C299" i="56"/>
  <c r="B299" i="56"/>
  <c r="G298" i="56"/>
  <c r="F298" i="56"/>
  <c r="E298" i="56"/>
  <c r="D298" i="56"/>
  <c r="C298" i="56"/>
  <c r="B298" i="56"/>
  <c r="G297" i="56"/>
  <c r="F297" i="56"/>
  <c r="E297" i="56"/>
  <c r="D297" i="56"/>
  <c r="C297" i="56"/>
  <c r="B297" i="56"/>
  <c r="G296" i="56"/>
  <c r="F296" i="56"/>
  <c r="E296" i="56"/>
  <c r="D296" i="56"/>
  <c r="C296" i="56"/>
  <c r="B296" i="56"/>
  <c r="G295" i="56"/>
  <c r="F295" i="56"/>
  <c r="E295" i="56"/>
  <c r="D295" i="56"/>
  <c r="C295" i="56"/>
  <c r="B295" i="56"/>
  <c r="G294" i="56"/>
  <c r="F294" i="56"/>
  <c r="E294" i="56"/>
  <c r="D294" i="56"/>
  <c r="C294" i="56"/>
  <c r="B294" i="56"/>
  <c r="G293" i="56"/>
  <c r="F293" i="56"/>
  <c r="E293" i="56"/>
  <c r="D293" i="56"/>
  <c r="C293" i="56"/>
  <c r="B293" i="56"/>
  <c r="G292" i="56"/>
  <c r="F292" i="56"/>
  <c r="E292" i="56"/>
  <c r="D292" i="56"/>
  <c r="C292" i="56"/>
  <c r="B292" i="56"/>
  <c r="G291" i="56"/>
  <c r="F291" i="56"/>
  <c r="E291" i="56"/>
  <c r="D291" i="56"/>
  <c r="C291" i="56"/>
  <c r="B291" i="56"/>
  <c r="G290" i="56"/>
  <c r="F290" i="56"/>
  <c r="E290" i="56"/>
  <c r="D290" i="56"/>
  <c r="C290" i="56"/>
  <c r="B290" i="56"/>
  <c r="G289" i="56"/>
  <c r="F289" i="56"/>
  <c r="E289" i="56"/>
  <c r="D289" i="56"/>
  <c r="C289" i="56"/>
  <c r="B289" i="56"/>
  <c r="G288" i="56"/>
  <c r="F288" i="56"/>
  <c r="E288" i="56"/>
  <c r="D288" i="56"/>
  <c r="C288" i="56"/>
  <c r="B288" i="56"/>
  <c r="G287" i="56"/>
  <c r="F287" i="56"/>
  <c r="E287" i="56"/>
  <c r="D287" i="56"/>
  <c r="C287" i="56"/>
  <c r="B287" i="56"/>
  <c r="G286" i="56"/>
  <c r="F286" i="56"/>
  <c r="E286" i="56"/>
  <c r="D286" i="56"/>
  <c r="C286" i="56"/>
  <c r="B286" i="56"/>
  <c r="G285" i="56"/>
  <c r="F285" i="56"/>
  <c r="E285" i="56"/>
  <c r="D285" i="56"/>
  <c r="C285" i="56"/>
  <c r="B285" i="56"/>
  <c r="G284" i="56"/>
  <c r="F284" i="56"/>
  <c r="E284" i="56"/>
  <c r="D284" i="56"/>
  <c r="C284" i="56"/>
  <c r="B284" i="56"/>
  <c r="G283" i="56"/>
  <c r="F283" i="56"/>
  <c r="E283" i="56"/>
  <c r="D283" i="56"/>
  <c r="C283" i="56"/>
  <c r="B283" i="56"/>
  <c r="G282" i="56"/>
  <c r="F282" i="56"/>
  <c r="E282" i="56"/>
  <c r="D282" i="56"/>
  <c r="C282" i="56"/>
  <c r="B282" i="56"/>
  <c r="G281" i="56"/>
  <c r="F281" i="56"/>
  <c r="E281" i="56"/>
  <c r="D281" i="56"/>
  <c r="C281" i="56"/>
  <c r="B281" i="56"/>
  <c r="G280" i="56"/>
  <c r="F280" i="56"/>
  <c r="E280" i="56"/>
  <c r="D280" i="56"/>
  <c r="C280" i="56"/>
  <c r="B280" i="56"/>
  <c r="G279" i="56"/>
  <c r="F279" i="56"/>
  <c r="E279" i="56"/>
  <c r="D279" i="56"/>
  <c r="C279" i="56"/>
  <c r="B279" i="56"/>
  <c r="G278" i="56"/>
  <c r="F278" i="56"/>
  <c r="E278" i="56"/>
  <c r="D278" i="56"/>
  <c r="C278" i="56"/>
  <c r="B278" i="56"/>
  <c r="G277" i="56"/>
  <c r="F277" i="56"/>
  <c r="E277" i="56"/>
  <c r="D277" i="56"/>
  <c r="C277" i="56"/>
  <c r="B277" i="56"/>
  <c r="G276" i="56"/>
  <c r="F276" i="56"/>
  <c r="E276" i="56"/>
  <c r="D276" i="56"/>
  <c r="C276" i="56"/>
  <c r="B276" i="56"/>
  <c r="G275" i="56"/>
  <c r="F275" i="56"/>
  <c r="E275" i="56"/>
  <c r="D275" i="56"/>
  <c r="C275" i="56"/>
  <c r="B275" i="56"/>
  <c r="G274" i="56"/>
  <c r="F274" i="56"/>
  <c r="E274" i="56"/>
  <c r="D274" i="56"/>
  <c r="C274" i="56"/>
  <c r="B274" i="56"/>
  <c r="G273" i="56"/>
  <c r="F273" i="56"/>
  <c r="E273" i="56"/>
  <c r="D273" i="56"/>
  <c r="C273" i="56"/>
  <c r="B273" i="56"/>
  <c r="G272" i="56"/>
  <c r="F272" i="56"/>
  <c r="E272" i="56"/>
  <c r="D272" i="56"/>
  <c r="C272" i="56"/>
  <c r="B272" i="56"/>
  <c r="G271" i="56"/>
  <c r="F271" i="56"/>
  <c r="E271" i="56"/>
  <c r="D271" i="56"/>
  <c r="C271" i="56"/>
  <c r="B271" i="56"/>
  <c r="G270" i="56"/>
  <c r="F270" i="56"/>
  <c r="E270" i="56"/>
  <c r="D270" i="56"/>
  <c r="C270" i="56"/>
  <c r="B270" i="56"/>
  <c r="G269" i="56"/>
  <c r="F269" i="56"/>
  <c r="E269" i="56"/>
  <c r="D269" i="56"/>
  <c r="C269" i="56"/>
  <c r="B269" i="56"/>
  <c r="G268" i="56"/>
  <c r="F268" i="56"/>
  <c r="E268" i="56"/>
  <c r="D268" i="56"/>
  <c r="C268" i="56"/>
  <c r="B268" i="56"/>
  <c r="G267" i="56"/>
  <c r="F267" i="56"/>
  <c r="E267" i="56"/>
  <c r="D267" i="56"/>
  <c r="C267" i="56"/>
  <c r="B267" i="56"/>
  <c r="G266" i="56"/>
  <c r="F266" i="56"/>
  <c r="E266" i="56"/>
  <c r="D266" i="56"/>
  <c r="C266" i="56"/>
  <c r="B266" i="56"/>
  <c r="G265" i="56"/>
  <c r="F265" i="56"/>
  <c r="E265" i="56"/>
  <c r="D265" i="56"/>
  <c r="C265" i="56"/>
  <c r="B265" i="56"/>
  <c r="G264" i="56"/>
  <c r="F264" i="56"/>
  <c r="E264" i="56"/>
  <c r="D264" i="56"/>
  <c r="C264" i="56"/>
  <c r="B264" i="56"/>
  <c r="G263" i="56"/>
  <c r="F263" i="56"/>
  <c r="E263" i="56"/>
  <c r="D263" i="56"/>
  <c r="C263" i="56"/>
  <c r="B263" i="56"/>
  <c r="G262" i="56"/>
  <c r="F262" i="56"/>
  <c r="E262" i="56"/>
  <c r="D262" i="56"/>
  <c r="C262" i="56"/>
  <c r="B262" i="56"/>
  <c r="G261" i="56"/>
  <c r="F261" i="56"/>
  <c r="E261" i="56"/>
  <c r="D261" i="56"/>
  <c r="C261" i="56"/>
  <c r="B261" i="56"/>
  <c r="G260" i="56"/>
  <c r="F260" i="56"/>
  <c r="E260" i="56"/>
  <c r="D260" i="56"/>
  <c r="C260" i="56"/>
  <c r="B260" i="56"/>
  <c r="G259" i="56"/>
  <c r="F259" i="56"/>
  <c r="E259" i="56"/>
  <c r="D259" i="56"/>
  <c r="C259" i="56"/>
  <c r="B259" i="56"/>
  <c r="G258" i="56"/>
  <c r="F258" i="56"/>
  <c r="E258" i="56"/>
  <c r="D258" i="56"/>
  <c r="C258" i="56"/>
  <c r="B258" i="56"/>
  <c r="G257" i="56"/>
  <c r="F257" i="56"/>
  <c r="E257" i="56"/>
  <c r="D257" i="56"/>
  <c r="C257" i="56"/>
  <c r="B257" i="56"/>
  <c r="G256" i="56"/>
  <c r="F256" i="56"/>
  <c r="E256" i="56"/>
  <c r="D256" i="56"/>
  <c r="C256" i="56"/>
  <c r="B256" i="56"/>
  <c r="G255" i="56"/>
  <c r="F255" i="56"/>
  <c r="E255" i="56"/>
  <c r="D255" i="56"/>
  <c r="C255" i="56"/>
  <c r="B255" i="56"/>
  <c r="G254" i="56"/>
  <c r="F254" i="56"/>
  <c r="E254" i="56"/>
  <c r="D254" i="56"/>
  <c r="C254" i="56"/>
  <c r="B254" i="56"/>
  <c r="G253" i="56"/>
  <c r="F253" i="56"/>
  <c r="E253" i="56"/>
  <c r="D253" i="56"/>
  <c r="C253" i="56"/>
  <c r="B253" i="56"/>
  <c r="G252" i="56"/>
  <c r="F252" i="56"/>
  <c r="E252" i="56"/>
  <c r="D252" i="56"/>
  <c r="C252" i="56"/>
  <c r="B252" i="56"/>
  <c r="G251" i="56"/>
  <c r="F251" i="56"/>
  <c r="E251" i="56"/>
  <c r="D251" i="56"/>
  <c r="C251" i="56"/>
  <c r="B251" i="56"/>
  <c r="G250" i="56"/>
  <c r="F250" i="56"/>
  <c r="E250" i="56"/>
  <c r="D250" i="56"/>
  <c r="C250" i="56"/>
  <c r="B250" i="56"/>
  <c r="G249" i="56"/>
  <c r="F249" i="56"/>
  <c r="E249" i="56"/>
  <c r="D249" i="56"/>
  <c r="C249" i="56"/>
  <c r="B249" i="56"/>
  <c r="G248" i="56"/>
  <c r="F248" i="56"/>
  <c r="E248" i="56"/>
  <c r="D248" i="56"/>
  <c r="C248" i="56"/>
  <c r="B248" i="56"/>
  <c r="G247" i="56"/>
  <c r="F247" i="56"/>
  <c r="E247" i="56"/>
  <c r="D247" i="56"/>
  <c r="C247" i="56"/>
  <c r="B247" i="56"/>
  <c r="G246" i="56"/>
  <c r="F246" i="56"/>
  <c r="E246" i="56"/>
  <c r="D246" i="56"/>
  <c r="C246" i="56"/>
  <c r="B246" i="56"/>
  <c r="G245" i="56"/>
  <c r="F245" i="56"/>
  <c r="E245" i="56"/>
  <c r="D245" i="56"/>
  <c r="C245" i="56"/>
  <c r="B245" i="56"/>
  <c r="G244" i="56"/>
  <c r="F244" i="56"/>
  <c r="E244" i="56"/>
  <c r="D244" i="56"/>
  <c r="C244" i="56"/>
  <c r="B244" i="56"/>
  <c r="G243" i="56"/>
  <c r="F243" i="56"/>
  <c r="E243" i="56"/>
  <c r="D243" i="56"/>
  <c r="C243" i="56"/>
  <c r="B243" i="56"/>
  <c r="G242" i="56"/>
  <c r="F242" i="56"/>
  <c r="E242" i="56"/>
  <c r="D242" i="56"/>
  <c r="C242" i="56"/>
  <c r="B242" i="56"/>
  <c r="G241" i="56"/>
  <c r="F241" i="56"/>
  <c r="E241" i="56"/>
  <c r="D241" i="56"/>
  <c r="C241" i="56"/>
  <c r="B241" i="56"/>
  <c r="G239" i="56"/>
  <c r="F239" i="56"/>
  <c r="E239" i="56"/>
  <c r="D239" i="56"/>
  <c r="C239" i="56"/>
  <c r="B239" i="56"/>
  <c r="G238" i="56"/>
  <c r="F238" i="56"/>
  <c r="E238" i="56"/>
  <c r="D238" i="56"/>
  <c r="C238" i="56"/>
  <c r="B238" i="56"/>
  <c r="G237" i="56"/>
  <c r="F237" i="56"/>
  <c r="E237" i="56"/>
  <c r="D237" i="56"/>
  <c r="C237" i="56"/>
  <c r="B237" i="56"/>
  <c r="G236" i="56"/>
  <c r="F236" i="56"/>
  <c r="E236" i="56"/>
  <c r="D236" i="56"/>
  <c r="C236" i="56"/>
  <c r="B236" i="56"/>
  <c r="G235" i="56"/>
  <c r="F235" i="56"/>
  <c r="E235" i="56"/>
  <c r="D235" i="56"/>
  <c r="C235" i="56"/>
  <c r="B235" i="56"/>
  <c r="G234" i="56"/>
  <c r="F234" i="56"/>
  <c r="E234" i="56"/>
  <c r="D234" i="56"/>
  <c r="C234" i="56"/>
  <c r="B234" i="56"/>
  <c r="G233" i="56"/>
  <c r="F233" i="56"/>
  <c r="E233" i="56"/>
  <c r="D233" i="56"/>
  <c r="C233" i="56"/>
  <c r="B233" i="56"/>
  <c r="G232" i="56"/>
  <c r="F232" i="56"/>
  <c r="E232" i="56"/>
  <c r="D232" i="56"/>
  <c r="C232" i="56"/>
  <c r="B232" i="56"/>
  <c r="G231" i="56"/>
  <c r="F231" i="56"/>
  <c r="E231" i="56"/>
  <c r="D231" i="56"/>
  <c r="C231" i="56"/>
  <c r="B231" i="56"/>
  <c r="G230" i="56"/>
  <c r="F230" i="56"/>
  <c r="E230" i="56"/>
  <c r="D230" i="56"/>
  <c r="C230" i="56"/>
  <c r="B230" i="56"/>
  <c r="G229" i="56"/>
  <c r="F229" i="56"/>
  <c r="E229" i="56"/>
  <c r="D229" i="56"/>
  <c r="C229" i="56"/>
  <c r="B229" i="56"/>
  <c r="G228" i="56"/>
  <c r="F228" i="56"/>
  <c r="E228" i="56"/>
  <c r="D228" i="56"/>
  <c r="C228" i="56"/>
  <c r="B228" i="56"/>
  <c r="G227" i="56"/>
  <c r="F227" i="56"/>
  <c r="E227" i="56"/>
  <c r="D227" i="56"/>
  <c r="C227" i="56"/>
  <c r="B227" i="56"/>
  <c r="G226" i="56"/>
  <c r="F226" i="56"/>
  <c r="E226" i="56"/>
  <c r="D226" i="56"/>
  <c r="C226" i="56"/>
  <c r="B226" i="56"/>
  <c r="G225" i="56"/>
  <c r="F225" i="56"/>
  <c r="E225" i="56"/>
  <c r="D225" i="56"/>
  <c r="C225" i="56"/>
  <c r="B225" i="56"/>
  <c r="G224" i="56"/>
  <c r="F224" i="56"/>
  <c r="E224" i="56"/>
  <c r="D224" i="56"/>
  <c r="C224" i="56"/>
  <c r="B224" i="56"/>
  <c r="G223" i="56"/>
  <c r="F223" i="56"/>
  <c r="E223" i="56"/>
  <c r="D223" i="56"/>
  <c r="C223" i="56"/>
  <c r="B223" i="56"/>
  <c r="G222" i="56"/>
  <c r="F222" i="56"/>
  <c r="E222" i="56"/>
  <c r="D222" i="56"/>
  <c r="C222" i="56"/>
  <c r="B222" i="56"/>
  <c r="G221" i="56"/>
  <c r="F221" i="56"/>
  <c r="E221" i="56"/>
  <c r="D221" i="56"/>
  <c r="C221" i="56"/>
  <c r="B221" i="56"/>
  <c r="G220" i="56"/>
  <c r="F220" i="56"/>
  <c r="E220" i="56"/>
  <c r="D220" i="56"/>
  <c r="C220" i="56"/>
  <c r="B220" i="56"/>
  <c r="G219" i="56"/>
  <c r="F219" i="56"/>
  <c r="E219" i="56"/>
  <c r="D219" i="56"/>
  <c r="C219" i="56"/>
  <c r="B219" i="56"/>
  <c r="G218" i="56"/>
  <c r="F218" i="56"/>
  <c r="E218" i="56"/>
  <c r="D218" i="56"/>
  <c r="C218" i="56"/>
  <c r="B218" i="56"/>
  <c r="G217" i="56"/>
  <c r="F217" i="56"/>
  <c r="E217" i="56"/>
  <c r="D217" i="56"/>
  <c r="C217" i="56"/>
  <c r="B217" i="56"/>
  <c r="G216" i="56"/>
  <c r="F216" i="56"/>
  <c r="E216" i="56"/>
  <c r="D216" i="56"/>
  <c r="C216" i="56"/>
  <c r="B216" i="56"/>
  <c r="G215" i="56"/>
  <c r="F215" i="56"/>
  <c r="E215" i="56"/>
  <c r="D215" i="56"/>
  <c r="C215" i="56"/>
  <c r="B215" i="56"/>
  <c r="G214" i="56"/>
  <c r="F214" i="56"/>
  <c r="E214" i="56"/>
  <c r="D214" i="56"/>
  <c r="C214" i="56"/>
  <c r="B214" i="56"/>
  <c r="G213" i="56"/>
  <c r="F213" i="56"/>
  <c r="E213" i="56"/>
  <c r="D213" i="56"/>
  <c r="C213" i="56"/>
  <c r="B213" i="56"/>
  <c r="G212" i="56"/>
  <c r="F212" i="56"/>
  <c r="E212" i="56"/>
  <c r="D212" i="56"/>
  <c r="C212" i="56"/>
  <c r="B212" i="56"/>
  <c r="G211" i="56"/>
  <c r="F211" i="56"/>
  <c r="E211" i="56"/>
  <c r="D211" i="56"/>
  <c r="C211" i="56"/>
  <c r="B211" i="56"/>
  <c r="G210" i="56"/>
  <c r="F210" i="56"/>
  <c r="E210" i="56"/>
  <c r="D210" i="56"/>
  <c r="C210" i="56"/>
  <c r="B210" i="56"/>
  <c r="G209" i="56"/>
  <c r="F209" i="56"/>
  <c r="E209" i="56"/>
  <c r="D209" i="56"/>
  <c r="C209" i="56"/>
  <c r="B209" i="56"/>
  <c r="G208" i="56"/>
  <c r="F208" i="56"/>
  <c r="E208" i="56"/>
  <c r="D208" i="56"/>
  <c r="C208" i="56"/>
  <c r="B208" i="56"/>
  <c r="G207" i="56"/>
  <c r="F207" i="56"/>
  <c r="E207" i="56"/>
  <c r="D207" i="56"/>
  <c r="C207" i="56"/>
  <c r="B207" i="56"/>
  <c r="G206" i="56"/>
  <c r="F206" i="56"/>
  <c r="E206" i="56"/>
  <c r="D206" i="56"/>
  <c r="C206" i="56"/>
  <c r="B206" i="56"/>
  <c r="G205" i="56"/>
  <c r="F205" i="56"/>
  <c r="E205" i="56"/>
  <c r="D205" i="56"/>
  <c r="C205" i="56"/>
  <c r="B205" i="56"/>
  <c r="G204" i="56"/>
  <c r="F204" i="56"/>
  <c r="E204" i="56"/>
  <c r="D204" i="56"/>
  <c r="C204" i="56"/>
  <c r="B204" i="56"/>
  <c r="G203" i="56"/>
  <c r="F203" i="56"/>
  <c r="E203" i="56"/>
  <c r="D203" i="56"/>
  <c r="C203" i="56"/>
  <c r="B203" i="56"/>
  <c r="G202" i="56"/>
  <c r="F202" i="56"/>
  <c r="E202" i="56"/>
  <c r="D202" i="56"/>
  <c r="C202" i="56"/>
  <c r="B202" i="56"/>
  <c r="G201" i="56"/>
  <c r="F201" i="56"/>
  <c r="E201" i="56"/>
  <c r="D201" i="56"/>
  <c r="C201" i="56"/>
  <c r="B201" i="56"/>
  <c r="G200" i="56"/>
  <c r="F200" i="56"/>
  <c r="E200" i="56"/>
  <c r="D200" i="56"/>
  <c r="C200" i="56"/>
  <c r="B200" i="56"/>
  <c r="G199" i="56"/>
  <c r="F199" i="56"/>
  <c r="E199" i="56"/>
  <c r="D199" i="56"/>
  <c r="C199" i="56"/>
  <c r="B199" i="56"/>
  <c r="G198" i="56"/>
  <c r="F198" i="56"/>
  <c r="E198" i="56"/>
  <c r="D198" i="56"/>
  <c r="C198" i="56"/>
  <c r="B198" i="56"/>
  <c r="G197" i="56"/>
  <c r="F197" i="56"/>
  <c r="E197" i="56"/>
  <c r="D197" i="56"/>
  <c r="C197" i="56"/>
  <c r="B197" i="56"/>
  <c r="G196" i="56"/>
  <c r="F196" i="56"/>
  <c r="E196" i="56"/>
  <c r="D196" i="56"/>
  <c r="C196" i="56"/>
  <c r="B196" i="56"/>
  <c r="G195" i="56"/>
  <c r="F195" i="56"/>
  <c r="E195" i="56"/>
  <c r="D195" i="56"/>
  <c r="C195" i="56"/>
  <c r="B195" i="56"/>
  <c r="G194" i="56"/>
  <c r="F194" i="56"/>
  <c r="E194" i="56"/>
  <c r="D194" i="56"/>
  <c r="C194" i="56"/>
  <c r="B194" i="56"/>
  <c r="G193" i="56"/>
  <c r="F193" i="56"/>
  <c r="E193" i="56"/>
  <c r="D193" i="56"/>
  <c r="C193" i="56"/>
  <c r="B193" i="56"/>
  <c r="G192" i="56"/>
  <c r="F192" i="56"/>
  <c r="E192" i="56"/>
  <c r="D192" i="56"/>
  <c r="C192" i="56"/>
  <c r="B192" i="56"/>
  <c r="G191" i="56"/>
  <c r="F191" i="56"/>
  <c r="E191" i="56"/>
  <c r="D191" i="56"/>
  <c r="C191" i="56"/>
  <c r="B191" i="56"/>
  <c r="G190" i="56"/>
  <c r="F190" i="56"/>
  <c r="E190" i="56"/>
  <c r="D190" i="56"/>
  <c r="C190" i="56"/>
  <c r="B190" i="56"/>
  <c r="G189" i="56"/>
  <c r="F189" i="56"/>
  <c r="E189" i="56"/>
  <c r="D189" i="56"/>
  <c r="C189" i="56"/>
  <c r="B189" i="56"/>
  <c r="G188" i="56"/>
  <c r="F188" i="56"/>
  <c r="E188" i="56"/>
  <c r="D188" i="56"/>
  <c r="C188" i="56"/>
  <c r="B188" i="56"/>
  <c r="G187" i="56"/>
  <c r="F187" i="56"/>
  <c r="E187" i="56"/>
  <c r="D187" i="56"/>
  <c r="C187" i="56"/>
  <c r="B187" i="56"/>
  <c r="G186" i="56"/>
  <c r="F186" i="56"/>
  <c r="E186" i="56"/>
  <c r="D186" i="56"/>
  <c r="C186" i="56"/>
  <c r="B186" i="56"/>
  <c r="G185" i="56"/>
  <c r="F185" i="56"/>
  <c r="E185" i="56"/>
  <c r="D185" i="56"/>
  <c r="C185" i="56"/>
  <c r="B185" i="56"/>
  <c r="G184" i="56"/>
  <c r="F184" i="56"/>
  <c r="E184" i="56"/>
  <c r="D184" i="56"/>
  <c r="C184" i="56"/>
  <c r="B184" i="56"/>
  <c r="G183" i="56"/>
  <c r="F183" i="56"/>
  <c r="E183" i="56"/>
  <c r="D183" i="56"/>
  <c r="C183" i="56"/>
  <c r="B183" i="56"/>
  <c r="G182" i="56"/>
  <c r="F182" i="56"/>
  <c r="E182" i="56"/>
  <c r="D182" i="56"/>
  <c r="C182" i="56"/>
  <c r="B182" i="56"/>
  <c r="G181" i="56"/>
  <c r="F181" i="56"/>
  <c r="E181" i="56"/>
  <c r="D181" i="56"/>
  <c r="C181" i="56"/>
  <c r="B181" i="56"/>
  <c r="G180" i="56"/>
  <c r="F180" i="56"/>
  <c r="E180" i="56"/>
  <c r="D180" i="56"/>
  <c r="C180" i="56"/>
  <c r="B180" i="56"/>
  <c r="G179" i="56"/>
  <c r="F179" i="56"/>
  <c r="E179" i="56"/>
  <c r="D179" i="56"/>
  <c r="C179" i="56"/>
  <c r="B179" i="56"/>
  <c r="G178" i="56"/>
  <c r="F178" i="56"/>
  <c r="E178" i="56"/>
  <c r="D178" i="56"/>
  <c r="C178" i="56"/>
  <c r="B178" i="56"/>
  <c r="G177" i="56"/>
  <c r="F177" i="56"/>
  <c r="E177" i="56"/>
  <c r="D177" i="56"/>
  <c r="C177" i="56"/>
  <c r="B177" i="56"/>
  <c r="G176" i="56"/>
  <c r="F176" i="56"/>
  <c r="E176" i="56"/>
  <c r="D176" i="56"/>
  <c r="C176" i="56"/>
  <c r="B176" i="56"/>
  <c r="G175" i="56"/>
  <c r="F175" i="56"/>
  <c r="E175" i="56"/>
  <c r="D175" i="56"/>
  <c r="C175" i="56"/>
  <c r="B175" i="56"/>
  <c r="G174" i="56"/>
  <c r="F174" i="56"/>
  <c r="E174" i="56"/>
  <c r="D174" i="56"/>
  <c r="C174" i="56"/>
  <c r="B174" i="56"/>
  <c r="G173" i="56"/>
  <c r="F173" i="56"/>
  <c r="E173" i="56"/>
  <c r="D173" i="56"/>
  <c r="C173" i="56"/>
  <c r="B173" i="56"/>
  <c r="G172" i="56"/>
  <c r="F172" i="56"/>
  <c r="E172" i="56"/>
  <c r="D172" i="56"/>
  <c r="C172" i="56"/>
  <c r="B172" i="56"/>
  <c r="G171" i="56"/>
  <c r="F171" i="56"/>
  <c r="E171" i="56"/>
  <c r="D171" i="56"/>
  <c r="C171" i="56"/>
  <c r="B171" i="56"/>
  <c r="G170" i="56"/>
  <c r="F170" i="56"/>
  <c r="E170" i="56"/>
  <c r="D170" i="56"/>
  <c r="C170" i="56"/>
  <c r="B170" i="56"/>
  <c r="G169" i="56"/>
  <c r="F169" i="56"/>
  <c r="E169" i="56"/>
  <c r="D169" i="56"/>
  <c r="C169" i="56"/>
  <c r="B169" i="56"/>
  <c r="G168" i="56"/>
  <c r="F168" i="56"/>
  <c r="E168" i="56"/>
  <c r="D168" i="56"/>
  <c r="C168" i="56"/>
  <c r="B168" i="56"/>
  <c r="G167" i="56"/>
  <c r="F167" i="56"/>
  <c r="E167" i="56"/>
  <c r="D167" i="56"/>
  <c r="C167" i="56"/>
  <c r="B167" i="56"/>
  <c r="G166" i="56"/>
  <c r="F166" i="56"/>
  <c r="E166" i="56"/>
  <c r="D166" i="56"/>
  <c r="C166" i="56"/>
  <c r="B166" i="56"/>
  <c r="G165" i="56"/>
  <c r="F165" i="56"/>
  <c r="E165" i="56"/>
  <c r="D165" i="56"/>
  <c r="C165" i="56"/>
  <c r="B165" i="56"/>
  <c r="G164" i="56"/>
  <c r="F164" i="56"/>
  <c r="E164" i="56"/>
  <c r="D164" i="56"/>
  <c r="C164" i="56"/>
  <c r="B164" i="56"/>
  <c r="G163" i="56"/>
  <c r="F163" i="56"/>
  <c r="E163" i="56"/>
  <c r="D163" i="56"/>
  <c r="C163" i="56"/>
  <c r="B163" i="56"/>
  <c r="G162" i="56"/>
  <c r="F162" i="56"/>
  <c r="E162" i="56"/>
  <c r="D162" i="56"/>
  <c r="C162" i="56"/>
  <c r="B162" i="56"/>
  <c r="G161" i="56"/>
  <c r="F161" i="56"/>
  <c r="E161" i="56"/>
  <c r="D161" i="56"/>
  <c r="C161" i="56"/>
  <c r="B161" i="56"/>
  <c r="G160" i="56"/>
  <c r="F160" i="56"/>
  <c r="E160" i="56"/>
  <c r="D160" i="56"/>
  <c r="C160" i="56"/>
  <c r="B160" i="56"/>
  <c r="G159" i="56"/>
  <c r="F159" i="56"/>
  <c r="E159" i="56"/>
  <c r="D159" i="56"/>
  <c r="C159" i="56"/>
  <c r="B159" i="56"/>
  <c r="G158" i="56"/>
  <c r="F158" i="56"/>
  <c r="E158" i="56"/>
  <c r="D158" i="56"/>
  <c r="C158" i="56"/>
  <c r="B158" i="56"/>
  <c r="G157" i="56"/>
  <c r="F157" i="56"/>
  <c r="E157" i="56"/>
  <c r="D157" i="56"/>
  <c r="C157" i="56"/>
  <c r="B157" i="56"/>
  <c r="G156" i="56"/>
  <c r="F156" i="56"/>
  <c r="E156" i="56"/>
  <c r="D156" i="56"/>
  <c r="C156" i="56"/>
  <c r="B156" i="56"/>
  <c r="G155" i="56"/>
  <c r="F155" i="56"/>
  <c r="E155" i="56"/>
  <c r="D155" i="56"/>
  <c r="C155" i="56"/>
  <c r="B155" i="56"/>
  <c r="G154" i="56"/>
  <c r="F154" i="56"/>
  <c r="E154" i="56"/>
  <c r="D154" i="56"/>
  <c r="C154" i="56"/>
  <c r="B154" i="56"/>
  <c r="G153" i="56"/>
  <c r="F153" i="56"/>
  <c r="E153" i="56"/>
  <c r="D153" i="56"/>
  <c r="C153" i="56"/>
  <c r="B153" i="56"/>
  <c r="G152" i="56"/>
  <c r="F152" i="56"/>
  <c r="E152" i="56"/>
  <c r="D152" i="56"/>
  <c r="C152" i="56"/>
  <c r="B152" i="56"/>
  <c r="G151" i="56"/>
  <c r="F151" i="56"/>
  <c r="E151" i="56"/>
  <c r="D151" i="56"/>
  <c r="C151" i="56"/>
  <c r="B151" i="56"/>
  <c r="G150" i="56"/>
  <c r="F150" i="56"/>
  <c r="E150" i="56"/>
  <c r="D150" i="56"/>
  <c r="C150" i="56"/>
  <c r="B150" i="56"/>
  <c r="G149" i="56"/>
  <c r="F149" i="56"/>
  <c r="E149" i="56"/>
  <c r="D149" i="56"/>
  <c r="C149" i="56"/>
  <c r="B149" i="56"/>
  <c r="G148" i="56"/>
  <c r="F148" i="56"/>
  <c r="E148" i="56"/>
  <c r="D148" i="56"/>
  <c r="C148" i="56"/>
  <c r="B148" i="56"/>
  <c r="G147" i="56"/>
  <c r="F147" i="56"/>
  <c r="E147" i="56"/>
  <c r="D147" i="56"/>
  <c r="C147" i="56"/>
  <c r="B147" i="56"/>
  <c r="G146" i="56"/>
  <c r="F146" i="56"/>
  <c r="E146" i="56"/>
  <c r="D146" i="56"/>
  <c r="C146" i="56"/>
  <c r="B146" i="56"/>
  <c r="G145" i="56"/>
  <c r="F145" i="56"/>
  <c r="E145" i="56"/>
  <c r="D145" i="56"/>
  <c r="C145" i="56"/>
  <c r="B145" i="56"/>
  <c r="G144" i="56"/>
  <c r="F144" i="56"/>
  <c r="E144" i="56"/>
  <c r="D144" i="56"/>
  <c r="C144" i="56"/>
  <c r="B144" i="56"/>
  <c r="G143" i="56"/>
  <c r="F143" i="56"/>
  <c r="E143" i="56"/>
  <c r="D143" i="56"/>
  <c r="C143" i="56"/>
  <c r="B143" i="56"/>
  <c r="G142" i="56"/>
  <c r="F142" i="56"/>
  <c r="E142" i="56"/>
  <c r="D142" i="56"/>
  <c r="C142" i="56"/>
  <c r="B142" i="56"/>
  <c r="G141" i="56"/>
  <c r="F141" i="56"/>
  <c r="E141" i="56"/>
  <c r="D141" i="56"/>
  <c r="C141" i="56"/>
  <c r="B141" i="56"/>
  <c r="G139" i="56"/>
  <c r="F139" i="56"/>
  <c r="E139" i="56"/>
  <c r="D139" i="56"/>
  <c r="C139" i="56"/>
  <c r="B139" i="56"/>
  <c r="G138" i="56"/>
  <c r="F138" i="56"/>
  <c r="E138" i="56"/>
  <c r="D138" i="56"/>
  <c r="C138" i="56"/>
  <c r="B138" i="56"/>
  <c r="G137" i="56"/>
  <c r="F137" i="56"/>
  <c r="E137" i="56"/>
  <c r="D137" i="56"/>
  <c r="C137" i="56"/>
  <c r="B137" i="56"/>
  <c r="G136" i="56"/>
  <c r="F136" i="56"/>
  <c r="E136" i="56"/>
  <c r="D136" i="56"/>
  <c r="C136" i="56"/>
  <c r="B136" i="56"/>
  <c r="G135" i="56"/>
  <c r="F135" i="56"/>
  <c r="E135" i="56"/>
  <c r="D135" i="56"/>
  <c r="C135" i="56"/>
  <c r="B135" i="56"/>
  <c r="G134" i="56"/>
  <c r="F134" i="56"/>
  <c r="E134" i="56"/>
  <c r="D134" i="56"/>
  <c r="C134" i="56"/>
  <c r="B134" i="56"/>
  <c r="G133" i="56"/>
  <c r="F133" i="56"/>
  <c r="E133" i="56"/>
  <c r="D133" i="56"/>
  <c r="C133" i="56"/>
  <c r="B133" i="56"/>
  <c r="G132" i="56"/>
  <c r="F132" i="56"/>
  <c r="E132" i="56"/>
  <c r="D132" i="56"/>
  <c r="C132" i="56"/>
  <c r="B132" i="56"/>
  <c r="G131" i="56"/>
  <c r="F131" i="56"/>
  <c r="E131" i="56"/>
  <c r="D131" i="56"/>
  <c r="C131" i="56"/>
  <c r="B131" i="56"/>
  <c r="G130" i="56"/>
  <c r="F130" i="56"/>
  <c r="E130" i="56"/>
  <c r="D130" i="56"/>
  <c r="C130" i="56"/>
  <c r="B130" i="56"/>
  <c r="G129" i="56"/>
  <c r="F129" i="56"/>
  <c r="E129" i="56"/>
  <c r="D129" i="56"/>
  <c r="C129" i="56"/>
  <c r="B129" i="56"/>
  <c r="G128" i="56"/>
  <c r="F128" i="56"/>
  <c r="E128" i="56"/>
  <c r="D128" i="56"/>
  <c r="C128" i="56"/>
  <c r="B128" i="56"/>
  <c r="G127" i="56"/>
  <c r="F127" i="56"/>
  <c r="E127" i="56"/>
  <c r="D127" i="56"/>
  <c r="C127" i="56"/>
  <c r="B127" i="56"/>
  <c r="G126" i="56"/>
  <c r="F126" i="56"/>
  <c r="E126" i="56"/>
  <c r="D126" i="56"/>
  <c r="C126" i="56"/>
  <c r="B126" i="56"/>
  <c r="G125" i="56"/>
  <c r="F125" i="56"/>
  <c r="E125" i="56"/>
  <c r="D125" i="56"/>
  <c r="C125" i="56"/>
  <c r="B125" i="56"/>
  <c r="G124" i="56"/>
  <c r="F124" i="56"/>
  <c r="E124" i="56"/>
  <c r="D124" i="56"/>
  <c r="C124" i="56"/>
  <c r="B124" i="56"/>
  <c r="G123" i="56"/>
  <c r="F123" i="56"/>
  <c r="E123" i="56"/>
  <c r="D123" i="56"/>
  <c r="C123" i="56"/>
  <c r="B123" i="56"/>
  <c r="G122" i="56"/>
  <c r="F122" i="56"/>
  <c r="E122" i="56"/>
  <c r="D122" i="56"/>
  <c r="C122" i="56"/>
  <c r="B122" i="56"/>
  <c r="G121" i="56"/>
  <c r="F121" i="56"/>
  <c r="E121" i="56"/>
  <c r="D121" i="56"/>
  <c r="C121" i="56"/>
  <c r="B121" i="56"/>
  <c r="G120" i="56"/>
  <c r="F120" i="56"/>
  <c r="E120" i="56"/>
  <c r="D120" i="56"/>
  <c r="C120" i="56"/>
  <c r="B120" i="56"/>
  <c r="G119" i="56"/>
  <c r="F119" i="56"/>
  <c r="E119" i="56"/>
  <c r="D119" i="56"/>
  <c r="C119" i="56"/>
  <c r="B119" i="56"/>
  <c r="G118" i="56"/>
  <c r="F118" i="56"/>
  <c r="E118" i="56"/>
  <c r="D118" i="56"/>
  <c r="C118" i="56"/>
  <c r="B118" i="56"/>
  <c r="G117" i="56"/>
  <c r="F117" i="56"/>
  <c r="E117" i="56"/>
  <c r="D117" i="56"/>
  <c r="C117" i="56"/>
  <c r="B117" i="56"/>
  <c r="G116" i="56"/>
  <c r="F116" i="56"/>
  <c r="E116" i="56"/>
  <c r="D116" i="56"/>
  <c r="C116" i="56"/>
  <c r="B116" i="56"/>
  <c r="G115" i="56"/>
  <c r="F115" i="56"/>
  <c r="E115" i="56"/>
  <c r="D115" i="56"/>
  <c r="C115" i="56"/>
  <c r="B115" i="56"/>
  <c r="G114" i="56"/>
  <c r="F114" i="56"/>
  <c r="E114" i="56"/>
  <c r="D114" i="56"/>
  <c r="C114" i="56"/>
  <c r="B114" i="56"/>
  <c r="G113" i="56"/>
  <c r="F113" i="56"/>
  <c r="E113" i="56"/>
  <c r="D113" i="56"/>
  <c r="C113" i="56"/>
  <c r="B113" i="56"/>
  <c r="G112" i="56"/>
  <c r="F112" i="56"/>
  <c r="E112" i="56"/>
  <c r="D112" i="56"/>
  <c r="C112" i="56"/>
  <c r="B112" i="56"/>
  <c r="G111" i="56"/>
  <c r="F111" i="56"/>
  <c r="E111" i="56"/>
  <c r="D111" i="56"/>
  <c r="C111" i="56"/>
  <c r="B111" i="56"/>
  <c r="G110" i="56"/>
  <c r="F110" i="56"/>
  <c r="E110" i="56"/>
  <c r="D110" i="56"/>
  <c r="C110" i="56"/>
  <c r="B110" i="56"/>
  <c r="G109" i="56"/>
  <c r="F109" i="56"/>
  <c r="E109" i="56"/>
  <c r="D109" i="56"/>
  <c r="C109" i="56"/>
  <c r="B109" i="56"/>
  <c r="G108" i="56"/>
  <c r="F108" i="56"/>
  <c r="E108" i="56"/>
  <c r="D108" i="56"/>
  <c r="C108" i="56"/>
  <c r="B108" i="56"/>
  <c r="G107" i="56"/>
  <c r="F107" i="56"/>
  <c r="E107" i="56"/>
  <c r="D107" i="56"/>
  <c r="C107" i="56"/>
  <c r="B107" i="56"/>
  <c r="G106" i="56"/>
  <c r="F106" i="56"/>
  <c r="E106" i="56"/>
  <c r="D106" i="56"/>
  <c r="C106" i="56"/>
  <c r="B106" i="56"/>
  <c r="G105" i="56"/>
  <c r="F105" i="56"/>
  <c r="E105" i="56"/>
  <c r="D105" i="56"/>
  <c r="C105" i="56"/>
  <c r="B105" i="56"/>
  <c r="G104" i="56"/>
  <c r="F104" i="56"/>
  <c r="E104" i="56"/>
  <c r="D104" i="56"/>
  <c r="C104" i="56"/>
  <c r="B104" i="56"/>
  <c r="G103" i="56"/>
  <c r="F103" i="56"/>
  <c r="E103" i="56"/>
  <c r="D103" i="56"/>
  <c r="C103" i="56"/>
  <c r="B103" i="56"/>
  <c r="G102" i="56"/>
  <c r="F102" i="56"/>
  <c r="E102" i="56"/>
  <c r="D102" i="56"/>
  <c r="C102" i="56"/>
  <c r="B102" i="56"/>
  <c r="G101" i="56"/>
  <c r="F101" i="56"/>
  <c r="E101" i="56"/>
  <c r="D101" i="56"/>
  <c r="C101" i="56"/>
  <c r="B101" i="56"/>
  <c r="G100" i="56"/>
  <c r="F100" i="56"/>
  <c r="E100" i="56"/>
  <c r="D100" i="56"/>
  <c r="C100" i="56"/>
  <c r="B100" i="56"/>
  <c r="G99" i="56"/>
  <c r="F99" i="56"/>
  <c r="E99" i="56"/>
  <c r="D99" i="56"/>
  <c r="C99" i="56"/>
  <c r="B99" i="56"/>
  <c r="G98" i="56"/>
  <c r="F98" i="56"/>
  <c r="E98" i="56"/>
  <c r="D98" i="56"/>
  <c r="C98" i="56"/>
  <c r="B98" i="56"/>
  <c r="G97" i="56"/>
  <c r="F97" i="56"/>
  <c r="E97" i="56"/>
  <c r="D97" i="56"/>
  <c r="C97" i="56"/>
  <c r="B97" i="56"/>
  <c r="G96" i="56"/>
  <c r="F96" i="56"/>
  <c r="E96" i="56"/>
  <c r="D96" i="56"/>
  <c r="C96" i="56"/>
  <c r="B96" i="56"/>
  <c r="G95" i="56"/>
  <c r="F95" i="56"/>
  <c r="E95" i="56"/>
  <c r="D95" i="56"/>
  <c r="C95" i="56"/>
  <c r="B95" i="56"/>
  <c r="G94" i="56"/>
  <c r="F94" i="56"/>
  <c r="E94" i="56"/>
  <c r="D94" i="56"/>
  <c r="C94" i="56"/>
  <c r="B94" i="56"/>
  <c r="G93" i="56"/>
  <c r="F93" i="56"/>
  <c r="E93" i="56"/>
  <c r="D93" i="56"/>
  <c r="C93" i="56"/>
  <c r="B93" i="56"/>
  <c r="G92" i="56"/>
  <c r="F92" i="56"/>
  <c r="E92" i="56"/>
  <c r="D92" i="56"/>
  <c r="C92" i="56"/>
  <c r="B92" i="56"/>
  <c r="G91" i="56"/>
  <c r="F91" i="56"/>
  <c r="E91" i="56"/>
  <c r="D91" i="56"/>
  <c r="C91" i="56"/>
  <c r="B91" i="56"/>
  <c r="G90" i="56"/>
  <c r="F90" i="56"/>
  <c r="E90" i="56"/>
  <c r="D90" i="56"/>
  <c r="C90" i="56"/>
  <c r="B90" i="56"/>
  <c r="G89" i="56"/>
  <c r="F89" i="56"/>
  <c r="E89" i="56"/>
  <c r="D89" i="56"/>
  <c r="C89" i="56"/>
  <c r="B89" i="56"/>
  <c r="G88" i="56"/>
  <c r="F88" i="56"/>
  <c r="E88" i="56"/>
  <c r="D88" i="56"/>
  <c r="C88" i="56"/>
  <c r="B88" i="56"/>
  <c r="G87" i="56"/>
  <c r="F87" i="56"/>
  <c r="E87" i="56"/>
  <c r="D87" i="56"/>
  <c r="C87" i="56"/>
  <c r="B87" i="56"/>
  <c r="G86" i="56"/>
  <c r="F86" i="56"/>
  <c r="E86" i="56"/>
  <c r="D86" i="56"/>
  <c r="C86" i="56"/>
  <c r="B86" i="56"/>
  <c r="G85" i="56"/>
  <c r="F85" i="56"/>
  <c r="E85" i="56"/>
  <c r="D85" i="56"/>
  <c r="C85" i="56"/>
  <c r="B85" i="56"/>
  <c r="G84" i="56"/>
  <c r="F84" i="56"/>
  <c r="E84" i="56"/>
  <c r="D84" i="56"/>
  <c r="C84" i="56"/>
  <c r="B84" i="56"/>
  <c r="G83" i="56"/>
  <c r="F83" i="56"/>
  <c r="E83" i="56"/>
  <c r="D83" i="56"/>
  <c r="C83" i="56"/>
  <c r="B83" i="56"/>
  <c r="G82" i="56"/>
  <c r="F82" i="56"/>
  <c r="E82" i="56"/>
  <c r="D82" i="56"/>
  <c r="C82" i="56"/>
  <c r="B82" i="56"/>
  <c r="G81" i="56"/>
  <c r="F81" i="56"/>
  <c r="E81" i="56"/>
  <c r="D81" i="56"/>
  <c r="C81" i="56"/>
  <c r="B81" i="56"/>
  <c r="G80" i="56"/>
  <c r="F80" i="56"/>
  <c r="E80" i="56"/>
  <c r="D80" i="56"/>
  <c r="C80" i="56"/>
  <c r="B80" i="56"/>
  <c r="G79" i="56"/>
  <c r="F79" i="56"/>
  <c r="E79" i="56"/>
  <c r="D79" i="56"/>
  <c r="C79" i="56"/>
  <c r="B79" i="56"/>
  <c r="G78" i="56"/>
  <c r="F78" i="56"/>
  <c r="E78" i="56"/>
  <c r="D78" i="56"/>
  <c r="C78" i="56"/>
  <c r="B78" i="56"/>
  <c r="G77" i="56"/>
  <c r="F77" i="56"/>
  <c r="E77" i="56"/>
  <c r="D77" i="56"/>
  <c r="C77" i="56"/>
  <c r="B77" i="56"/>
  <c r="G76" i="56"/>
  <c r="F76" i="56"/>
  <c r="E76" i="56"/>
  <c r="D76" i="56"/>
  <c r="C76" i="56"/>
  <c r="B76" i="56"/>
  <c r="G75" i="56"/>
  <c r="F75" i="56"/>
  <c r="E75" i="56"/>
  <c r="D75" i="56"/>
  <c r="C75" i="56"/>
  <c r="B75" i="56"/>
  <c r="G74" i="56"/>
  <c r="F74" i="56"/>
  <c r="E74" i="56"/>
  <c r="D74" i="56"/>
  <c r="C74" i="56"/>
  <c r="B74" i="56"/>
  <c r="G73" i="56"/>
  <c r="F73" i="56"/>
  <c r="E73" i="56"/>
  <c r="D73" i="56"/>
  <c r="C73" i="56"/>
  <c r="B73" i="56"/>
  <c r="G72" i="56"/>
  <c r="F72" i="56"/>
  <c r="E72" i="56"/>
  <c r="D72" i="56"/>
  <c r="C72" i="56"/>
  <c r="B72" i="56"/>
  <c r="G71" i="56"/>
  <c r="F71" i="56"/>
  <c r="E71" i="56"/>
  <c r="D71" i="56"/>
  <c r="C71" i="56"/>
  <c r="B71" i="56"/>
  <c r="G70" i="56"/>
  <c r="F70" i="56"/>
  <c r="E70" i="56"/>
  <c r="D70" i="56"/>
  <c r="C70" i="56"/>
  <c r="B70" i="56"/>
  <c r="G69" i="56"/>
  <c r="F69" i="56"/>
  <c r="E69" i="56"/>
  <c r="D69" i="56"/>
  <c r="C69" i="56"/>
  <c r="B69" i="56"/>
  <c r="G68" i="56"/>
  <c r="F68" i="56"/>
  <c r="E68" i="56"/>
  <c r="D68" i="56"/>
  <c r="C68" i="56"/>
  <c r="B68" i="56"/>
  <c r="G67" i="56"/>
  <c r="F67" i="56"/>
  <c r="E67" i="56"/>
  <c r="D67" i="56"/>
  <c r="C67" i="56"/>
  <c r="B67" i="56"/>
  <c r="G66" i="56"/>
  <c r="F66" i="56"/>
  <c r="E66" i="56"/>
  <c r="D66" i="56"/>
  <c r="C66" i="56"/>
  <c r="B66" i="56"/>
  <c r="G65" i="56"/>
  <c r="F65" i="56"/>
  <c r="E65" i="56"/>
  <c r="D65" i="56"/>
  <c r="C65" i="56"/>
  <c r="B65" i="56"/>
  <c r="G64" i="56"/>
  <c r="F64" i="56"/>
  <c r="E64" i="56"/>
  <c r="D64" i="56"/>
  <c r="C64" i="56"/>
  <c r="B64" i="56"/>
  <c r="G63" i="56"/>
  <c r="F63" i="56"/>
  <c r="E63" i="56"/>
  <c r="D63" i="56"/>
  <c r="C63" i="56"/>
  <c r="B63" i="56"/>
  <c r="G62" i="56"/>
  <c r="F62" i="56"/>
  <c r="E62" i="56"/>
  <c r="D62" i="56"/>
  <c r="C62" i="56"/>
  <c r="B62" i="56"/>
  <c r="G61" i="56"/>
  <c r="F61" i="56"/>
  <c r="E61" i="56"/>
  <c r="D61" i="56"/>
  <c r="C61" i="56"/>
  <c r="B61" i="56"/>
  <c r="G60" i="56"/>
  <c r="F60" i="56"/>
  <c r="E60" i="56"/>
  <c r="D60" i="56"/>
  <c r="C60" i="56"/>
  <c r="B60" i="56"/>
  <c r="G59" i="56"/>
  <c r="F59" i="56"/>
  <c r="E59" i="56"/>
  <c r="D59" i="56"/>
  <c r="C59" i="56"/>
  <c r="B59" i="56"/>
  <c r="G58" i="56"/>
  <c r="F58" i="56"/>
  <c r="E58" i="56"/>
  <c r="D58" i="56"/>
  <c r="C58" i="56"/>
  <c r="B58" i="56"/>
  <c r="G57" i="56"/>
  <c r="F57" i="56"/>
  <c r="E57" i="56"/>
  <c r="D57" i="56"/>
  <c r="C57" i="56"/>
  <c r="B57" i="56"/>
  <c r="G56" i="56"/>
  <c r="F56" i="56"/>
  <c r="E56" i="56"/>
  <c r="D56" i="56"/>
  <c r="C56" i="56"/>
  <c r="B56" i="56"/>
  <c r="G55" i="56"/>
  <c r="F55" i="56"/>
  <c r="E55" i="56"/>
  <c r="D55" i="56"/>
  <c r="C55" i="56"/>
  <c r="B55" i="56"/>
  <c r="G54" i="56"/>
  <c r="F54" i="56"/>
  <c r="E54" i="56"/>
  <c r="D54" i="56"/>
  <c r="C54" i="56"/>
  <c r="B54" i="56"/>
  <c r="G53" i="56"/>
  <c r="F53" i="56"/>
  <c r="E53" i="56"/>
  <c r="D53" i="56"/>
  <c r="C53" i="56"/>
  <c r="B53" i="56"/>
  <c r="G52" i="56"/>
  <c r="F52" i="56"/>
  <c r="E52" i="56"/>
  <c r="D52" i="56"/>
  <c r="C52" i="56"/>
  <c r="B52" i="56"/>
  <c r="G51" i="56"/>
  <c r="F51" i="56"/>
  <c r="E51" i="56"/>
  <c r="D51" i="56"/>
  <c r="C51" i="56"/>
  <c r="B51" i="56"/>
  <c r="G50" i="56"/>
  <c r="F50" i="56"/>
  <c r="E50" i="56"/>
  <c r="D50" i="56"/>
  <c r="C50" i="56"/>
  <c r="B50" i="56"/>
  <c r="G49" i="56"/>
  <c r="F49" i="56"/>
  <c r="E49" i="56"/>
  <c r="D49" i="56"/>
  <c r="C49" i="56"/>
  <c r="B49" i="56"/>
  <c r="G48" i="56"/>
  <c r="F48" i="56"/>
  <c r="E48" i="56"/>
  <c r="D48" i="56"/>
  <c r="C48" i="56"/>
  <c r="B48" i="56"/>
  <c r="G47" i="56"/>
  <c r="F47" i="56"/>
  <c r="E47" i="56"/>
  <c r="D47" i="56"/>
  <c r="C47" i="56"/>
  <c r="B47" i="56"/>
  <c r="G46" i="56"/>
  <c r="F46" i="56"/>
  <c r="E46" i="56"/>
  <c r="D46" i="56"/>
  <c r="C46" i="56"/>
  <c r="B46" i="56"/>
  <c r="G45" i="56"/>
  <c r="F45" i="56"/>
  <c r="E45" i="56"/>
  <c r="D45" i="56"/>
  <c r="C45" i="56"/>
  <c r="B45" i="56"/>
  <c r="G44" i="56"/>
  <c r="F44" i="56"/>
  <c r="E44" i="56"/>
  <c r="D44" i="56"/>
  <c r="C44" i="56"/>
  <c r="B44" i="56"/>
  <c r="G43" i="56"/>
  <c r="F43" i="56"/>
  <c r="E43" i="56"/>
  <c r="D43" i="56"/>
  <c r="C43" i="56"/>
  <c r="B43" i="56"/>
  <c r="G42" i="56"/>
  <c r="F42" i="56"/>
  <c r="E42" i="56"/>
  <c r="D42" i="56"/>
  <c r="C42" i="56"/>
  <c r="B42" i="56"/>
  <c r="G41" i="56"/>
  <c r="F41" i="56"/>
  <c r="E41" i="56"/>
  <c r="D41" i="56"/>
  <c r="C41" i="56"/>
  <c r="B41" i="56"/>
  <c r="G39" i="56"/>
  <c r="F39" i="56"/>
  <c r="E39" i="56"/>
  <c r="D39" i="56"/>
  <c r="C39" i="56"/>
  <c r="B39" i="56"/>
  <c r="G38" i="56"/>
  <c r="F38" i="56"/>
  <c r="E38" i="56"/>
  <c r="D38" i="56"/>
  <c r="C38" i="56"/>
  <c r="B38" i="56"/>
  <c r="G37" i="56"/>
  <c r="F37" i="56"/>
  <c r="E37" i="56"/>
  <c r="D37" i="56"/>
  <c r="C37" i="56"/>
  <c r="B37" i="56"/>
  <c r="G36" i="56"/>
  <c r="F36" i="56"/>
  <c r="E36" i="56"/>
  <c r="D36" i="56"/>
  <c r="C36" i="56"/>
  <c r="B36" i="56"/>
  <c r="G35" i="56"/>
  <c r="F35" i="56"/>
  <c r="E35" i="56"/>
  <c r="D35" i="56"/>
  <c r="C35" i="56"/>
  <c r="B35" i="56"/>
  <c r="G34" i="56"/>
  <c r="F34" i="56"/>
  <c r="E34" i="56"/>
  <c r="D34" i="56"/>
  <c r="C34" i="56"/>
  <c r="B34" i="56"/>
  <c r="G33" i="56"/>
  <c r="F33" i="56"/>
  <c r="E33" i="56"/>
  <c r="D33" i="56"/>
  <c r="C33" i="56"/>
  <c r="B33" i="56"/>
  <c r="G32" i="56"/>
  <c r="F32" i="56"/>
  <c r="E32" i="56"/>
  <c r="D32" i="56"/>
  <c r="C32" i="56"/>
  <c r="B32" i="56"/>
  <c r="G31" i="56"/>
  <c r="F31" i="56"/>
  <c r="E31" i="56"/>
  <c r="D31" i="56"/>
  <c r="C31" i="56"/>
  <c r="B31" i="56"/>
  <c r="G30" i="56"/>
  <c r="F30" i="56"/>
  <c r="E30" i="56"/>
  <c r="D30" i="56"/>
  <c r="C30" i="56"/>
  <c r="B30" i="56"/>
  <c r="G29" i="56"/>
  <c r="F29" i="56"/>
  <c r="E29" i="56"/>
  <c r="D29" i="56"/>
  <c r="C29" i="56"/>
  <c r="B29" i="56"/>
  <c r="G28" i="56"/>
  <c r="F28" i="56"/>
  <c r="E28" i="56"/>
  <c r="D28" i="56"/>
  <c r="C28" i="56"/>
  <c r="B28" i="56"/>
  <c r="G27" i="56"/>
  <c r="F27" i="56"/>
  <c r="E27" i="56"/>
  <c r="D27" i="56"/>
  <c r="C27" i="56"/>
  <c r="B27" i="56"/>
  <c r="G26" i="56"/>
  <c r="F26" i="56"/>
  <c r="E26" i="56"/>
  <c r="D26" i="56"/>
  <c r="C26" i="56"/>
  <c r="B26" i="56"/>
  <c r="G25" i="56"/>
  <c r="F25" i="56"/>
  <c r="E25" i="56"/>
  <c r="D25" i="56"/>
  <c r="C25" i="56"/>
  <c r="B25" i="56"/>
  <c r="G24" i="56"/>
  <c r="F24" i="56"/>
  <c r="E24" i="56"/>
  <c r="D24" i="56"/>
  <c r="C24" i="56"/>
  <c r="B24" i="56"/>
  <c r="G23" i="56"/>
  <c r="F23" i="56"/>
  <c r="E23" i="56"/>
  <c r="D23" i="56"/>
  <c r="C23" i="56"/>
  <c r="B23" i="56"/>
  <c r="G22" i="56"/>
  <c r="F22" i="56"/>
  <c r="E22" i="56"/>
  <c r="D22" i="56"/>
  <c r="C22" i="56"/>
  <c r="B22" i="56"/>
  <c r="G21" i="56"/>
  <c r="F21" i="56"/>
  <c r="E21" i="56"/>
  <c r="D21" i="56"/>
  <c r="C21" i="56"/>
  <c r="B21" i="56"/>
  <c r="G20" i="56"/>
  <c r="F20" i="56"/>
  <c r="E20" i="56"/>
  <c r="D20" i="56"/>
  <c r="C20" i="56"/>
  <c r="B20" i="56"/>
  <c r="G19" i="56"/>
  <c r="F19" i="56"/>
  <c r="E19" i="56"/>
  <c r="D19" i="56"/>
  <c r="C19" i="56"/>
  <c r="B19" i="56"/>
  <c r="G18" i="56"/>
  <c r="F18" i="56"/>
  <c r="E18" i="56"/>
  <c r="D18" i="56"/>
  <c r="C18" i="56"/>
  <c r="B18" i="56"/>
  <c r="G17" i="56"/>
  <c r="F17" i="56"/>
  <c r="E17" i="56"/>
  <c r="D17" i="56"/>
  <c r="C17" i="56"/>
  <c r="B17" i="56"/>
  <c r="G16" i="56"/>
  <c r="F16" i="56"/>
  <c r="E16" i="56"/>
  <c r="D16" i="56"/>
  <c r="C16" i="56"/>
  <c r="B16" i="56"/>
  <c r="G15" i="56"/>
  <c r="F15" i="56"/>
  <c r="E15" i="56"/>
  <c r="D15" i="56"/>
  <c r="C15" i="56"/>
  <c r="B15" i="56"/>
  <c r="G14" i="56"/>
  <c r="F14" i="56"/>
  <c r="E14" i="56"/>
  <c r="D14" i="56"/>
  <c r="C14" i="56"/>
  <c r="B14" i="56"/>
  <c r="G13" i="56"/>
  <c r="F13" i="56"/>
  <c r="E13" i="56"/>
  <c r="D13" i="56"/>
  <c r="C13" i="56"/>
  <c r="B13" i="56"/>
  <c r="G12" i="56"/>
  <c r="F12" i="56"/>
  <c r="E12" i="56"/>
  <c r="D12" i="56"/>
  <c r="C12" i="56"/>
  <c r="B12" i="56"/>
  <c r="G11" i="56"/>
  <c r="F11" i="56"/>
  <c r="E11" i="56"/>
  <c r="D11" i="56"/>
  <c r="C11" i="56"/>
  <c r="B11" i="56"/>
  <c r="G10" i="56"/>
  <c r="F10" i="56"/>
  <c r="E10" i="56"/>
  <c r="D10" i="56"/>
  <c r="C10" i="56"/>
  <c r="B10" i="56"/>
  <c r="G9" i="56"/>
  <c r="F9" i="56"/>
  <c r="E9" i="56"/>
  <c r="D9" i="56"/>
  <c r="C9" i="56"/>
  <c r="B9" i="56"/>
  <c r="G8" i="56"/>
  <c r="F8" i="56"/>
  <c r="E8" i="56"/>
  <c r="D8" i="56"/>
  <c r="C8" i="56"/>
  <c r="B8" i="56"/>
  <c r="G7" i="56"/>
  <c r="F7" i="56"/>
  <c r="E7" i="56"/>
  <c r="D7" i="56"/>
  <c r="C7" i="56"/>
  <c r="B7" i="56"/>
  <c r="G6" i="56"/>
  <c r="F6" i="56"/>
  <c r="E6" i="56"/>
  <c r="D6" i="56"/>
  <c r="C6" i="56"/>
  <c r="B6" i="56"/>
  <c r="G5" i="56"/>
  <c r="F5" i="56"/>
  <c r="E5" i="56"/>
  <c r="D5" i="56"/>
  <c r="C5" i="56"/>
  <c r="B5" i="56"/>
  <c r="G4" i="56"/>
  <c r="F4" i="56"/>
  <c r="E4" i="56"/>
  <c r="D4" i="56"/>
  <c r="C4" i="56"/>
  <c r="B4" i="56"/>
  <c r="G3" i="56"/>
  <c r="F3" i="56"/>
  <c r="E3" i="56"/>
  <c r="D3" i="56"/>
  <c r="C3" i="56"/>
  <c r="B3" i="56"/>
  <c r="G2" i="56"/>
  <c r="F2" i="56"/>
  <c r="E2" i="56"/>
  <c r="D2" i="56"/>
  <c r="C2" i="56"/>
  <c r="B2" i="56"/>
  <c r="C5" i="58" a="1"/>
  <c r="C4" i="58" a="1"/>
  <c r="D4" i="58" s="1"/>
  <c r="C4" i="58"/>
  <c r="C3" i="58" a="1"/>
  <c r="H3" i="58" s="1"/>
  <c r="AB2" i="58" s="1"/>
  <c r="AB51" i="58"/>
  <c r="AB52" i="58" s="1"/>
  <c r="AB53" i="58" s="1"/>
  <c r="AB54" i="58" s="1"/>
  <c r="AB55" i="58" s="1"/>
  <c r="AB56" i="58" s="1"/>
  <c r="AB57" i="58" s="1"/>
  <c r="AB58" i="58" s="1"/>
  <c r="AB59" i="58" s="1"/>
  <c r="AB60" i="58" s="1"/>
  <c r="AB61" i="58" s="1"/>
  <c r="AB62" i="58" s="1"/>
  <c r="AB63" i="58" s="1"/>
  <c r="AB64" i="58" s="1"/>
  <c r="AB65" i="58" s="1"/>
  <c r="AB66" i="58" s="1"/>
  <c r="AB67" i="58" s="1"/>
  <c r="AB68" i="58" s="1"/>
  <c r="AB69" i="58" s="1"/>
  <c r="AB70" i="58" s="1"/>
  <c r="AB71" i="58" s="1"/>
  <c r="AB72" i="58" s="1"/>
  <c r="AB73" i="58" s="1"/>
  <c r="AB74" i="58" s="1"/>
  <c r="AB75" i="58" s="1"/>
  <c r="AB76" i="58" s="1"/>
  <c r="AB77" i="58" s="1"/>
  <c r="AB78" i="58" s="1"/>
  <c r="AB79" i="58" s="1"/>
  <c r="AB80" i="58" s="1"/>
  <c r="AB81" i="58" s="1"/>
  <c r="AB82" i="58" s="1"/>
  <c r="AB83" i="58" s="1"/>
  <c r="AB84" i="58" s="1"/>
  <c r="AB85" i="58" s="1"/>
  <c r="AB86" i="58" s="1"/>
  <c r="AB87" i="58" s="1"/>
  <c r="AB88" i="58" s="1"/>
  <c r="AB89" i="58" s="1"/>
  <c r="AB90" i="58" s="1"/>
  <c r="AB91" i="58" s="1"/>
  <c r="AB92" i="58" s="1"/>
  <c r="AB93" i="58" s="1"/>
  <c r="AB94" i="58" s="1"/>
  <c r="AB95" i="58" s="1"/>
  <c r="AB96" i="58" s="1"/>
  <c r="AB97" i="58" s="1"/>
  <c r="AB98" i="58" s="1"/>
  <c r="AB99" i="58" s="1"/>
  <c r="AB100" i="58" s="1"/>
  <c r="AB101" i="58" s="1"/>
  <c r="AB102" i="58" s="1"/>
  <c r="AB103" i="58" s="1"/>
  <c r="AB104" i="58" s="1"/>
  <c r="AB105" i="58" s="1"/>
  <c r="AB106" i="58" s="1"/>
  <c r="AB107" i="58" s="1"/>
  <c r="AB108" i="58" s="1"/>
  <c r="AB109" i="58" s="1"/>
  <c r="AB110" i="58" s="1"/>
  <c r="AB111" i="58" s="1"/>
  <c r="AB112" i="58" s="1"/>
  <c r="AB113" i="58" s="1"/>
  <c r="AB114" i="58" s="1"/>
  <c r="AB115" i="58" s="1"/>
  <c r="AB116" i="58" s="1"/>
  <c r="AB117" i="58" s="1"/>
  <c r="AB118" i="58" s="1"/>
  <c r="AB119" i="58" s="1"/>
  <c r="AB120" i="58" s="1"/>
  <c r="AB121" i="58" s="1"/>
  <c r="AB122" i="58" s="1"/>
  <c r="AB123" i="58" s="1"/>
  <c r="AB124" i="58" s="1"/>
  <c r="AB125" i="58" s="1"/>
  <c r="AB126" i="58" s="1"/>
  <c r="AB127" i="58" s="1"/>
  <c r="AB128" i="58" s="1"/>
  <c r="AB129" i="58" s="1"/>
  <c r="AB130" i="58" s="1"/>
  <c r="AB131" i="58" s="1"/>
  <c r="AB132" i="58" s="1"/>
  <c r="AB133" i="58" s="1"/>
  <c r="AB134" i="58" s="1"/>
  <c r="AB135" i="58" s="1"/>
  <c r="AB136" i="58" s="1"/>
  <c r="AB137" i="58" s="1"/>
  <c r="AB138" i="58" s="1"/>
  <c r="AB139" i="58" s="1"/>
  <c r="AB140" i="58" s="1"/>
  <c r="AB141" i="58" s="1"/>
  <c r="AB142" i="58" s="1"/>
  <c r="AB143" i="58" s="1"/>
  <c r="AB144" i="58" s="1"/>
  <c r="AB145" i="58" s="1"/>
  <c r="AB146" i="58" s="1"/>
  <c r="AB147" i="58" s="1"/>
  <c r="AB148" i="58" s="1"/>
  <c r="AB149" i="58" s="1"/>
  <c r="AB150" i="58" s="1"/>
  <c r="AB151" i="58" s="1"/>
  <c r="AB152" i="58" s="1"/>
  <c r="AB153" i="58" s="1"/>
  <c r="AB154" i="58" s="1"/>
  <c r="AB155" i="58" s="1"/>
  <c r="AB156" i="58" s="1"/>
  <c r="AB157" i="58" s="1"/>
  <c r="AB158" i="58" s="1"/>
  <c r="AB159" i="58" s="1"/>
  <c r="AB160" i="58" s="1"/>
  <c r="AB161" i="58" s="1"/>
  <c r="AB162" i="58" s="1"/>
  <c r="AB163" i="58" s="1"/>
  <c r="AB164" i="58" s="1"/>
  <c r="AB165" i="58" s="1"/>
  <c r="AB166" i="58" s="1"/>
  <c r="AB167" i="58" s="1"/>
  <c r="AB168" i="58" s="1"/>
  <c r="AB169" i="58" s="1"/>
  <c r="AB170" i="58" s="1"/>
  <c r="AB171" i="58" s="1"/>
  <c r="AB172" i="58" s="1"/>
  <c r="AB173" i="58" s="1"/>
  <c r="AB174" i="58" s="1"/>
  <c r="AB175" i="58" s="1"/>
  <c r="AB176" i="58" s="1"/>
  <c r="AB177" i="58" s="1"/>
  <c r="AB178" i="58" s="1"/>
  <c r="AB179" i="58" s="1"/>
  <c r="AB180" i="58" s="1"/>
  <c r="AB181" i="58" s="1"/>
  <c r="AB182" i="58" s="1"/>
  <c r="AB183" i="58" s="1"/>
  <c r="AB184" i="58" s="1"/>
  <c r="AB185" i="58" s="1"/>
  <c r="AB186" i="58" s="1"/>
  <c r="AB187" i="58" s="1"/>
  <c r="AB188" i="58" s="1"/>
  <c r="AB189" i="58" s="1"/>
  <c r="AB190" i="58" s="1"/>
  <c r="AB191" i="58" s="1"/>
  <c r="AB192" i="58" s="1"/>
  <c r="AB193" i="58" s="1"/>
  <c r="AB194" i="58" s="1"/>
  <c r="AB195" i="58" s="1"/>
  <c r="AB196" i="58" s="1"/>
  <c r="AB197" i="58" s="1"/>
  <c r="AB198" i="58" s="1"/>
  <c r="AB199" i="58" s="1"/>
  <c r="AB200" i="58" s="1"/>
  <c r="AB7" i="58"/>
  <c r="AB12" i="58" s="1"/>
  <c r="AA7" i="58"/>
  <c r="AA12" i="58" s="1"/>
  <c r="Z7" i="58"/>
  <c r="Z12" i="58" s="1"/>
  <c r="Y7" i="58"/>
  <c r="Y12" i="58" s="1"/>
  <c r="F5" i="58"/>
  <c r="H5" i="58"/>
  <c r="H2" i="56"/>
  <c r="J5" i="2"/>
  <c r="J7" i="2"/>
  <c r="J8" i="2"/>
  <c r="J9" i="2"/>
  <c r="AQ25" i="48"/>
  <c r="AQ27" i="48" s="1"/>
  <c r="BJ12" i="48"/>
  <c r="BI12" i="48"/>
  <c r="BH12" i="48"/>
  <c r="BG12" i="48"/>
  <c r="BF12" i="48"/>
  <c r="BE12" i="48"/>
  <c r="BD12" i="48"/>
  <c r="BC12" i="48"/>
  <c r="BB12" i="48"/>
  <c r="BA12" i="48"/>
  <c r="AZ12" i="48"/>
  <c r="BJ10" i="48"/>
  <c r="BI10" i="48"/>
  <c r="BH10" i="48"/>
  <c r="BG10" i="48"/>
  <c r="BF10" i="48"/>
  <c r="BE10" i="48"/>
  <c r="BD10" i="48"/>
  <c r="BC10" i="48"/>
  <c r="BB10" i="48"/>
  <c r="BA10" i="48"/>
  <c r="AZ10" i="48"/>
  <c r="BJ6" i="48"/>
  <c r="BJ8" i="48" s="1"/>
  <c r="BI6" i="48"/>
  <c r="BI8" i="48" s="1"/>
  <c r="BH6" i="48"/>
  <c r="BH8" i="48" s="1"/>
  <c r="BG6" i="48"/>
  <c r="BG8" i="48"/>
  <c r="BF6" i="48"/>
  <c r="BF8" i="48" s="1"/>
  <c r="BE6" i="48"/>
  <c r="BE8" i="48"/>
  <c r="BD6" i="48"/>
  <c r="BD8" i="48" s="1"/>
  <c r="BC6" i="48"/>
  <c r="BC8" i="48"/>
  <c r="BB6" i="48"/>
  <c r="BB8" i="48" s="1"/>
  <c r="BA6" i="48"/>
  <c r="BA8" i="48" s="1"/>
  <c r="AZ6" i="48"/>
  <c r="AZ8" i="48" s="1"/>
  <c r="AE4" i="48"/>
  <c r="AE5" i="48"/>
  <c r="AE6" i="48"/>
  <c r="AE7" i="48"/>
  <c r="AE8" i="48"/>
  <c r="AE9" i="48"/>
  <c r="AE10" i="48"/>
  <c r="AE11" i="48"/>
  <c r="AE12" i="48"/>
  <c r="AE13" i="48"/>
  <c r="AE14" i="48"/>
  <c r="AE15" i="48"/>
  <c r="AE16" i="48"/>
  <c r="AE17" i="48"/>
  <c r="AE18" i="48"/>
  <c r="AE19" i="48"/>
  <c r="AE20" i="48"/>
  <c r="AE21" i="48"/>
  <c r="AE22" i="48"/>
  <c r="AE23" i="48"/>
  <c r="AE24" i="48"/>
  <c r="AE25" i="48"/>
  <c r="AE26" i="48"/>
  <c r="AE27" i="48"/>
  <c r="AE28" i="48"/>
  <c r="AE3" i="48"/>
  <c r="H4" i="49"/>
  <c r="H5" i="49"/>
  <c r="H6" i="49"/>
  <c r="H7" i="49"/>
  <c r="H8" i="49"/>
  <c r="H9" i="49"/>
  <c r="H10" i="49"/>
  <c r="H11" i="49"/>
  <c r="H12" i="49"/>
  <c r="H13" i="49"/>
  <c r="H14" i="49"/>
  <c r="H15" i="49"/>
  <c r="H16" i="49"/>
  <c r="H3" i="49"/>
  <c r="E16" i="49"/>
  <c r="G16" i="49" s="1"/>
  <c r="E15" i="49"/>
  <c r="G15" i="49" s="1"/>
  <c r="E14" i="49"/>
  <c r="F14" i="49" s="1"/>
  <c r="E13" i="49"/>
  <c r="F13" i="49" s="1"/>
  <c r="E12" i="49"/>
  <c r="F12" i="49" s="1"/>
  <c r="E11" i="49"/>
  <c r="F11" i="49" s="1"/>
  <c r="E10" i="49"/>
  <c r="G10" i="49" s="1"/>
  <c r="E9" i="49"/>
  <c r="G9" i="49" s="1"/>
  <c r="E8" i="49"/>
  <c r="F8" i="49" s="1"/>
  <c r="E7" i="49"/>
  <c r="F7" i="49" s="1"/>
  <c r="E6" i="49"/>
  <c r="F6" i="49" s="1"/>
  <c r="E5" i="49"/>
  <c r="G5" i="49" s="1"/>
  <c r="E4" i="49"/>
  <c r="F4" i="49" s="1"/>
  <c r="G3" i="49"/>
  <c r="G11" i="49" l="1"/>
  <c r="J11" i="49" s="1"/>
  <c r="D5" i="58"/>
  <c r="G5" i="58"/>
  <c r="BD18" i="48"/>
  <c r="G3" i="58"/>
  <c r="AA2" i="58" s="1"/>
  <c r="C3" i="58"/>
  <c r="W2" i="58" s="1"/>
  <c r="C12" i="58"/>
  <c r="W9" i="58" s="1"/>
  <c r="C41" i="58"/>
  <c r="D41" i="58"/>
  <c r="D23" i="58"/>
  <c r="C5" i="58"/>
  <c r="E5" i="58"/>
  <c r="BD20" i="48"/>
  <c r="D10" i="58"/>
  <c r="X3" i="58" s="1"/>
  <c r="X12" i="58"/>
  <c r="C8" i="58"/>
  <c r="D9" i="58"/>
  <c r="F9" i="58"/>
  <c r="H9" i="58"/>
  <c r="E10" i="58"/>
  <c r="H12" i="58"/>
  <c r="AB9" i="58" s="1"/>
  <c r="D3" i="58"/>
  <c r="X2" i="58" s="1"/>
  <c r="G10" i="58"/>
  <c r="E9" i="58"/>
  <c r="G12" i="58"/>
  <c r="AA9" i="58" s="1"/>
  <c r="BC21" i="48"/>
  <c r="BD21" i="48"/>
  <c r="H10" i="58"/>
  <c r="F10" i="58"/>
  <c r="F12" i="58"/>
  <c r="Z9" i="58" s="1"/>
  <c r="D12" i="58"/>
  <c r="X9" i="58" s="1"/>
  <c r="H4" i="56"/>
  <c r="E3" i="58"/>
  <c r="Y2" i="58" s="1"/>
  <c r="J3" i="49"/>
  <c r="J10" i="49"/>
  <c r="J16" i="49"/>
  <c r="F15" i="49"/>
  <c r="K15" i="49" s="1"/>
  <c r="G13" i="49"/>
  <c r="J13" i="49" s="1"/>
  <c r="G8" i="49"/>
  <c r="K8" i="49" s="1"/>
  <c r="G6" i="49"/>
  <c r="J6" i="49" s="1"/>
  <c r="G12" i="49"/>
  <c r="J12" i="49" s="1"/>
  <c r="G4" i="49"/>
  <c r="K4" i="49" s="1"/>
  <c r="G14" i="49"/>
  <c r="K14" i="49" s="1"/>
  <c r="F16" i="49"/>
  <c r="K16" i="49" s="1"/>
  <c r="F10" i="49"/>
  <c r="K10" i="49" s="1"/>
  <c r="G7" i="49"/>
  <c r="K11" i="49"/>
  <c r="J9" i="49"/>
  <c r="J15" i="49"/>
  <c r="F3" i="49"/>
  <c r="K3" i="49" s="1"/>
  <c r="F9" i="49"/>
  <c r="K9" i="49" s="1"/>
  <c r="F5" i="49"/>
  <c r="K5" i="49" s="1"/>
  <c r="BC16" i="48"/>
  <c r="BD16" i="48"/>
  <c r="BD17" i="48"/>
  <c r="BC17" i="48"/>
  <c r="Y5" i="58"/>
  <c r="Y8" i="58"/>
  <c r="C7" i="58"/>
  <c r="D7" i="58"/>
  <c r="H7" i="58"/>
  <c r="G7" i="58"/>
  <c r="F7" i="58"/>
  <c r="G11" i="58"/>
  <c r="E11" i="58"/>
  <c r="J5" i="49"/>
  <c r="G8" i="58"/>
  <c r="D8" i="58"/>
  <c r="H11" i="58"/>
  <c r="F11" i="58"/>
  <c r="C11" i="58"/>
  <c r="F4" i="58"/>
  <c r="E8" i="58"/>
  <c r="G4" i="58"/>
  <c r="E4" i="58"/>
  <c r="H8" i="58"/>
  <c r="F3" i="58"/>
  <c r="Z2" i="58" s="1"/>
  <c r="H4" i="58"/>
  <c r="AA3" i="58" l="1"/>
  <c r="AA4" i="58" s="1"/>
  <c r="D42" i="58"/>
  <c r="D43" i="58"/>
  <c r="C42" i="58"/>
  <c r="C43" i="58"/>
  <c r="AB3" i="58"/>
  <c r="AB4" i="58" s="1"/>
  <c r="X4" i="58"/>
  <c r="W3" i="58"/>
  <c r="W4" i="58" s="1"/>
  <c r="Y3" i="58"/>
  <c r="Y4" i="58" s="1"/>
  <c r="Y6" i="58" s="1"/>
  <c r="Y13" i="58" s="1"/>
  <c r="Y11" i="58" s="1"/>
  <c r="W5" i="58"/>
  <c r="W8" i="58"/>
  <c r="Z3" i="58"/>
  <c r="Z4" i="58" s="1"/>
  <c r="K12" i="49"/>
  <c r="K13" i="49"/>
  <c r="J8" i="49"/>
  <c r="J4" i="49"/>
  <c r="K6" i="49"/>
  <c r="J14" i="49"/>
  <c r="J7" i="49"/>
  <c r="K7" i="49"/>
  <c r="AA5" i="58"/>
  <c r="AA6" i="58" s="1"/>
  <c r="AA8" i="58"/>
  <c r="AB5" i="58"/>
  <c r="AB8" i="58"/>
  <c r="Z5" i="58"/>
  <c r="Z8" i="58"/>
  <c r="X8" i="58"/>
  <c r="X5" i="58"/>
  <c r="W6" i="58" l="1"/>
  <c r="W10" i="58" s="1"/>
  <c r="X6" i="58"/>
  <c r="X13" i="58" s="1"/>
  <c r="AB6" i="58"/>
  <c r="AB10" i="58" s="1"/>
  <c r="Z6" i="58"/>
  <c r="Z13" i="58" s="1"/>
  <c r="Z11" i="58" s="1"/>
  <c r="J17" i="49"/>
  <c r="D29" i="59" s="1"/>
  <c r="K17" i="49"/>
  <c r="D28" i="59" s="1"/>
  <c r="D32" i="59" s="1"/>
  <c r="D33" i="59" s="1"/>
  <c r="D30" i="59" s="1"/>
  <c r="AB13" i="58"/>
  <c r="AB11" i="58" s="1"/>
  <c r="AA13" i="58"/>
  <c r="AA11" i="58" s="1"/>
  <c r="AA10" i="58"/>
  <c r="Y10" i="58"/>
  <c r="D31" i="59" l="1"/>
  <c r="D34" i="59"/>
  <c r="W13" i="58"/>
  <c r="W11" i="58" s="1"/>
  <c r="X10" i="58"/>
  <c r="Z10" i="58"/>
  <c r="X11" i="58"/>
  <c r="D16" i="59" l="1"/>
  <c r="D27" i="58"/>
  <c r="D24" i="58"/>
  <c r="D20" i="59" l="1"/>
  <c r="D44" i="58"/>
  <c r="C44" i="58"/>
  <c r="D17" i="59"/>
  <c r="D28" i="58"/>
  <c r="D19" i="59" s="1"/>
  <c r="D25" i="59" l="1"/>
</calcChain>
</file>

<file path=xl/sharedStrings.xml><?xml version="1.0" encoding="utf-8"?>
<sst xmlns="http://schemas.openxmlformats.org/spreadsheetml/2006/main" count="427" uniqueCount="345">
  <si>
    <t>Gauge Pressure in Receiver - PSI</t>
  </si>
  <si>
    <t>Dia. Of Orifice (in.)</t>
  </si>
  <si>
    <t>Associated Compressor</t>
  </si>
  <si>
    <t>Operating Hours</t>
  </si>
  <si>
    <t>Compressors</t>
  </si>
  <si>
    <t>Compressor Name</t>
  </si>
  <si>
    <t>Compressor Type</t>
  </si>
  <si>
    <t>Annual Operating Hours</t>
  </si>
  <si>
    <t>Manufacturer</t>
  </si>
  <si>
    <t>Model</t>
  </si>
  <si>
    <t>Control Type</t>
  </si>
  <si>
    <t>Air Receivers</t>
  </si>
  <si>
    <t>Dryer</t>
  </si>
  <si>
    <t>Receiver Name</t>
  </si>
  <si>
    <t>Dryer Name</t>
  </si>
  <si>
    <t>Cycling/Non-Cycling</t>
  </si>
  <si>
    <t>Totals</t>
  </si>
  <si>
    <t>Age (Years)</t>
  </si>
  <si>
    <t>Drying Type</t>
  </si>
  <si>
    <t>Wet or Dry</t>
  </si>
  <si>
    <t>Size (Gallons)</t>
  </si>
  <si>
    <t>Compressor Specifications and Setpoints</t>
  </si>
  <si>
    <t>#</t>
  </si>
  <si>
    <t>Group Name</t>
  </si>
  <si>
    <t>Machine or Post Number</t>
  </si>
  <si>
    <t>Pressure at Leak (psig)</t>
  </si>
  <si>
    <t>dB Reading</t>
  </si>
  <si>
    <t>Leak Description</t>
  </si>
  <si>
    <t>Compressor Name/ID</t>
  </si>
  <si>
    <t>Equipment Age (years)</t>
  </si>
  <si>
    <t>Type - Control</t>
  </si>
  <si>
    <t>Nominal Compressor hp</t>
  </si>
  <si>
    <t>Package Input Power (from CAGI) (kW)</t>
  </si>
  <si>
    <t>Compressor Performance</t>
  </si>
  <si>
    <t>Adjusted Package Input Power (kW)</t>
  </si>
  <si>
    <t>Full Load Efficacy (CFM/kW)</t>
  </si>
  <si>
    <t>Operates during Production?</t>
  </si>
  <si>
    <t>Savings Factor</t>
  </si>
  <si>
    <t>Operates during Non-production?</t>
  </si>
  <si>
    <t>Power Reduction (kW/CFM)</t>
  </si>
  <si>
    <t>Trim Compressor*</t>
  </si>
  <si>
    <t>Trim Compressor (1 for Yes)</t>
  </si>
  <si>
    <t xml:space="preserve">*The trim compressor is the compressor that would reduce flow if system demand decreased after repairing leaks. </t>
  </si>
  <si>
    <t>System Power Reduction (kW/CFM)</t>
  </si>
  <si>
    <t>Total Leaks Identified</t>
  </si>
  <si>
    <t>Is a Centrifugal Trimming (1 for Yes)</t>
  </si>
  <si>
    <t>Identified</t>
  </si>
  <si>
    <t>Leak Pressure (psig)</t>
  </si>
  <si>
    <t>Column #</t>
  </si>
  <si>
    <t>Digital Reading (dB)</t>
  </si>
  <si>
    <t>Savings Factor*</t>
  </si>
  <si>
    <t>Reciprocating - On/off Control</t>
  </si>
  <si>
    <t>Reciprocating - Load/Unload</t>
  </si>
  <si>
    <t>Screw - Load/Unload - 1 gal/cfm</t>
  </si>
  <si>
    <t>Screw - Load/Unload - 3 gal/cfm</t>
  </si>
  <si>
    <t>Screw - Load/Unload - 5 gal/cfm</t>
  </si>
  <si>
    <t>Screw - Load/Unload - 10 gal/cfm</t>
  </si>
  <si>
    <t>Screw - Load/Unload - Oil Free</t>
  </si>
  <si>
    <t>Screw - Inlet Modulation</t>
  </si>
  <si>
    <t>Screw - Inlet Modulation w/ Unloading</t>
  </si>
  <si>
    <t>Screw - Variable Displacement</t>
  </si>
  <si>
    <t>Screw - VFD</t>
  </si>
  <si>
    <t>Centrifugal - IBV w/ Blow Off</t>
  </si>
  <si>
    <t xml:space="preserve"> &lt;Use caution - factor may be 0 if compressor flow is less than the throttle limit.</t>
  </si>
  <si>
    <t>Centrifugal - IGV w/ Blow Off</t>
  </si>
  <si>
    <t>*Based off of standard operation curves from the Compressed Air Challenge.</t>
  </si>
  <si>
    <t>Factor is equivalent to the slope of the performance curve in the 40% to 90% flow range.</t>
  </si>
  <si>
    <t>The factor is effectively the fraction of ideal savings compared to perfect unloading. Except</t>
  </si>
  <si>
    <t>&lt;=5</t>
  </si>
  <si>
    <t>7-8</t>
  </si>
  <si>
    <t>9-10</t>
  </si>
  <si>
    <t>11-12</t>
  </si>
  <si>
    <t>13-14</t>
  </si>
  <si>
    <t>15-17</t>
  </si>
  <si>
    <t>18-21</t>
  </si>
  <si>
    <t>22-25</t>
  </si>
  <si>
    <t>26-29</t>
  </si>
  <si>
    <t>30-35</t>
  </si>
  <si>
    <t>36-42</t>
  </si>
  <si>
    <t>43-52</t>
  </si>
  <si>
    <t>53-64</t>
  </si>
  <si>
    <t>65-82</t>
  </si>
  <si>
    <t>83-108</t>
  </si>
  <si>
    <t>109-151</t>
  </si>
  <si>
    <t>&gt;=152</t>
  </si>
  <si>
    <t>*A minimum number of 20% is required for inspection.</t>
  </si>
  <si>
    <t>Annual Hours</t>
  </si>
  <si>
    <t>Leak Repair Summary</t>
  </si>
  <si>
    <t>Savings Summary</t>
  </si>
  <si>
    <t>Receiver Tank</t>
  </si>
  <si>
    <t>F</t>
  </si>
  <si>
    <t>k</t>
  </si>
  <si>
    <t>R</t>
  </si>
  <si>
    <t>Btu/lbmol (s)</t>
  </si>
  <si>
    <t>Vr</t>
  </si>
  <si>
    <t>Btu/lbmol (u)</t>
  </si>
  <si>
    <t>Pr</t>
  </si>
  <si>
    <t>Btu/lbmol (h)</t>
  </si>
  <si>
    <t>Avg. Dry-bulb (F)</t>
  </si>
  <si>
    <t>Avg. Dew-point (F)</t>
  </si>
  <si>
    <t>Avg. Relative Humidity (%)</t>
  </si>
  <si>
    <t>Avg. Pressure (mbar)</t>
  </si>
  <si>
    <t>Avg. Pressure (PSI)</t>
  </si>
  <si>
    <t>Weather Station</t>
  </si>
  <si>
    <t>O'Hare Airport</t>
  </si>
  <si>
    <t>Rockford Airport</t>
  </si>
  <si>
    <t>Peak Demand Savings (kW/Mo.)</t>
  </si>
  <si>
    <t>Energy Savings (kWh/Yr.)</t>
  </si>
  <si>
    <t>Cooling Type</t>
  </si>
  <si>
    <t>Month</t>
  </si>
  <si>
    <t>Drybulb</t>
  </si>
  <si>
    <t>RH%</t>
  </si>
  <si>
    <t>Enthalpy</t>
  </si>
  <si>
    <t>Jan</t>
  </si>
  <si>
    <t>Feb</t>
  </si>
  <si>
    <t>Mar</t>
  </si>
  <si>
    <t>Apr</t>
  </si>
  <si>
    <t>May</t>
  </si>
  <si>
    <t>Jun</t>
  </si>
  <si>
    <t>Jul</t>
  </si>
  <si>
    <t>Aug</t>
  </si>
  <si>
    <t>Sep</t>
  </si>
  <si>
    <t>Oct</t>
  </si>
  <si>
    <t>Nov</t>
  </si>
  <si>
    <t>Dec</t>
  </si>
  <si>
    <t>Rockford</t>
  </si>
  <si>
    <t>PSI</t>
  </si>
  <si>
    <t>Chicago O'Hare Airport</t>
  </si>
  <si>
    <t>Temperature (F)</t>
  </si>
  <si>
    <t>Saturation Pressure (psia)</t>
  </si>
  <si>
    <t>Number of Drains Replaced</t>
  </si>
  <si>
    <t>Peak Coincidence Factor</t>
  </si>
  <si>
    <t>Low Pressure Drop Filters: TRM kW</t>
  </si>
  <si>
    <t>1-Shift</t>
  </si>
  <si>
    <t>Hours</t>
  </si>
  <si>
    <t>Number of Shifts</t>
  </si>
  <si>
    <t>2-Shifts</t>
  </si>
  <si>
    <t>3-Shifts</t>
  </si>
  <si>
    <t>4-Shifts</t>
  </si>
  <si>
    <t>Compressor Isentropic Eff.</t>
  </si>
  <si>
    <t>Current Operating Pressure
(PSIG)</t>
  </si>
  <si>
    <t>Backup
(Y/N)</t>
  </si>
  <si>
    <t>Age
(Years)</t>
  </si>
  <si>
    <t>Compressor Size
(HP)</t>
  </si>
  <si>
    <t>Btu/lbm</t>
  </si>
  <si>
    <t>Input Package Power
(kW)</t>
  </si>
  <si>
    <t>Pressure at Rated Flow
(PSIG)</t>
  </si>
  <si>
    <t>Compressor Operation Curves
0-40% Load Curve (y=mx+b)</t>
  </si>
  <si>
    <t>Compressor Operation Curves
40-100% Load Curve (y=mx+b)</t>
  </si>
  <si>
    <t>Load Unload Penalty</t>
  </si>
  <si>
    <t>% Load</t>
  </si>
  <si>
    <t>Row</t>
  </si>
  <si>
    <t>Gal/CFM</t>
  </si>
  <si>
    <t>same as ratio of 1</t>
  </si>
  <si>
    <t>average</t>
  </si>
  <si>
    <t>Molar Mass Air</t>
  </si>
  <si>
    <t>(ft*lbf)/ (R*lbm)</t>
  </si>
  <si>
    <t>lbm/lbmol</t>
  </si>
  <si>
    <t>(ft*lbf)/ (R*lbmol)</t>
  </si>
  <si>
    <t>(PSIA*ft^3)/(R*lbm)</t>
  </si>
  <si>
    <t>ft^2/in^2</t>
  </si>
  <si>
    <t>Feet Squared to Inches Squared</t>
  </si>
  <si>
    <t>R (Ideal Gas Constant)</t>
  </si>
  <si>
    <t>R (Ideal Gas Constant - Air)</t>
  </si>
  <si>
    <t>No Loss Condensate Drains: TRM kW/CFM</t>
  </si>
  <si>
    <t>Efficiency (kW/CFM)</t>
  </si>
  <si>
    <t>Compressor Control Type</t>
  </si>
  <si>
    <t>Pressure at Leak</t>
  </si>
  <si>
    <t>Survey</t>
  </si>
  <si>
    <t>Repair</t>
  </si>
  <si>
    <t>Leak #</t>
  </si>
  <si>
    <t>Decibel Reading (dB)</t>
  </si>
  <si>
    <t>Labor Hours</t>
  </si>
  <si>
    <t>Labor Cost</t>
  </si>
  <si>
    <t>Material Cost</t>
  </si>
  <si>
    <t>Total Cost</t>
  </si>
  <si>
    <t>Repair Labor Rate:</t>
  </si>
  <si>
    <t>/hr</t>
  </si>
  <si>
    <t>Correlation based on UE Systems Ultraprobe leak calculation spreadsheet.</t>
  </si>
  <si>
    <t>Electric Savings (kWh/year)</t>
  </si>
  <si>
    <t>Peak Demand Savings (kW/month)</t>
  </si>
  <si>
    <t>Costs (based on identified leaks)</t>
  </si>
  <si>
    <t>Total Repair Cost</t>
  </si>
  <si>
    <t>Average Cost Per Leak</t>
  </si>
  <si>
    <t>Cost Per kWh</t>
  </si>
  <si>
    <t>Reduced Air Consumption (CFM)</t>
  </si>
  <si>
    <t>Full Load Efficiency
(CFM/kW)</t>
  </si>
  <si>
    <t>Rated Flow Capacity at Full Load Operating Pressure
(CFM)</t>
  </si>
  <si>
    <t>Rated Flow (CFM)</t>
  </si>
  <si>
    <t>Total Leak Volume Identified (CFM)</t>
  </si>
  <si>
    <t>Average Cost Per CFM</t>
  </si>
  <si>
    <t>Leak Volume (CFM)</t>
  </si>
  <si>
    <t>Size of Leak (CFM)</t>
  </si>
  <si>
    <t>&amp; penalty</t>
  </si>
  <si>
    <t>Compressor</t>
  </si>
  <si>
    <t>Ultrasonic Leak Source workbook:</t>
  </si>
  <si>
    <t>For table source, see reference tab.</t>
  </si>
  <si>
    <r>
      <t>28.97 (lbm/lbmol)</t>
    </r>
    <r>
      <rPr>
        <vertAlign val="subscript"/>
        <sz val="11"/>
        <color rgb="FF003045"/>
        <rFont val="Arial"/>
        <family val="2"/>
      </rPr>
      <t>Air</t>
    </r>
  </si>
  <si>
    <t>Compressed Air Savings Calculator</t>
  </si>
  <si>
    <t>Compressed Air Leak Repair</t>
  </si>
  <si>
    <t>Demand Reduction (kW)</t>
  </si>
  <si>
    <t>Eligible Custom Incentive</t>
  </si>
  <si>
    <t>Energy Cost Savings ($/Yr.)</t>
  </si>
  <si>
    <t>Simple Payback Period without Incentive (Yrs.)</t>
  </si>
  <si>
    <t>Simple Payback Period with Incentive (Yrs.)</t>
  </si>
  <si>
    <t>No Loss Condensate Drains</t>
  </si>
  <si>
    <t>Utility Information</t>
  </si>
  <si>
    <t>Electricity Rate ($/kWh)*</t>
  </si>
  <si>
    <t>Inputs:</t>
  </si>
  <si>
    <t>Results:</t>
  </si>
  <si>
    <t>Date</t>
  </si>
  <si>
    <t>Version</t>
  </si>
  <si>
    <t>Engineer</t>
  </si>
  <si>
    <t>QC Engineer</t>
  </si>
  <si>
    <t>Description</t>
  </si>
  <si>
    <t>Future Consideration</t>
  </si>
  <si>
    <t>Jeremy Selwyn</t>
  </si>
  <si>
    <t>Adeel Hussain &amp; Noel Corral (ComEd)</t>
  </si>
  <si>
    <t>Initial Release</t>
  </si>
  <si>
    <t>Consider adding Low Pressure Filters (Source: IL TRM) &amp; Replacement of Nozzles w/ Blowers (Included in ComEd ISO Lite Program</t>
  </si>
  <si>
    <t>Ben Reinhart</t>
  </si>
  <si>
    <t>Updated Incetive Caps for 2017 PY</t>
  </si>
  <si>
    <t>Review in 2018 for program changes.</t>
  </si>
  <si>
    <t>Incentive based on:</t>
  </si>
  <si>
    <t>Will Nichols</t>
  </si>
  <si>
    <t>Power Reduction - Trim Compressor (kW/CFM)</t>
  </si>
  <si>
    <t>Power Reduction - Non Trim Compressor (kW/CFM)</t>
  </si>
  <si>
    <t>Energy Reduction - Trim Compressor (kWh/CFM)</t>
  </si>
  <si>
    <t>Energy Reduction - Non Trim Compressor (kWh/CFM)</t>
  </si>
  <si>
    <t>Receiver Pressure (PSIG)</t>
  </si>
  <si>
    <t>Repaired</t>
  </si>
  <si>
    <t>Identified Energy Savings (kWh/Yr.)</t>
  </si>
  <si>
    <t>Identified Demand Reduction (kW)</t>
  </si>
  <si>
    <t>Repaired Energy Savings (kWh/Yr.)</t>
  </si>
  <si>
    <t>Repaired Demand Reduction (kW)</t>
  </si>
  <si>
    <t>% of Identified Leakage Volume Repaired (%)</t>
  </si>
  <si>
    <t>Compressed Air Leak Audit</t>
  </si>
  <si>
    <t>Total Audit Project Cost</t>
  </si>
  <si>
    <t>Total Air Compressor HP Affected by Leaks</t>
  </si>
  <si>
    <t>Custom Incentive Based On</t>
  </si>
  <si>
    <t>*Use a blended average electric utility cost. If unsure use $0.08/kWh as a default</t>
  </si>
  <si>
    <t>Compressed Air Leak Repair Application</t>
  </si>
  <si>
    <t>Customer Information</t>
  </si>
  <si>
    <t>Business Name:</t>
  </si>
  <si>
    <t>Account Holder:</t>
  </si>
  <si>
    <t>Phone Number:</t>
  </si>
  <si>
    <t>Email Address:</t>
  </si>
  <si>
    <t>Business Rate Class:</t>
  </si>
  <si>
    <t>Electric Meter Number:</t>
  </si>
  <si>
    <t>Mailing Address for Incentive Check</t>
  </si>
  <si>
    <t>Payee Legal Name 
(as shown on income tax return):</t>
  </si>
  <si>
    <t>Payee Business Name
(if different than payee legal name):</t>
  </si>
  <si>
    <t>Payee Legal Address:</t>
  </si>
  <si>
    <t>City</t>
  </si>
  <si>
    <t>State</t>
  </si>
  <si>
    <t>Zip Code</t>
  </si>
  <si>
    <t>Payee Federal Tax Classification (choose from list):</t>
  </si>
  <si>
    <t>Payee Taxpayer Identification Number (TIN) (Complete ONE only. Must match payee legal name above)</t>
  </si>
  <si>
    <t xml:space="preserve">FEIN #: </t>
  </si>
  <si>
    <t>(XX-XXXXXXX)</t>
  </si>
  <si>
    <t>OR SSN:</t>
  </si>
  <si>
    <t>(XX-XX-XXXX)</t>
  </si>
  <si>
    <t>Contact Name:</t>
  </si>
  <si>
    <t>Address:</t>
  </si>
  <si>
    <t>Sign Application</t>
  </si>
  <si>
    <t>I hereby certify that: 1. The information contained in this final application is accurate and complete. 2. All rules of this incentive application have been followed. 3. I have read and understood the terms and conditions of this document. I agree to verification of equipment installation which may include a site inspection by a program or utility representative. I understand that I am not allowed to receive more than one incentive from this program on any piece of equipment. I hereby agree to indemnify, hold harmless, and release the utility from any actions or claims in regard to the installation, operation, or disposal of equipment (and related materials) covered herein, including liability from any incidental or consequential damages.</t>
  </si>
  <si>
    <t>Signature</t>
  </si>
  <si>
    <t>Print Name</t>
  </si>
  <si>
    <t>In order to qualify for a leak repair incentive, the following must occur:</t>
  </si>
  <si>
    <t>Leak Repaired (Y/N)</t>
  </si>
  <si>
    <t>Review in 2019 for program changes.</t>
  </si>
  <si>
    <t>Found reference error on the leak repair summary tab as several compressor types were missing from the vlookup table. Additionally, added capability of savings from non-trim compressors as done by CLEAResult's ComEd Compressed Air Study Workbook v2.6 Revision 1. Also, updated for 2018 program rules including the specialized incentive rates and added the application page directly into the calculator.</t>
  </si>
  <si>
    <t>Baseline Load/ Unload Penalty</t>
  </si>
  <si>
    <t>Proposed Load/ Unload Penalty</t>
  </si>
  <si>
    <t>1. Customer must have an ultrasonic leak audit performed by a qualified contractor.</t>
  </si>
  <si>
    <t>2. Leak audit data must be entered into this workbook.</t>
  </si>
  <si>
    <t>Customer/Business Name:</t>
  </si>
  <si>
    <t>Installation Street Address:</t>
  </si>
  <si>
    <t>IN</t>
  </si>
  <si>
    <t>Installing Trade Ally Information</t>
  </si>
  <si>
    <t>Program Rules</t>
  </si>
  <si>
    <t>repairs. A W-9 for payee must also be submitted.</t>
  </si>
  <si>
    <t>If Trade Ally is receiving the incentive payment, Trade Ally signature is required below.</t>
  </si>
  <si>
    <t>Review in 2020 for program changes.</t>
  </si>
  <si>
    <t>Updated incentive from $8 per hp to $12 per hp per 2019 incentive changes.</t>
  </si>
  <si>
    <t>Total Repair Project Cost</t>
  </si>
  <si>
    <t>Total No Loss Condensate Drains Project Cost</t>
  </si>
  <si>
    <t>AES Indiana Business Rebates &amp; Incentives Program</t>
  </si>
  <si>
    <t>AES Indiana Account Number (As shown on utility bill):</t>
  </si>
  <si>
    <r>
      <t>Pressure at Rated Flow</t>
    </r>
    <r>
      <rPr>
        <vertAlign val="superscript"/>
        <sz val="11"/>
        <rFont val="Arial"/>
        <family val="2"/>
      </rPr>
      <t>B</t>
    </r>
    <r>
      <rPr>
        <sz val="11"/>
        <rFont val="Arial"/>
        <family val="2"/>
      </rPr>
      <t xml:space="preserve"> (psig)</t>
    </r>
  </si>
  <si>
    <r>
      <t>Discharge Pressure</t>
    </r>
    <r>
      <rPr>
        <b/>
        <vertAlign val="superscript"/>
        <sz val="11"/>
        <rFont val="Arial"/>
        <family val="2"/>
      </rPr>
      <t>B</t>
    </r>
  </si>
  <si>
    <r>
      <t>Measured Leak Volume</t>
    </r>
    <r>
      <rPr>
        <vertAlign val="superscript"/>
        <sz val="11"/>
        <rFont val="Arial"/>
        <family val="2"/>
      </rPr>
      <t>A</t>
    </r>
    <r>
      <rPr>
        <sz val="11"/>
        <rFont val="Arial"/>
        <family val="2"/>
      </rPr>
      <t xml:space="preserve"> (CFM)</t>
    </r>
  </si>
  <si>
    <r>
      <t>Leak Size</t>
    </r>
    <r>
      <rPr>
        <vertAlign val="superscript"/>
        <sz val="11"/>
        <rFont val="Arial"/>
        <family val="2"/>
      </rPr>
      <t>B</t>
    </r>
    <r>
      <rPr>
        <sz val="11"/>
        <rFont val="Arial"/>
        <family val="2"/>
      </rPr>
      <t xml:space="preserve"> (CFM)</t>
    </r>
  </si>
  <si>
    <t>Updated for 2022 Project Cost cap of $,1000,000 per project and per building per year. Hid no loss condensate drain tab as we have a prescriptive measure for that and never use this calculator for those.</t>
  </si>
  <si>
    <t xml:space="preserve">4. Customer must submit this workbook and invoices for both the audit and the leak </t>
  </si>
  <si>
    <t>3. Leak repair cost (material and labor) must be entered for each leak repaired. Note that</t>
  </si>
  <si>
    <t xml:space="preserve">internal labor does not count towards the project cost. </t>
  </si>
  <si>
    <t>Grand Total Project Cost</t>
  </si>
  <si>
    <t>5. Incentives are earned at $0.08 per kWh saved.</t>
  </si>
  <si>
    <t>external labor.</t>
  </si>
  <si>
    <t>7. Incentives are capped at $1,000,000 per customer per calendar year.</t>
  </si>
  <si>
    <t>6. Incentives will not exceed 100% of the total cost of leak audit, materials to repair, and</t>
  </si>
  <si>
    <t>Updated incentive to be based on $0.08 per kWh/yr saved or 100% of the project cost. Changed program rules language.</t>
  </si>
  <si>
    <t>Building Type:</t>
  </si>
  <si>
    <t>DROP DOWN for main app page:</t>
  </si>
  <si>
    <t>Arena/Audtorium/Convention</t>
  </si>
  <si>
    <t>Assisted Living</t>
  </si>
  <si>
    <t>Auto Dealership</t>
  </si>
  <si>
    <t>Daycare</t>
  </si>
  <si>
    <t>College/University</t>
  </si>
  <si>
    <t>Convenience Store</t>
  </si>
  <si>
    <t>Drug Store</t>
  </si>
  <si>
    <t>Grocery</t>
  </si>
  <si>
    <t>Healthcare Clinic</t>
  </si>
  <si>
    <t>Hospital</t>
  </si>
  <si>
    <t>Lodging (Common Areas)</t>
  </si>
  <si>
    <t>Lodging Hotel (Guest Rooms)</t>
  </si>
  <si>
    <t>Manufacturing Facility</t>
  </si>
  <si>
    <t>Multi-Family (Common Areas)</t>
  </si>
  <si>
    <t>Office (Large)</t>
  </si>
  <si>
    <t>Office (Low Rise)</t>
  </si>
  <si>
    <t>Office (Small)</t>
  </si>
  <si>
    <t>Police/Fire Station</t>
  </si>
  <si>
    <t>Parking Garage</t>
  </si>
  <si>
    <t>Religious/Worship</t>
  </si>
  <si>
    <t>Restaurant</t>
  </si>
  <si>
    <t>Retail (Department Store)</t>
  </si>
  <si>
    <t>Retail (Strip Mall)</t>
  </si>
  <si>
    <t>School (Elementary)</t>
  </si>
  <si>
    <t>School (High/Middle)</t>
  </si>
  <si>
    <t>Warehouse</t>
  </si>
  <si>
    <t>Heating Types:</t>
  </si>
  <si>
    <t>Natural Gas</t>
  </si>
  <si>
    <t>Electric Heat Pump</t>
  </si>
  <si>
    <t>Electric Resistance</t>
  </si>
  <si>
    <t>Unknown</t>
  </si>
  <si>
    <t>Cooling Types:</t>
  </si>
  <si>
    <t>Electric</t>
  </si>
  <si>
    <t>Other</t>
  </si>
  <si>
    <t>None</t>
  </si>
  <si>
    <t>Heating Type:</t>
  </si>
  <si>
    <t>Cooling Type:</t>
  </si>
  <si>
    <t>Payee Contact Name:</t>
  </si>
  <si>
    <t>Payee Phone:</t>
  </si>
  <si>
    <t>Payee Email: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</si>
</sst>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0">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00"/>
    <numFmt numFmtId="165" formatCode="0.0000000000"/>
    <numFmt numFmtId="166" formatCode="m/d"/>
    <numFmt numFmtId="167" formatCode="&quot;$&quot;#,##0.00000"/>
    <numFmt numFmtId="168" formatCode="_-* #,##0.0_-;\-* #,##0.0_-;_-* &quot;-&quot;??_-;_-@_-"/>
    <numFmt numFmtId="169" formatCode="#,##0.00&quot; $&quot;;\-#,##0.00&quot; $&quot;"/>
    <numFmt numFmtId="170" formatCode="0.00_)"/>
    <numFmt numFmtId="171" formatCode="&quot;$&quot;#,##0.00\ ;[Red]\(&quot;$&quot;#,##0.00\)"/>
    <numFmt numFmtId="172" formatCode="&quot;$&quot;#,##0.0000"/>
    <numFmt numFmtId="173" formatCode="0.0"/>
    <numFmt numFmtId="174" formatCode="&quot;$&quot;#,##0"/>
    <numFmt numFmtId="175" formatCode="#,##0.0"/>
    <numFmt numFmtId="176" formatCode="#,##0.0_);\(#,##0.0\)"/>
    <numFmt numFmtId="177" formatCode="_(* #,##0_);_(* \(#,##0\);_(* &quot;-&quot;??_);_(@_)"/>
    <numFmt numFmtId="178" formatCode="_(* #,##0.0_);_(* \(#,##0.0\);_(* &quot;-&quot;??_);_(@_)"/>
    <numFmt numFmtId="179" formatCode="0.0%"/>
    <numFmt numFmtId="180" formatCode="_(* #,##0.0000_);_(* \(#,##0.0000\);_(* &quot;-&quot;??_);_(@_)"/>
    <numFmt numFmtId="181" formatCode="[$-409]mmm\-yy;@"/>
    <numFmt numFmtId="182" formatCode="#,##0;\-#,##0;&quot;-&quot;"/>
    <numFmt numFmtId="183" formatCode="0.0%;[Red]\(0.0%\)"/>
    <numFmt numFmtId="184" formatCode="0%;[Red]\(0%\)"/>
    <numFmt numFmtId="185" formatCode="0.0%;\(0.0%\)"/>
    <numFmt numFmtId="186" formatCode="&quot;$&quot;#,##0_)&quot;   &quot;;\(&quot;$&quot;#,##0\)&quot;   &quot;"/>
    <numFmt numFmtId="187" formatCode="&quot;$&quot;#,##0.00;\-&quot;$&quot;#,##0.00"/>
    <numFmt numFmtId="188" formatCode="_-&quot;$&quot;* #,##0_-;\-&quot;$&quot;* #,##0_-;_-&quot;$&quot;* &quot;-&quot;_-;_-@_-"/>
    <numFmt numFmtId="189" formatCode="_-&quot;$&quot;* #,##0.00_-;\-&quot;$&quot;* #,##0.00_-;_-&quot;$&quot;* &quot;-&quot;??_-;_-@_-"/>
    <numFmt numFmtId="190" formatCode="_(* #,##0.0_);_(* \-#,##0.0_);_(* &quot;-&quot;??_);_(@_)"/>
    <numFmt numFmtId="191" formatCode="&quot;Equipment &quot;0.0&quot; W/sqft Typical&quot;"/>
    <numFmt numFmtId="192" formatCode="0&quot; gal&quot;"/>
    <numFmt numFmtId="193" formatCode="General&quot; hp&quot;"/>
    <numFmt numFmtId="194" formatCode="#,##0&quot; kBtuh&quot;"/>
    <numFmt numFmtId="195" formatCode="&quot;$&quot;#,##0.00;[Red]\-&quot;$&quot;#,##0.00"/>
    <numFmt numFmtId="196" formatCode="_-* #,##0_-;\-* #,##0_-;_-* &quot;-&quot;_-;_-@_-"/>
    <numFmt numFmtId="197" formatCode="_-* #,##0.00_-;\-* #,##0.00_-;_-* &quot;-&quot;??_-;_-@_-"/>
    <numFmt numFmtId="198" formatCode="0%;\(0%\)"/>
    <numFmt numFmtId="199" formatCode="&quot;$&quot;#,##0;\-&quot;$&quot;#,##0"/>
    <numFmt numFmtId="200" formatCode="mm/dd/yy"/>
    <numFmt numFmtId="201" formatCode="#,##0&quot; rpm&quot;"/>
    <numFmt numFmtId="202" formatCode="&quot;   &quot;@"/>
    <numFmt numFmtId="203" formatCode="_(* #,##0_);_(* \(#,##0\);_(* &quot;-&quot;_)"/>
    <numFmt numFmtId="204" formatCode="#,##0&quot; therms&quot;"/>
    <numFmt numFmtId="205" formatCode="#,##0&quot; tons&quot;"/>
    <numFmt numFmtId="206" formatCode="#,##0\V"/>
    <numFmt numFmtId="207" formatCode="#,##0&quot;W   &quot;"/>
    <numFmt numFmtId="208" formatCode="&quot;$&quot;#,##0\ ;\(&quot;$&quot;#,##0\)"/>
    <numFmt numFmtId="209" formatCode="[$-409]mmmm\-yy;@"/>
    <numFmt numFmtId="210" formatCode="General_)"/>
    <numFmt numFmtId="211" formatCode="m\-d\-yy"/>
    <numFmt numFmtId="212" formatCode="mmm"/>
    <numFmt numFmtId="213" formatCode="0.000"/>
    <numFmt numFmtId="214" formatCode="#,##0.000"/>
    <numFmt numFmtId="215" formatCode="#,##0.0000"/>
  </numFmts>
  <fonts count="99">
    <font>
      <sz val="11"/>
      <color theme="1"/>
      <name val="Calibri"/>
      <family val="2"/>
      <scheme val="minor"/>
    </font>
    <font>
      <b/>
      <sz val="11"/>
      <color theme="1"/>
      <name val="Calibri"/>
      <family val="2"/>
      <scheme val="minor"/>
    </font>
    <font>
      <sz val="10"/>
      <name val="Arial"/>
      <family val="2"/>
    </font>
    <font>
      <sz val="10"/>
      <name val="Geneva"/>
    </font>
    <font>
      <sz val="11"/>
      <name val="??"/>
      <family val="3"/>
    </font>
    <font>
      <sz val="12"/>
      <name val="Arial"/>
      <family val="2"/>
    </font>
    <font>
      <sz val="8"/>
      <name val="Arial"/>
      <family val="2"/>
    </font>
    <font>
      <b/>
      <u/>
      <sz val="11"/>
      <color indexed="37"/>
      <name val="Arial"/>
      <family val="2"/>
    </font>
    <font>
      <sz val="10"/>
      <color indexed="12"/>
      <name val="Arial"/>
      <family val="2"/>
    </font>
    <font>
      <sz val="7"/>
      <name val="Small Fonts"/>
      <family val="2"/>
    </font>
    <font>
      <b/>
      <i/>
      <sz val="16"/>
      <name val="Helv"/>
    </font>
    <font>
      <b/>
      <sz val="12"/>
      <name val="Arial"/>
      <family val="2"/>
    </font>
    <font>
      <b/>
      <sz val="10"/>
      <name val="Arial"/>
      <family val="2"/>
    </font>
    <font>
      <b/>
      <sz val="8"/>
      <name val="Arial"/>
      <family val="2"/>
    </font>
    <font>
      <b/>
      <sz val="10"/>
      <color indexed="9"/>
      <name val="Arial"/>
      <family val="2"/>
    </font>
    <font>
      <b/>
      <sz val="9"/>
      <name val="Arial"/>
      <family val="2"/>
    </font>
    <font>
      <sz val="8"/>
      <color indexed="12"/>
      <name val="Arial"/>
      <family val="2"/>
    </font>
    <font>
      <sz val="11"/>
      <color theme="1"/>
      <name val="Calibri"/>
      <family val="2"/>
      <scheme val="minor"/>
    </font>
    <font>
      <sz val="11"/>
      <color indexed="8"/>
      <name val="Calibri"/>
      <family val="2"/>
    </font>
    <font>
      <sz val="11"/>
      <color indexed="9"/>
      <name val="Calibri"/>
      <family val="2"/>
    </font>
    <font>
      <sz val="8"/>
      <name val="Times New Roman"/>
      <family val="1"/>
    </font>
    <font>
      <sz val="11"/>
      <color indexed="20"/>
      <name val="Calibri"/>
      <family val="2"/>
    </font>
    <font>
      <b/>
      <i/>
      <sz val="10"/>
      <name val="MS Sans Serif"/>
      <family val="2"/>
    </font>
    <font>
      <sz val="10"/>
      <color indexed="8"/>
      <name val="Arial"/>
      <family val="2"/>
    </font>
    <font>
      <sz val="10"/>
      <name val="Helv"/>
    </font>
    <font>
      <b/>
      <sz val="11"/>
      <color indexed="52"/>
      <name val="Calibri"/>
      <family val="2"/>
    </font>
    <font>
      <b/>
      <sz val="10"/>
      <name val="Geneva"/>
      <family val="2"/>
    </font>
    <font>
      <sz val="10"/>
      <name val="Tms Rmn"/>
    </font>
    <font>
      <b/>
      <sz val="10"/>
      <name val="Tms Rmn"/>
    </font>
    <font>
      <b/>
      <sz val="11"/>
      <color indexed="9"/>
      <name val="Calibri"/>
      <family val="2"/>
    </font>
    <font>
      <sz val="11"/>
      <color theme="1"/>
      <name val="Calibri"/>
      <family val="2"/>
    </font>
    <font>
      <sz val="12"/>
      <name val="Times New Roman"/>
      <family val="1"/>
    </font>
    <font>
      <sz val="10"/>
      <color rgb="FF000000"/>
      <name val="Times New Roman"/>
      <family val="1"/>
    </font>
    <font>
      <sz val="10"/>
      <name val="Verdana"/>
      <family val="2"/>
    </font>
    <font>
      <sz val="10"/>
      <color theme="1"/>
      <name val="Calibri"/>
      <family val="2"/>
      <scheme val="minor"/>
    </font>
    <font>
      <sz val="10"/>
      <name val="MS Serif"/>
      <family val="1"/>
    </font>
    <font>
      <sz val="10"/>
      <name val="Courier"/>
      <family val="3"/>
    </font>
    <font>
      <b/>
      <sz val="9"/>
      <name val="Helvetica"/>
      <family val="2"/>
    </font>
    <font>
      <sz val="11"/>
      <name val="Arial"/>
      <family val="2"/>
    </font>
    <font>
      <sz val="10"/>
      <color indexed="8"/>
      <name val="Helv"/>
    </font>
    <font>
      <sz val="10"/>
      <color indexed="16"/>
      <name val="MS Serif"/>
      <family val="1"/>
    </font>
    <font>
      <i/>
      <sz val="11"/>
      <color indexed="23"/>
      <name val="Calibri"/>
      <family val="2"/>
    </font>
    <font>
      <sz val="11"/>
      <color indexed="17"/>
      <name val="Calibri"/>
      <family val="2"/>
    </font>
    <font>
      <b/>
      <sz val="18"/>
      <name val="Arial"/>
      <family val="2"/>
    </font>
    <font>
      <b/>
      <sz val="11"/>
      <color indexed="56"/>
      <name val="Calibri"/>
      <family val="2"/>
    </font>
    <font>
      <u/>
      <sz val="10"/>
      <color indexed="12"/>
      <name val="Arial"/>
      <family val="2"/>
    </font>
    <font>
      <u/>
      <sz val="11"/>
      <color theme="10"/>
      <name val="Calibri"/>
      <family val="2"/>
      <scheme val="minor"/>
    </font>
    <font>
      <sz val="11"/>
      <color indexed="62"/>
      <name val="Calibri"/>
      <family val="2"/>
    </font>
    <font>
      <sz val="12"/>
      <name val="Helv"/>
    </font>
    <font>
      <sz val="11"/>
      <color indexed="52"/>
      <name val="Calibri"/>
      <family val="2"/>
    </font>
    <font>
      <sz val="12"/>
      <color indexed="9"/>
      <name val="Helv"/>
    </font>
    <font>
      <sz val="11"/>
      <color indexed="60"/>
      <name val="Calibri"/>
      <family val="2"/>
    </font>
    <font>
      <sz val="10"/>
      <name val="MS Sans Serif"/>
      <family val="2"/>
    </font>
    <font>
      <b/>
      <sz val="11"/>
      <color indexed="63"/>
      <name val="Calibri"/>
      <family val="2"/>
    </font>
    <font>
      <b/>
      <sz val="10"/>
      <name val="Times New Roman"/>
      <family val="1"/>
    </font>
    <font>
      <b/>
      <sz val="10"/>
      <color indexed="8"/>
      <name val="MS Sans Serif"/>
      <family val="2"/>
    </font>
    <font>
      <sz val="8"/>
      <name val="Helv"/>
    </font>
    <font>
      <sz val="8"/>
      <name val="Arial"/>
      <family val="2"/>
      <charset val="204"/>
    </font>
    <font>
      <b/>
      <sz val="8"/>
      <color indexed="8"/>
      <name val="Helv"/>
    </font>
    <font>
      <b/>
      <i/>
      <sz val="12"/>
      <name val="Arial"/>
      <family val="2"/>
    </font>
    <font>
      <b/>
      <sz val="11"/>
      <name val="Times New Roman"/>
      <family val="1"/>
    </font>
    <font>
      <b/>
      <sz val="18"/>
      <color indexed="56"/>
      <name val="Cambria"/>
      <family val="2"/>
    </font>
    <font>
      <sz val="11"/>
      <color indexed="10"/>
      <name val="Calibri"/>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b/>
      <sz val="11"/>
      <color rgb="FF3F3F3F"/>
      <name val="Calibri"/>
      <family val="2"/>
      <scheme val="minor"/>
    </font>
    <font>
      <b/>
      <sz val="11"/>
      <color rgb="FFFA7D00"/>
      <name val="Calibri"/>
      <family val="2"/>
      <scheme val="minor"/>
    </font>
    <font>
      <b/>
      <sz val="11"/>
      <color theme="0"/>
      <name val="Calibri"/>
      <family val="2"/>
      <scheme val="minor"/>
    </font>
    <font>
      <sz val="11"/>
      <color theme="0"/>
      <name val="Calibri"/>
      <family val="2"/>
      <scheme val="minor"/>
    </font>
    <font>
      <sz val="11"/>
      <color theme="4" tint="-0.24994659260841701"/>
      <name val="Calibri"/>
      <family val="2"/>
      <scheme val="minor"/>
    </font>
    <font>
      <sz val="11"/>
      <name val="Calibri"/>
      <family val="2"/>
      <scheme val="minor"/>
    </font>
    <font>
      <sz val="14"/>
      <color indexed="16"/>
      <name val="Times New Roman"/>
      <family val="1"/>
    </font>
    <font>
      <b/>
      <sz val="15"/>
      <color indexed="62"/>
      <name val="Calibri"/>
      <family val="2"/>
    </font>
    <font>
      <b/>
      <sz val="13"/>
      <color indexed="62"/>
      <name val="Calibri"/>
      <family val="2"/>
    </font>
    <font>
      <b/>
      <sz val="11"/>
      <color indexed="62"/>
      <name val="Calibri"/>
      <family val="2"/>
    </font>
    <font>
      <b/>
      <sz val="11"/>
      <name val="Calibri"/>
      <family val="2"/>
      <scheme val="minor"/>
    </font>
    <font>
      <sz val="10"/>
      <color theme="1"/>
      <name val="Arial"/>
      <family val="2"/>
    </font>
    <font>
      <b/>
      <sz val="18"/>
      <color indexed="62"/>
      <name val="Cambria"/>
      <family val="2"/>
    </font>
    <font>
      <b/>
      <sz val="11"/>
      <color indexed="8"/>
      <name val="Calibri"/>
      <family val="2"/>
    </font>
    <font>
      <sz val="11"/>
      <color rgb="FF003045"/>
      <name val="Arial"/>
      <family val="2"/>
    </font>
    <font>
      <sz val="11"/>
      <color theme="1"/>
      <name val="Arial"/>
      <family val="2"/>
    </font>
    <font>
      <vertAlign val="subscript"/>
      <sz val="11"/>
      <color rgb="FF003045"/>
      <name val="Arial"/>
      <family val="2"/>
    </font>
    <font>
      <sz val="10"/>
      <name val="Times New Roman"/>
      <family val="1"/>
    </font>
    <font>
      <b/>
      <sz val="24"/>
      <color indexed="8"/>
      <name val="Arial"/>
      <family val="2"/>
    </font>
    <font>
      <b/>
      <i/>
      <sz val="11"/>
      <color theme="1"/>
      <name val="Calibri"/>
      <family val="2"/>
      <scheme val="minor"/>
    </font>
    <font>
      <sz val="11"/>
      <color theme="0"/>
      <name val="Arial"/>
      <family val="2"/>
    </font>
    <font>
      <sz val="8"/>
      <color theme="1"/>
      <name val="Arial"/>
      <family val="2"/>
    </font>
    <font>
      <b/>
      <sz val="11"/>
      <name val="Arial"/>
      <family val="2"/>
    </font>
    <font>
      <sz val="9"/>
      <color theme="1"/>
      <name val="Arial"/>
      <family val="2"/>
    </font>
    <font>
      <sz val="28"/>
      <name val="Arial"/>
      <family val="2"/>
    </font>
    <font>
      <sz val="26"/>
      <name val="Arial"/>
      <family val="2"/>
    </font>
    <font>
      <sz val="24"/>
      <name val="Arial"/>
      <family val="2"/>
    </font>
    <font>
      <sz val="14"/>
      <name val="Arial"/>
      <family val="2"/>
    </font>
    <font>
      <sz val="12"/>
      <color theme="0"/>
      <name val="Arial"/>
      <family val="2"/>
    </font>
    <font>
      <b/>
      <sz val="11"/>
      <color theme="1"/>
      <name val="Arial"/>
      <family val="2"/>
    </font>
    <font>
      <vertAlign val="superscript"/>
      <sz val="11"/>
      <name val="Arial"/>
      <family val="2"/>
    </font>
    <font>
      <b/>
      <vertAlign val="superscript"/>
      <sz val="11"/>
      <name val="Arial"/>
      <family val="2"/>
    </font>
  </fonts>
  <fills count="67">
    <fill>
      <patternFill patternType="none"/>
    </fill>
    <fill>
      <patternFill patternType="gray125"/>
    </fill>
    <fill>
      <patternFill patternType="solid">
        <fgColor theme="0"/>
        <bgColor indexed="64"/>
      </patternFill>
    </fill>
    <fill>
      <patternFill patternType="solid">
        <fgColor indexed="44"/>
        <bgColor indexed="64"/>
      </patternFill>
    </fill>
    <fill>
      <patternFill patternType="solid">
        <fgColor indexed="22"/>
        <bgColor indexed="64"/>
      </patternFill>
    </fill>
    <fill>
      <patternFill patternType="solid">
        <fgColor indexed="26"/>
        <bgColor indexed="64"/>
      </patternFill>
    </fill>
    <fill>
      <patternFill patternType="solid">
        <fgColor indexed="58"/>
        <bgColor indexed="64"/>
      </patternFill>
    </fill>
    <fill>
      <patternFill patternType="solid">
        <fgColor indexed="8"/>
        <bgColor indexed="64"/>
      </patternFill>
    </fill>
    <fill>
      <patternFill patternType="solid">
        <fgColor indexed="43"/>
        <bgColor indexed="64"/>
      </patternFill>
    </fill>
    <fill>
      <patternFill patternType="solid">
        <fgColor theme="0" tint="-0.14999847407452621"/>
        <bgColor indexed="64"/>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7"/>
        <bgColor indexed="64"/>
      </patternFill>
    </fill>
    <fill>
      <patternFill patternType="solid">
        <fgColor indexed="9"/>
        <bgColor indexed="64"/>
      </patternFill>
    </fill>
    <fill>
      <patternFill patternType="solid">
        <fgColor indexed="15"/>
      </patternFill>
    </fill>
    <fill>
      <patternFill patternType="solid">
        <fgColor indexed="12"/>
      </patternFill>
    </fill>
    <fill>
      <patternFill patternType="solid">
        <fgColor indexed="43"/>
      </patternFill>
    </fill>
    <fill>
      <patternFill patternType="solid">
        <fgColor indexed="26"/>
      </patternFill>
    </fill>
    <fill>
      <patternFill patternType="gray125">
        <fgColor indexed="10"/>
      </patternFill>
    </fill>
    <fill>
      <patternFill patternType="solid">
        <fgColor rgb="FFF2F2F2"/>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54"/>
      </patternFill>
    </fill>
    <fill>
      <patternFill patternType="solid">
        <fgColor theme="0" tint="-0.34998626667073579"/>
        <bgColor indexed="64"/>
      </patternFill>
    </fill>
    <fill>
      <patternFill patternType="solid">
        <fgColor theme="8" tint="0.79998168889431442"/>
        <bgColor indexed="64"/>
      </patternFill>
    </fill>
    <fill>
      <patternFill patternType="solid">
        <fgColor rgb="FFE6E6E6"/>
        <bgColor indexed="64"/>
      </patternFill>
    </fill>
    <fill>
      <patternFill patternType="solid">
        <fgColor indexed="9"/>
      </patternFill>
    </fill>
    <fill>
      <patternFill patternType="solid">
        <fgColor rgb="FFCBCBCB"/>
        <bgColor indexed="64"/>
      </patternFill>
    </fill>
    <fill>
      <patternFill patternType="solid">
        <fgColor theme="9" tint="0.79998168889431442"/>
        <bgColor indexed="64"/>
      </patternFill>
    </fill>
    <fill>
      <patternFill patternType="solid">
        <fgColor rgb="FFFFFF99"/>
        <bgColor indexed="64"/>
      </patternFill>
    </fill>
    <fill>
      <patternFill patternType="solid">
        <fgColor theme="6" tint="0.79998168889431442"/>
        <bgColor indexed="64"/>
      </patternFill>
    </fill>
    <fill>
      <patternFill patternType="solid">
        <fgColor rgb="FF0070C0"/>
        <bgColor indexed="64"/>
      </patternFill>
    </fill>
    <fill>
      <patternFill patternType="solid">
        <fgColor rgb="FFEDE7DE"/>
        <bgColor indexed="64"/>
      </patternFill>
    </fill>
    <fill>
      <patternFill patternType="solid">
        <fgColor rgb="FFF5F5F5"/>
        <bgColor indexed="64"/>
      </patternFill>
    </fill>
    <fill>
      <patternFill patternType="solid">
        <fgColor rgb="FF16A837"/>
        <bgColor indexed="64"/>
      </patternFill>
    </fill>
    <fill>
      <patternFill patternType="solid">
        <fgColor rgb="FFE5E5E5"/>
        <bgColor indexed="64"/>
      </patternFill>
    </fill>
  </fills>
  <borders count="89">
    <border>
      <left/>
      <right/>
      <top/>
      <bottom/>
      <diagonal/>
    </border>
    <border>
      <left style="medium">
        <color rgb="FF666666"/>
      </left>
      <right/>
      <top/>
      <bottom/>
      <diagonal/>
    </border>
    <border>
      <left style="thin">
        <color rgb="FF666666"/>
      </left>
      <right style="thin">
        <color rgb="FF666666"/>
      </right>
      <top style="thin">
        <color rgb="FF666666"/>
      </top>
      <bottom style="thin">
        <color rgb="FF666666"/>
      </bottom>
      <diagonal/>
    </border>
    <border>
      <left style="thin">
        <color rgb="FF666666"/>
      </left>
      <right style="thin">
        <color rgb="FF666666"/>
      </right>
      <top style="thin">
        <color rgb="FF666666"/>
      </top>
      <bottom/>
      <diagonal/>
    </border>
    <border>
      <left style="double">
        <color indexed="64"/>
      </left>
      <right/>
      <top/>
      <bottom style="hair">
        <color indexed="64"/>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style="thin">
        <color rgb="FF666666"/>
      </left>
      <right/>
      <top style="thin">
        <color rgb="FF666666"/>
      </top>
      <bottom style="thin">
        <color rgb="FF666666"/>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
      <left style="medium">
        <color indexed="64"/>
      </left>
      <right style="thin">
        <color indexed="64"/>
      </right>
      <top style="thin">
        <color indexed="64"/>
      </top>
      <bottom style="thin">
        <color indexed="64"/>
      </bottom>
      <diagonal/>
    </border>
    <border>
      <left/>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n">
        <color indexed="64"/>
      </bottom>
      <diagonal/>
    </border>
    <border>
      <left/>
      <right/>
      <top style="medium">
        <color indexed="64"/>
      </top>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style="thin">
        <color indexed="64"/>
      </top>
      <bottom/>
      <diagonal/>
    </border>
    <border>
      <left style="medium">
        <color indexed="10"/>
      </left>
      <right style="medium">
        <color indexed="10"/>
      </right>
      <top style="medium">
        <color indexed="10"/>
      </top>
      <bottom style="medium">
        <color indexed="10"/>
      </bottom>
      <diagonal/>
    </border>
    <border>
      <left style="thin">
        <color indexed="8"/>
      </left>
      <right style="thin">
        <color indexed="8"/>
      </right>
      <top style="thin">
        <color indexed="8"/>
      </top>
      <bottom style="thin">
        <color indexed="8"/>
      </bottom>
      <diagonal/>
    </border>
    <border>
      <left/>
      <right/>
      <top style="double">
        <color indexed="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auto="1"/>
      </left>
      <right style="thin">
        <color auto="1"/>
      </right>
      <top style="medium">
        <color indexed="64"/>
      </top>
      <bottom style="thin">
        <color auto="1"/>
      </bottom>
      <diagonal/>
    </border>
    <border>
      <left style="medium">
        <color indexed="64"/>
      </left>
      <right/>
      <top style="thin">
        <color indexed="64"/>
      </top>
      <bottom style="medium">
        <color indexed="64"/>
      </bottom>
      <diagonal/>
    </border>
    <border>
      <left style="medium">
        <color indexed="64"/>
      </left>
      <right/>
      <top style="thin">
        <color indexed="64"/>
      </top>
      <bottom style="thin">
        <color indexed="64"/>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55"/>
      </left>
      <right style="thin">
        <color indexed="55"/>
      </right>
      <top style="thin">
        <color indexed="55"/>
      </top>
      <bottom style="thin">
        <color indexed="55"/>
      </bottom>
      <diagonal/>
    </border>
    <border>
      <left/>
      <right/>
      <top style="thin">
        <color indexed="49"/>
      </top>
      <bottom style="double">
        <color indexed="49"/>
      </bottom>
      <diagonal/>
    </border>
    <border>
      <left style="medium">
        <color rgb="FF666666"/>
      </left>
      <right style="medium">
        <color rgb="FF666666"/>
      </right>
      <top style="medium">
        <color rgb="FF666666"/>
      </top>
      <bottom style="medium">
        <color rgb="FF666666"/>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right/>
      <top style="double">
        <color indexed="64"/>
      </top>
      <bottom style="double">
        <color indexed="64"/>
      </bottom>
      <diagonal/>
    </border>
    <border>
      <left style="dashed">
        <color indexed="64"/>
      </left>
      <right style="dashed">
        <color indexed="64"/>
      </right>
      <top style="dashed">
        <color indexed="64"/>
      </top>
      <bottom style="dashed">
        <color indexed="64"/>
      </bottom>
      <diagonal/>
    </border>
    <border>
      <left style="thin">
        <color rgb="FF003045"/>
      </left>
      <right style="thin">
        <color rgb="FF003045"/>
      </right>
      <top style="thin">
        <color rgb="FF003045"/>
      </top>
      <bottom style="thin">
        <color rgb="FF003045"/>
      </bottom>
      <diagonal/>
    </border>
    <border>
      <left style="thin">
        <color rgb="FF003045"/>
      </left>
      <right/>
      <top style="thin">
        <color rgb="FF003045"/>
      </top>
      <bottom style="thin">
        <color rgb="FF003045"/>
      </bottom>
      <diagonal/>
    </border>
    <border>
      <left/>
      <right/>
      <top style="thin">
        <color rgb="FF003045"/>
      </top>
      <bottom style="thin">
        <color rgb="FF003045"/>
      </bottom>
      <diagonal/>
    </border>
    <border>
      <left/>
      <right style="thin">
        <color rgb="FF003045"/>
      </right>
      <top style="thin">
        <color rgb="FF003045"/>
      </top>
      <bottom style="thin">
        <color rgb="FF003045"/>
      </bottom>
      <diagonal/>
    </border>
    <border>
      <left/>
      <right style="thin">
        <color rgb="FF003045"/>
      </right>
      <top style="thin">
        <color rgb="FF003045"/>
      </top>
      <bottom/>
      <diagonal/>
    </border>
    <border>
      <left style="thin">
        <color rgb="FF003045"/>
      </left>
      <right/>
      <top/>
      <bottom style="thin">
        <color rgb="FF003045"/>
      </bottom>
      <diagonal/>
    </border>
    <border>
      <left/>
      <right/>
      <top/>
      <bottom style="thin">
        <color rgb="FF003045"/>
      </bottom>
      <diagonal/>
    </border>
    <border>
      <left/>
      <right style="thin">
        <color rgb="FF003045"/>
      </right>
      <top/>
      <bottom style="thin">
        <color rgb="FF003045"/>
      </bottom>
      <diagonal/>
    </border>
    <border>
      <left style="thin">
        <color auto="1"/>
      </left>
      <right style="thin">
        <color auto="1"/>
      </right>
      <top style="thin">
        <color auto="1"/>
      </top>
      <bottom style="thin">
        <color auto="1"/>
      </bottom>
      <diagonal/>
    </border>
    <border>
      <left/>
      <right style="thin">
        <color indexed="64"/>
      </right>
      <top/>
      <bottom/>
      <diagonal/>
    </border>
    <border>
      <left style="thin">
        <color indexed="64"/>
      </left>
      <right/>
      <top/>
      <bottom/>
      <diagonal/>
    </border>
    <border>
      <left/>
      <right style="thin">
        <color indexed="64"/>
      </right>
      <top/>
      <bottom style="thin">
        <color indexed="64"/>
      </bottom>
      <diagonal/>
    </border>
    <border>
      <left style="thin">
        <color indexed="64"/>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thin">
        <color auto="1"/>
      </left>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indexed="64"/>
      </right>
      <top/>
      <bottom style="thin">
        <color indexed="64"/>
      </bottom>
      <diagonal/>
    </border>
    <border>
      <left style="thin">
        <color auto="1"/>
      </left>
      <right style="thin">
        <color auto="1"/>
      </right>
      <top/>
      <bottom style="thin">
        <color auto="1"/>
      </bottom>
      <diagonal/>
    </border>
    <border>
      <left style="thin">
        <color indexed="64"/>
      </left>
      <right style="medium">
        <color indexed="64"/>
      </right>
      <top/>
      <bottom style="thin">
        <color indexed="64"/>
      </bottom>
      <diagonal/>
    </border>
    <border>
      <left/>
      <right style="thin">
        <color rgb="FF003045"/>
      </right>
      <top/>
      <bottom/>
      <diagonal/>
    </border>
    <border>
      <left style="thin">
        <color rgb="FF003045"/>
      </left>
      <right style="thin">
        <color rgb="FF003045"/>
      </right>
      <top/>
      <bottom style="thin">
        <color rgb="FF003045"/>
      </bottom>
      <diagonal/>
    </border>
    <border>
      <left style="thin">
        <color indexed="64"/>
      </left>
      <right/>
      <top style="thin">
        <color rgb="FF003045"/>
      </top>
      <bottom style="thin">
        <color rgb="FF003045"/>
      </bottom>
      <diagonal/>
    </border>
    <border>
      <left/>
      <right style="thin">
        <color indexed="64"/>
      </right>
      <top style="thin">
        <color rgb="FF003045"/>
      </top>
      <bottom style="thin">
        <color rgb="FF003045"/>
      </bottom>
      <diagonal/>
    </border>
    <border>
      <left style="thin">
        <color indexed="64"/>
      </left>
      <right style="thin">
        <color rgb="FF003045"/>
      </right>
      <top style="thin">
        <color rgb="FF003045"/>
      </top>
      <bottom style="thin">
        <color rgb="FF003045"/>
      </bottom>
      <diagonal/>
    </border>
    <border>
      <left style="thin">
        <color indexed="64"/>
      </left>
      <right style="thin">
        <color rgb="FF003045"/>
      </right>
      <top style="thin">
        <color rgb="FF003045"/>
      </top>
      <bottom style="thin">
        <color indexed="64"/>
      </bottom>
      <diagonal/>
    </border>
    <border>
      <left style="thin">
        <color rgb="FF003045"/>
      </left>
      <right style="thin">
        <color rgb="FF003045"/>
      </right>
      <top style="thin">
        <color rgb="FF003045"/>
      </top>
      <bottom style="thin">
        <color indexed="64"/>
      </bottom>
      <diagonal/>
    </border>
    <border>
      <left style="thin">
        <color rgb="FF003045"/>
      </left>
      <right/>
      <top style="thin">
        <color rgb="FF003045"/>
      </top>
      <bottom style="thin">
        <color indexed="64"/>
      </bottom>
      <diagonal/>
    </border>
    <border>
      <left/>
      <right/>
      <top style="thin">
        <color rgb="FF003045"/>
      </top>
      <bottom style="thin">
        <color indexed="64"/>
      </bottom>
      <diagonal/>
    </border>
    <border>
      <left/>
      <right style="thin">
        <color indexed="64"/>
      </right>
      <top style="thin">
        <color rgb="FF003045"/>
      </top>
      <bottom style="thin">
        <color indexed="64"/>
      </bottom>
      <diagonal/>
    </border>
    <border>
      <left/>
      <right style="thin">
        <color theme="0"/>
      </right>
      <top/>
      <bottom style="thin">
        <color indexed="64"/>
      </bottom>
      <diagonal/>
    </border>
    <border>
      <left style="thin">
        <color theme="0"/>
      </left>
      <right style="thin">
        <color theme="0"/>
      </right>
      <top/>
      <bottom style="thin">
        <color indexed="64"/>
      </bottom>
      <diagonal/>
    </border>
    <border>
      <left style="thin">
        <color theme="0"/>
      </left>
      <right/>
      <top/>
      <bottom style="thin">
        <color indexed="64"/>
      </bottom>
      <diagonal/>
    </border>
    <border>
      <left/>
      <right/>
      <top style="thin">
        <color auto="1"/>
      </top>
      <bottom style="thin">
        <color auto="1"/>
      </bottom>
      <diagonal/>
    </border>
    <border>
      <left/>
      <right style="thin">
        <color auto="1"/>
      </right>
      <top style="thin">
        <color auto="1"/>
      </top>
      <bottom style="thin">
        <color auto="1"/>
      </bottom>
      <diagonal/>
    </border>
  </borders>
  <cellStyleXfs count="38407">
    <xf numFmtId="0" fontId="0" fillId="0" borderId="0"/>
    <xf numFmtId="0" fontId="2" fillId="0" borderId="0" applyNumberFormat="0" applyFill="0" applyBorder="0" applyAlignment="0" applyProtection="0"/>
    <xf numFmtId="165" fontId="3" fillId="3" borderId="4">
      <alignment horizontal="center" vertical="center"/>
    </xf>
    <xf numFmtId="43" fontId="2" fillId="0" borderId="0" applyFont="0" applyFill="0" applyBorder="0" applyAlignment="0" applyProtection="0"/>
    <xf numFmtId="3" fontId="2" fillId="0" borderId="0" applyFont="0" applyFill="0" applyBorder="0" applyAlignment="0" applyProtection="0"/>
    <xf numFmtId="44" fontId="2" fillId="0" borderId="0" applyFont="0" applyFill="0" applyBorder="0" applyAlignment="0" applyProtection="0"/>
    <xf numFmtId="5" fontId="2" fillId="0" borderId="0" applyFont="0" applyFill="0" applyBorder="0" applyAlignment="0" applyProtection="0"/>
    <xf numFmtId="6" fontId="4" fillId="0" borderId="0">
      <protection locked="0"/>
    </xf>
    <xf numFmtId="166" fontId="2" fillId="0" borderId="0" applyFont="0" applyFill="0" applyBorder="0" applyAlignment="0" applyProtection="0"/>
    <xf numFmtId="167" fontId="2"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168" fontId="2" fillId="0" borderId="0">
      <protection locked="0"/>
    </xf>
    <xf numFmtId="38" fontId="6" fillId="4" borderId="0" applyNumberFormat="0" applyBorder="0" applyAlignment="0" applyProtection="0"/>
    <xf numFmtId="0" fontId="7" fillId="0" borderId="0" applyNumberFormat="0" applyFill="0" applyBorder="0" applyAlignment="0" applyProtection="0"/>
    <xf numFmtId="169" fontId="2" fillId="0" borderId="0">
      <protection locked="0"/>
    </xf>
    <xf numFmtId="169" fontId="2" fillId="0" borderId="0">
      <protection locked="0"/>
    </xf>
    <xf numFmtId="0" fontId="8" fillId="0" borderId="5" applyNumberFormat="0" applyFill="0" applyAlignment="0" applyProtection="0"/>
    <xf numFmtId="10" fontId="6" fillId="5" borderId="6" applyNumberFormat="0" applyBorder="0" applyAlignment="0" applyProtection="0"/>
    <xf numFmtId="37" fontId="9" fillId="0" borderId="0"/>
    <xf numFmtId="170" fontId="10" fillId="0" borderId="0"/>
    <xf numFmtId="0" fontId="2" fillId="0" borderId="0"/>
    <xf numFmtId="10" fontId="2" fillId="0" borderId="0" applyFont="0" applyFill="0" applyBorder="0" applyAlignment="0" applyProtection="0"/>
    <xf numFmtId="9" fontId="2" fillId="0" borderId="0" applyFont="0" applyFill="0" applyBorder="0" applyAlignment="0" applyProtection="0"/>
    <xf numFmtId="0" fontId="2" fillId="6" borderId="0"/>
    <xf numFmtId="0" fontId="11" fillId="0" borderId="0" applyNumberFormat="0" applyFill="0" applyBorder="0" applyAlignment="0" applyProtection="0"/>
    <xf numFmtId="0" fontId="12" fillId="0" borderId="0" applyNumberFormat="0" applyFill="0" applyBorder="0" applyAlignment="0" applyProtection="0"/>
    <xf numFmtId="0" fontId="13" fillId="0" borderId="6" applyNumberFormat="0" applyFill="0" applyProtection="0">
      <alignment horizontal="center" wrapText="1"/>
    </xf>
    <xf numFmtId="0" fontId="14" fillId="7" borderId="0" applyNumberFormat="0" applyBorder="0" applyProtection="0">
      <alignment horizontal="center"/>
    </xf>
    <xf numFmtId="0" fontId="15" fillId="0" borderId="6" applyNumberFormat="0" applyFill="0" applyProtection="0">
      <alignment horizontal="center" wrapText="1"/>
    </xf>
    <xf numFmtId="0" fontId="2" fillId="0" borderId="6" applyNumberFormat="0" applyFont="0" applyFill="0" applyProtection="0">
      <alignment horizontal="left"/>
    </xf>
    <xf numFmtId="0" fontId="2" fillId="0" borderId="6" applyNumberFormat="0" applyFont="0" applyFill="0" applyProtection="0">
      <alignment horizontal="center"/>
    </xf>
    <xf numFmtId="0" fontId="2" fillId="0" borderId="6" applyNumberFormat="0" applyFont="0" applyFill="0" applyAlignment="0" applyProtection="0"/>
    <xf numFmtId="0" fontId="2" fillId="0" borderId="6" applyNumberFormat="0" applyFont="0" applyFill="0" applyProtection="0">
      <alignment wrapText="1"/>
    </xf>
    <xf numFmtId="7" fontId="2" fillId="0" borderId="6" applyFont="0" applyFill="0" applyAlignment="0" applyProtection="0"/>
    <xf numFmtId="10" fontId="2" fillId="0" borderId="6" applyFont="0" applyFill="0" applyAlignment="0" applyProtection="0"/>
    <xf numFmtId="37" fontId="6" fillId="8" borderId="0" applyNumberFormat="0" applyBorder="0" applyAlignment="0" applyProtection="0"/>
    <xf numFmtId="37" fontId="6" fillId="0" borderId="0"/>
    <xf numFmtId="3" fontId="16" fillId="0" borderId="5" applyProtection="0"/>
    <xf numFmtId="171" fontId="2" fillId="0" borderId="0" applyFont="0" applyFill="0" applyBorder="0" applyAlignment="0" applyProtection="0"/>
    <xf numFmtId="172" fontId="2" fillId="0" borderId="0" applyFont="0" applyFill="0" applyBorder="0" applyAlignment="0" applyProtection="0"/>
    <xf numFmtId="0" fontId="2" fillId="0" borderId="0"/>
    <xf numFmtId="0" fontId="2" fillId="0" borderId="0" applyBorder="0"/>
    <xf numFmtId="0" fontId="2" fillId="0" borderId="0" applyBorder="0"/>
    <xf numFmtId="43" fontId="17"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0" fontId="2" fillId="0" borderId="0" applyNumberFormat="0" applyFill="0" applyBorder="0" applyAlignment="0" applyProtection="0"/>
    <xf numFmtId="0" fontId="2" fillId="0" borderId="0" applyNumberFormat="0" applyFill="0" applyBorder="0" applyAlignment="0" applyProtection="0"/>
    <xf numFmtId="0" fontId="18" fillId="11" borderId="0" applyNumberFormat="0" applyBorder="0" applyAlignment="0" applyProtection="0"/>
    <xf numFmtId="181" fontId="18" fillId="11" borderId="0" applyNumberFormat="0" applyBorder="0" applyAlignment="0" applyProtection="0"/>
    <xf numFmtId="181" fontId="18" fillId="11" borderId="0" applyNumberFormat="0" applyBorder="0" applyAlignment="0" applyProtection="0"/>
    <xf numFmtId="0" fontId="18" fillId="12" borderId="0" applyNumberFormat="0" applyBorder="0" applyAlignment="0" applyProtection="0"/>
    <xf numFmtId="181" fontId="18" fillId="12" borderId="0" applyNumberFormat="0" applyBorder="0" applyAlignment="0" applyProtection="0"/>
    <xf numFmtId="181" fontId="18" fillId="12" borderId="0" applyNumberFormat="0" applyBorder="0" applyAlignment="0" applyProtection="0"/>
    <xf numFmtId="0" fontId="18" fillId="13" borderId="0" applyNumberFormat="0" applyBorder="0" applyAlignment="0" applyProtection="0"/>
    <xf numFmtId="181" fontId="18" fillId="13" borderId="0" applyNumberFormat="0" applyBorder="0" applyAlignment="0" applyProtection="0"/>
    <xf numFmtId="181" fontId="18" fillId="13" borderId="0" applyNumberFormat="0" applyBorder="0" applyAlignment="0" applyProtection="0"/>
    <xf numFmtId="0" fontId="18" fillId="14" borderId="0" applyNumberFormat="0" applyBorder="0" applyAlignment="0" applyProtection="0"/>
    <xf numFmtId="181" fontId="18" fillId="14" borderId="0" applyNumberFormat="0" applyBorder="0" applyAlignment="0" applyProtection="0"/>
    <xf numFmtId="181" fontId="18" fillId="14" borderId="0" applyNumberFormat="0" applyBorder="0" applyAlignment="0" applyProtection="0"/>
    <xf numFmtId="0" fontId="18" fillId="15" borderId="0" applyNumberFormat="0" applyBorder="0" applyAlignment="0" applyProtection="0"/>
    <xf numFmtId="181" fontId="18" fillId="15" borderId="0" applyNumberFormat="0" applyBorder="0" applyAlignment="0" applyProtection="0"/>
    <xf numFmtId="181" fontId="18" fillId="15" borderId="0" applyNumberFormat="0" applyBorder="0" applyAlignment="0" applyProtection="0"/>
    <xf numFmtId="0" fontId="18" fillId="16" borderId="0" applyNumberFormat="0" applyBorder="0" applyAlignment="0" applyProtection="0"/>
    <xf numFmtId="181" fontId="18" fillId="16" borderId="0" applyNumberFormat="0" applyBorder="0" applyAlignment="0" applyProtection="0"/>
    <xf numFmtId="181" fontId="18" fillId="16" borderId="0" applyNumberFormat="0" applyBorder="0" applyAlignment="0" applyProtection="0"/>
    <xf numFmtId="0" fontId="18" fillId="17" borderId="0" applyNumberFormat="0" applyBorder="0" applyAlignment="0" applyProtection="0"/>
    <xf numFmtId="181" fontId="18" fillId="17" borderId="0" applyNumberFormat="0" applyBorder="0" applyAlignment="0" applyProtection="0"/>
    <xf numFmtId="181" fontId="18" fillId="17" borderId="0" applyNumberFormat="0" applyBorder="0" applyAlignment="0" applyProtection="0"/>
    <xf numFmtId="0" fontId="18" fillId="18" borderId="0" applyNumberFormat="0" applyBorder="0" applyAlignment="0" applyProtection="0"/>
    <xf numFmtId="181" fontId="18" fillId="18" borderId="0" applyNumberFormat="0" applyBorder="0" applyAlignment="0" applyProtection="0"/>
    <xf numFmtId="181" fontId="18" fillId="18" borderId="0" applyNumberFormat="0" applyBorder="0" applyAlignment="0" applyProtection="0"/>
    <xf numFmtId="0" fontId="18" fillId="19" borderId="0" applyNumberFormat="0" applyBorder="0" applyAlignment="0" applyProtection="0"/>
    <xf numFmtId="181" fontId="18" fillId="19" borderId="0" applyNumberFormat="0" applyBorder="0" applyAlignment="0" applyProtection="0"/>
    <xf numFmtId="181" fontId="18" fillId="19" borderId="0" applyNumberFormat="0" applyBorder="0" applyAlignment="0" applyProtection="0"/>
    <xf numFmtId="0" fontId="18" fillId="14" borderId="0" applyNumberFormat="0" applyBorder="0" applyAlignment="0" applyProtection="0"/>
    <xf numFmtId="181" fontId="18" fillId="14" borderId="0" applyNumberFormat="0" applyBorder="0" applyAlignment="0" applyProtection="0"/>
    <xf numFmtId="181" fontId="18" fillId="14" borderId="0" applyNumberFormat="0" applyBorder="0" applyAlignment="0" applyProtection="0"/>
    <xf numFmtId="0" fontId="18" fillId="17" borderId="0" applyNumberFormat="0" applyBorder="0" applyAlignment="0" applyProtection="0"/>
    <xf numFmtId="181" fontId="18" fillId="17" borderId="0" applyNumberFormat="0" applyBorder="0" applyAlignment="0" applyProtection="0"/>
    <xf numFmtId="181" fontId="18" fillId="17" borderId="0" applyNumberFormat="0" applyBorder="0" applyAlignment="0" applyProtection="0"/>
    <xf numFmtId="0" fontId="18" fillId="20" borderId="0" applyNumberFormat="0" applyBorder="0" applyAlignment="0" applyProtection="0"/>
    <xf numFmtId="181" fontId="18" fillId="20" borderId="0" applyNumberFormat="0" applyBorder="0" applyAlignment="0" applyProtection="0"/>
    <xf numFmtId="181" fontId="18" fillId="20" borderId="0" applyNumberFormat="0" applyBorder="0" applyAlignment="0" applyProtection="0"/>
    <xf numFmtId="0" fontId="19" fillId="21" borderId="0" applyNumberFormat="0" applyBorder="0" applyAlignment="0" applyProtection="0"/>
    <xf numFmtId="181" fontId="19" fillId="21" borderId="0" applyNumberFormat="0" applyBorder="0" applyAlignment="0" applyProtection="0"/>
    <xf numFmtId="181" fontId="19" fillId="21" borderId="0" applyNumberFormat="0" applyBorder="0" applyAlignment="0" applyProtection="0"/>
    <xf numFmtId="0" fontId="19" fillId="18" borderId="0" applyNumberFormat="0" applyBorder="0" applyAlignment="0" applyProtection="0"/>
    <xf numFmtId="181" fontId="19" fillId="18" borderId="0" applyNumberFormat="0" applyBorder="0" applyAlignment="0" applyProtection="0"/>
    <xf numFmtId="181" fontId="19" fillId="18" borderId="0" applyNumberFormat="0" applyBorder="0" applyAlignment="0" applyProtection="0"/>
    <xf numFmtId="0" fontId="19" fillId="19" borderId="0" applyNumberFormat="0" applyBorder="0" applyAlignment="0" applyProtection="0"/>
    <xf numFmtId="181" fontId="19" fillId="19" borderId="0" applyNumberFormat="0" applyBorder="0" applyAlignment="0" applyProtection="0"/>
    <xf numFmtId="181" fontId="19" fillId="19" borderId="0" applyNumberFormat="0" applyBorder="0" applyAlignment="0" applyProtection="0"/>
    <xf numFmtId="0" fontId="19" fillId="22" borderId="0" applyNumberFormat="0" applyBorder="0" applyAlignment="0" applyProtection="0"/>
    <xf numFmtId="181" fontId="19" fillId="22" borderId="0" applyNumberFormat="0" applyBorder="0" applyAlignment="0" applyProtection="0"/>
    <xf numFmtId="181" fontId="19" fillId="22" borderId="0" applyNumberFormat="0" applyBorder="0" applyAlignment="0" applyProtection="0"/>
    <xf numFmtId="0" fontId="19" fillId="23" borderId="0" applyNumberFormat="0" applyBorder="0" applyAlignment="0" applyProtection="0"/>
    <xf numFmtId="181" fontId="19" fillId="23" borderId="0" applyNumberFormat="0" applyBorder="0" applyAlignment="0" applyProtection="0"/>
    <xf numFmtId="181" fontId="19" fillId="23" borderId="0" applyNumberFormat="0" applyBorder="0" applyAlignment="0" applyProtection="0"/>
    <xf numFmtId="0" fontId="19" fillId="24" borderId="0" applyNumberFormat="0" applyBorder="0" applyAlignment="0" applyProtection="0"/>
    <xf numFmtId="181" fontId="19" fillId="24" borderId="0" applyNumberFormat="0" applyBorder="0" applyAlignment="0" applyProtection="0"/>
    <xf numFmtId="181" fontId="19" fillId="24" borderId="0" applyNumberFormat="0" applyBorder="0" applyAlignment="0" applyProtection="0"/>
    <xf numFmtId="0" fontId="19" fillId="25" borderId="0" applyNumberFormat="0" applyBorder="0" applyAlignment="0" applyProtection="0"/>
    <xf numFmtId="181" fontId="19" fillId="25" borderId="0" applyNumberFormat="0" applyBorder="0" applyAlignment="0" applyProtection="0"/>
    <xf numFmtId="181" fontId="19" fillId="25" borderId="0" applyNumberFormat="0" applyBorder="0" applyAlignment="0" applyProtection="0"/>
    <xf numFmtId="0" fontId="19" fillId="26" borderId="0" applyNumberFormat="0" applyBorder="0" applyAlignment="0" applyProtection="0"/>
    <xf numFmtId="181" fontId="19" fillId="26" borderId="0" applyNumberFormat="0" applyBorder="0" applyAlignment="0" applyProtection="0"/>
    <xf numFmtId="181" fontId="19" fillId="26" borderId="0" applyNumberFormat="0" applyBorder="0" applyAlignment="0" applyProtection="0"/>
    <xf numFmtId="0" fontId="19" fillId="27" borderId="0" applyNumberFormat="0" applyBorder="0" applyAlignment="0" applyProtection="0"/>
    <xf numFmtId="181" fontId="19" fillId="27" borderId="0" applyNumberFormat="0" applyBorder="0" applyAlignment="0" applyProtection="0"/>
    <xf numFmtId="181" fontId="19" fillId="27" borderId="0" applyNumberFormat="0" applyBorder="0" applyAlignment="0" applyProtection="0"/>
    <xf numFmtId="0" fontId="19" fillId="22" borderId="0" applyNumberFormat="0" applyBorder="0" applyAlignment="0" applyProtection="0"/>
    <xf numFmtId="181" fontId="19" fillId="22" borderId="0" applyNumberFormat="0" applyBorder="0" applyAlignment="0" applyProtection="0"/>
    <xf numFmtId="181" fontId="19" fillId="22" borderId="0" applyNumberFormat="0" applyBorder="0" applyAlignment="0" applyProtection="0"/>
    <xf numFmtId="0" fontId="19" fillId="23" borderId="0" applyNumberFormat="0" applyBorder="0" applyAlignment="0" applyProtection="0"/>
    <xf numFmtId="181" fontId="19" fillId="23" borderId="0" applyNumberFormat="0" applyBorder="0" applyAlignment="0" applyProtection="0"/>
    <xf numFmtId="181" fontId="19" fillId="23" borderId="0" applyNumberFormat="0" applyBorder="0" applyAlignment="0" applyProtection="0"/>
    <xf numFmtId="0" fontId="19" fillId="28" borderId="0" applyNumberFormat="0" applyBorder="0" applyAlignment="0" applyProtection="0"/>
    <xf numFmtId="181" fontId="19" fillId="28" borderId="0" applyNumberFormat="0" applyBorder="0" applyAlignment="0" applyProtection="0"/>
    <xf numFmtId="181" fontId="19" fillId="28" borderId="0" applyNumberFormat="0" applyBorder="0" applyAlignment="0" applyProtection="0"/>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4" fontId="2" fillId="8" borderId="12" applyNumberFormat="0" applyFont="0" applyBorder="0" applyAlignment="0">
      <alignment horizontal="center"/>
      <protection locked="0"/>
    </xf>
    <xf numFmtId="0" fontId="20" fillId="0" borderId="0">
      <alignment horizontal="center" wrapText="1"/>
      <protection locked="0"/>
    </xf>
    <xf numFmtId="0" fontId="21" fillId="12" borderId="0" applyNumberFormat="0" applyBorder="0" applyAlignment="0" applyProtection="0"/>
    <xf numFmtId="181" fontId="21" fillId="12" borderId="0" applyNumberFormat="0" applyBorder="0" applyAlignment="0" applyProtection="0"/>
    <xf numFmtId="181" fontId="21" fillId="12" borderId="0" applyNumberFormat="0" applyBorder="0" applyAlignment="0" applyProtection="0"/>
    <xf numFmtId="0" fontId="22" fillId="1" borderId="14">
      <alignment horizontal="center"/>
      <protection hidden="1"/>
    </xf>
    <xf numFmtId="0" fontId="22" fillId="1" borderId="14">
      <alignment horizontal="center"/>
      <protection hidden="1"/>
    </xf>
    <xf numFmtId="0" fontId="22" fillId="1" borderId="14">
      <alignment horizontal="center"/>
      <protection hidden="1"/>
    </xf>
    <xf numFmtId="181" fontId="22" fillId="1" borderId="14">
      <alignment horizontal="center"/>
      <protection hidden="1"/>
    </xf>
    <xf numFmtId="181" fontId="22" fillId="1" borderId="14">
      <alignment horizontal="center"/>
      <protection hidden="1"/>
    </xf>
    <xf numFmtId="0" fontId="22" fillId="1" borderId="14">
      <alignment horizontal="center"/>
      <protection hidden="1"/>
    </xf>
    <xf numFmtId="181" fontId="22" fillId="1" borderId="14">
      <alignment horizontal="center"/>
      <protection hidden="1"/>
    </xf>
    <xf numFmtId="181" fontId="22" fillId="1" borderId="14">
      <alignment horizontal="center"/>
      <protection hidden="1"/>
    </xf>
    <xf numFmtId="0" fontId="22" fillId="1" borderId="14">
      <alignment horizontal="center"/>
      <protection hidden="1"/>
    </xf>
    <xf numFmtId="181" fontId="22" fillId="1" borderId="14">
      <alignment horizontal="center"/>
      <protection hidden="1"/>
    </xf>
    <xf numFmtId="181" fontId="22" fillId="1" borderId="14">
      <alignment horizontal="center"/>
      <protection hidden="1"/>
    </xf>
    <xf numFmtId="0" fontId="22" fillId="1" borderId="14">
      <alignment horizontal="center"/>
      <protection hidden="1"/>
    </xf>
    <xf numFmtId="181" fontId="22" fillId="1" borderId="14">
      <alignment horizontal="center"/>
      <protection hidden="1"/>
    </xf>
    <xf numFmtId="181" fontId="22" fillId="1" borderId="14">
      <alignment horizontal="center"/>
      <protection hidden="1"/>
    </xf>
    <xf numFmtId="181" fontId="22" fillId="1" borderId="14">
      <alignment horizontal="center"/>
      <protection hidden="1"/>
    </xf>
    <xf numFmtId="181" fontId="22" fillId="1" borderId="14">
      <alignment horizontal="center"/>
      <protection hidden="1"/>
    </xf>
    <xf numFmtId="181" fontId="22" fillId="1" borderId="14">
      <alignment horizontal="center"/>
      <protection hidden="1"/>
    </xf>
    <xf numFmtId="181" fontId="22" fillId="1" borderId="14">
      <alignment horizontal="center"/>
      <protection hidden="1"/>
    </xf>
    <xf numFmtId="0" fontId="22" fillId="1" borderId="14">
      <alignment horizontal="center"/>
      <protection hidden="1"/>
    </xf>
    <xf numFmtId="0" fontId="22" fillId="1" borderId="14">
      <alignment horizontal="center"/>
      <protection hidden="1"/>
    </xf>
    <xf numFmtId="0" fontId="22" fillId="1" borderId="14">
      <alignment horizontal="center"/>
      <protection hidden="1"/>
    </xf>
    <xf numFmtId="181" fontId="22" fillId="1" borderId="14">
      <alignment horizontal="center"/>
      <protection hidden="1"/>
    </xf>
    <xf numFmtId="181" fontId="22" fillId="1" borderId="14">
      <alignment horizontal="center"/>
      <protection hidden="1"/>
    </xf>
    <xf numFmtId="0" fontId="22" fillId="1" borderId="14">
      <alignment horizontal="center"/>
      <protection hidden="1"/>
    </xf>
    <xf numFmtId="181" fontId="22" fillId="1" borderId="14">
      <alignment horizontal="center"/>
      <protection hidden="1"/>
    </xf>
    <xf numFmtId="181" fontId="22" fillId="1" borderId="14">
      <alignment horizontal="center"/>
      <protection hidden="1"/>
    </xf>
    <xf numFmtId="0" fontId="22" fillId="1" borderId="14">
      <alignment horizontal="center"/>
      <protection hidden="1"/>
    </xf>
    <xf numFmtId="181" fontId="22" fillId="1" borderId="14">
      <alignment horizontal="center"/>
      <protection hidden="1"/>
    </xf>
    <xf numFmtId="181" fontId="22" fillId="1" borderId="14">
      <alignment horizontal="center"/>
      <protection hidden="1"/>
    </xf>
    <xf numFmtId="0" fontId="22" fillId="1" borderId="14">
      <alignment horizontal="center"/>
      <protection hidden="1"/>
    </xf>
    <xf numFmtId="181" fontId="22" fillId="1" borderId="14">
      <alignment horizontal="center"/>
      <protection hidden="1"/>
    </xf>
    <xf numFmtId="181" fontId="22" fillId="1" borderId="14">
      <alignment horizontal="center"/>
      <protection hidden="1"/>
    </xf>
    <xf numFmtId="181" fontId="22" fillId="1" borderId="14">
      <alignment horizontal="center"/>
      <protection hidden="1"/>
    </xf>
    <xf numFmtId="181" fontId="22" fillId="1" borderId="14">
      <alignment horizontal="center"/>
      <protection hidden="1"/>
    </xf>
    <xf numFmtId="0" fontId="22" fillId="1" borderId="14">
      <alignment horizontal="center"/>
      <protection hidden="1"/>
    </xf>
    <xf numFmtId="0" fontId="22" fillId="1" borderId="14">
      <alignment horizontal="center"/>
      <protection hidden="1"/>
    </xf>
    <xf numFmtId="181" fontId="22" fillId="1" borderId="14">
      <alignment horizontal="center"/>
      <protection hidden="1"/>
    </xf>
    <xf numFmtId="181" fontId="22" fillId="1" borderId="14">
      <alignment horizontal="center"/>
      <protection hidden="1"/>
    </xf>
    <xf numFmtId="0" fontId="22" fillId="1" borderId="14">
      <alignment horizontal="center"/>
      <protection hidden="1"/>
    </xf>
    <xf numFmtId="181" fontId="22" fillId="1" borderId="14">
      <alignment horizontal="center"/>
      <protection hidden="1"/>
    </xf>
    <xf numFmtId="181" fontId="22" fillId="1" borderId="14">
      <alignment horizontal="center"/>
      <protection hidden="1"/>
    </xf>
    <xf numFmtId="0" fontId="22" fillId="1" borderId="14">
      <alignment horizontal="center"/>
      <protection hidden="1"/>
    </xf>
    <xf numFmtId="181" fontId="22" fillId="1" borderId="14">
      <alignment horizontal="center"/>
      <protection hidden="1"/>
    </xf>
    <xf numFmtId="181" fontId="22" fillId="1" borderId="14">
      <alignment horizontal="center"/>
      <protection hidden="1"/>
    </xf>
    <xf numFmtId="0" fontId="22" fillId="1" borderId="14">
      <alignment horizontal="center"/>
      <protection hidden="1"/>
    </xf>
    <xf numFmtId="181" fontId="22" fillId="1" borderId="14">
      <alignment horizontal="center"/>
      <protection hidden="1"/>
    </xf>
    <xf numFmtId="181" fontId="22" fillId="1" borderId="14">
      <alignment horizontal="center"/>
      <protection hidden="1"/>
    </xf>
    <xf numFmtId="181" fontId="22" fillId="1" borderId="14">
      <alignment horizontal="center"/>
      <protection hidden="1"/>
    </xf>
    <xf numFmtId="181" fontId="22" fillId="1" borderId="14">
      <alignment horizontal="center"/>
      <protection hidden="1"/>
    </xf>
    <xf numFmtId="0" fontId="22" fillId="1" borderId="14">
      <alignment horizontal="center"/>
      <protection hidden="1"/>
    </xf>
    <xf numFmtId="0" fontId="22" fillId="1" borderId="14">
      <alignment horizontal="center"/>
      <protection hidden="1"/>
    </xf>
    <xf numFmtId="181" fontId="22" fillId="1" borderId="14">
      <alignment horizontal="center"/>
      <protection hidden="1"/>
    </xf>
    <xf numFmtId="181" fontId="22" fillId="1" borderId="14">
      <alignment horizontal="center"/>
      <protection hidden="1"/>
    </xf>
    <xf numFmtId="0" fontId="22" fillId="1" borderId="14">
      <alignment horizontal="center"/>
      <protection hidden="1"/>
    </xf>
    <xf numFmtId="181" fontId="22" fillId="1" borderId="14">
      <alignment horizontal="center"/>
      <protection hidden="1"/>
    </xf>
    <xf numFmtId="181" fontId="22" fillId="1" borderId="14">
      <alignment horizontal="center"/>
      <protection hidden="1"/>
    </xf>
    <xf numFmtId="0" fontId="22" fillId="1" borderId="14">
      <alignment horizontal="center"/>
      <protection hidden="1"/>
    </xf>
    <xf numFmtId="181" fontId="22" fillId="1" borderId="14">
      <alignment horizontal="center"/>
      <protection hidden="1"/>
    </xf>
    <xf numFmtId="181" fontId="22" fillId="1" borderId="14">
      <alignment horizontal="center"/>
      <protection hidden="1"/>
    </xf>
    <xf numFmtId="0" fontId="22" fillId="1" borderId="14">
      <alignment horizontal="center"/>
      <protection hidden="1"/>
    </xf>
    <xf numFmtId="181" fontId="22" fillId="1" borderId="14">
      <alignment horizontal="center"/>
      <protection hidden="1"/>
    </xf>
    <xf numFmtId="181" fontId="22" fillId="1" borderId="14">
      <alignment horizontal="center"/>
      <protection hidden="1"/>
    </xf>
    <xf numFmtId="181" fontId="22" fillId="1" borderId="14">
      <alignment horizontal="center"/>
      <protection hidden="1"/>
    </xf>
    <xf numFmtId="181" fontId="22" fillId="1" borderId="14">
      <alignment horizontal="center"/>
      <protection hidden="1"/>
    </xf>
    <xf numFmtId="181" fontId="22" fillId="1" borderId="14">
      <alignment horizontal="center"/>
      <protection hidden="1"/>
    </xf>
    <xf numFmtId="181" fontId="22" fillId="1" borderId="14">
      <alignment horizontal="center"/>
      <protection hidden="1"/>
    </xf>
    <xf numFmtId="0" fontId="22" fillId="1" borderId="14">
      <alignment horizontal="center"/>
      <protection hidden="1"/>
    </xf>
    <xf numFmtId="0" fontId="22" fillId="1" borderId="14">
      <alignment horizontal="center"/>
      <protection hidden="1"/>
    </xf>
    <xf numFmtId="0" fontId="22" fillId="1" borderId="14">
      <alignment horizontal="center"/>
      <protection hidden="1"/>
    </xf>
    <xf numFmtId="181" fontId="22" fillId="1" borderId="14">
      <alignment horizontal="center"/>
      <protection hidden="1"/>
    </xf>
    <xf numFmtId="181" fontId="22" fillId="1" borderId="14">
      <alignment horizontal="center"/>
      <protection hidden="1"/>
    </xf>
    <xf numFmtId="0" fontId="22" fillId="1" borderId="14">
      <alignment horizontal="center"/>
      <protection hidden="1"/>
    </xf>
    <xf numFmtId="181" fontId="22" fillId="1" borderId="14">
      <alignment horizontal="center"/>
      <protection hidden="1"/>
    </xf>
    <xf numFmtId="181" fontId="22" fillId="1" borderId="14">
      <alignment horizontal="center"/>
      <protection hidden="1"/>
    </xf>
    <xf numFmtId="0" fontId="22" fillId="1" borderId="14">
      <alignment horizontal="center"/>
      <protection hidden="1"/>
    </xf>
    <xf numFmtId="181" fontId="22" fillId="1" borderId="14">
      <alignment horizontal="center"/>
      <protection hidden="1"/>
    </xf>
    <xf numFmtId="181" fontId="22" fillId="1" borderId="14">
      <alignment horizontal="center"/>
      <protection hidden="1"/>
    </xf>
    <xf numFmtId="0" fontId="22" fillId="1" borderId="14">
      <alignment horizontal="center"/>
      <protection hidden="1"/>
    </xf>
    <xf numFmtId="181" fontId="22" fillId="1" borderId="14">
      <alignment horizontal="center"/>
      <protection hidden="1"/>
    </xf>
    <xf numFmtId="181" fontId="22" fillId="1" borderId="14">
      <alignment horizontal="center"/>
      <protection hidden="1"/>
    </xf>
    <xf numFmtId="181" fontId="22" fillId="1" borderId="14">
      <alignment horizontal="center"/>
      <protection hidden="1"/>
    </xf>
    <xf numFmtId="181" fontId="22" fillId="1" borderId="14">
      <alignment horizontal="center"/>
      <protection hidden="1"/>
    </xf>
    <xf numFmtId="0" fontId="22" fillId="1" borderId="14">
      <alignment horizontal="center"/>
      <protection hidden="1"/>
    </xf>
    <xf numFmtId="0" fontId="22" fillId="1" borderId="14">
      <alignment horizontal="center"/>
      <protection hidden="1"/>
    </xf>
    <xf numFmtId="181" fontId="22" fillId="1" borderId="14">
      <alignment horizontal="center"/>
      <protection hidden="1"/>
    </xf>
    <xf numFmtId="181" fontId="22" fillId="1" borderId="14">
      <alignment horizontal="center"/>
      <protection hidden="1"/>
    </xf>
    <xf numFmtId="0" fontId="22" fillId="1" borderId="14">
      <alignment horizontal="center"/>
      <protection hidden="1"/>
    </xf>
    <xf numFmtId="181" fontId="22" fillId="1" borderId="14">
      <alignment horizontal="center"/>
      <protection hidden="1"/>
    </xf>
    <xf numFmtId="181" fontId="22" fillId="1" borderId="14">
      <alignment horizontal="center"/>
      <protection hidden="1"/>
    </xf>
    <xf numFmtId="0" fontId="22" fillId="1" borderId="14">
      <alignment horizontal="center"/>
      <protection hidden="1"/>
    </xf>
    <xf numFmtId="181" fontId="22" fillId="1" borderId="14">
      <alignment horizontal="center"/>
      <protection hidden="1"/>
    </xf>
    <xf numFmtId="181" fontId="22" fillId="1" borderId="14">
      <alignment horizontal="center"/>
      <protection hidden="1"/>
    </xf>
    <xf numFmtId="0" fontId="22" fillId="1" borderId="14">
      <alignment horizontal="center"/>
      <protection hidden="1"/>
    </xf>
    <xf numFmtId="181" fontId="22" fillId="1" borderId="14">
      <alignment horizontal="center"/>
      <protection hidden="1"/>
    </xf>
    <xf numFmtId="181" fontId="22" fillId="1" borderId="14">
      <alignment horizontal="center"/>
      <protection hidden="1"/>
    </xf>
    <xf numFmtId="181" fontId="22" fillId="1" borderId="14">
      <alignment horizontal="center"/>
      <protection hidden="1"/>
    </xf>
    <xf numFmtId="181" fontId="22" fillId="1" borderId="14">
      <alignment horizontal="center"/>
      <protection hidden="1"/>
    </xf>
    <xf numFmtId="0" fontId="22" fillId="1" borderId="14">
      <alignment horizontal="center"/>
      <protection hidden="1"/>
    </xf>
    <xf numFmtId="0" fontId="22" fillId="1" borderId="14">
      <alignment horizontal="center"/>
      <protection hidden="1"/>
    </xf>
    <xf numFmtId="181" fontId="22" fillId="1" borderId="14">
      <alignment horizontal="center"/>
      <protection hidden="1"/>
    </xf>
    <xf numFmtId="181" fontId="22" fillId="1" borderId="14">
      <alignment horizontal="center"/>
      <protection hidden="1"/>
    </xf>
    <xf numFmtId="0" fontId="22" fillId="1" borderId="14">
      <alignment horizontal="center"/>
      <protection hidden="1"/>
    </xf>
    <xf numFmtId="181" fontId="22" fillId="1" borderId="14">
      <alignment horizontal="center"/>
      <protection hidden="1"/>
    </xf>
    <xf numFmtId="181" fontId="22" fillId="1" borderId="14">
      <alignment horizontal="center"/>
      <protection hidden="1"/>
    </xf>
    <xf numFmtId="0" fontId="22" fillId="1" borderId="14">
      <alignment horizontal="center"/>
      <protection hidden="1"/>
    </xf>
    <xf numFmtId="181" fontId="22" fillId="1" borderId="14">
      <alignment horizontal="center"/>
      <protection hidden="1"/>
    </xf>
    <xf numFmtId="181" fontId="22" fillId="1" borderId="14">
      <alignment horizontal="center"/>
      <protection hidden="1"/>
    </xf>
    <xf numFmtId="0" fontId="22" fillId="1" borderId="14">
      <alignment horizontal="center"/>
      <protection hidden="1"/>
    </xf>
    <xf numFmtId="181" fontId="22" fillId="1" borderId="14">
      <alignment horizontal="center"/>
      <protection hidden="1"/>
    </xf>
    <xf numFmtId="181" fontId="22" fillId="1" borderId="14">
      <alignment horizontal="center"/>
      <protection hidden="1"/>
    </xf>
    <xf numFmtId="181" fontId="22" fillId="1" borderId="14">
      <alignment horizontal="center"/>
      <protection hidden="1"/>
    </xf>
    <xf numFmtId="181" fontId="22" fillId="1" borderId="14">
      <alignment horizontal="center"/>
      <protection hidden="1"/>
    </xf>
    <xf numFmtId="181" fontId="22" fillId="1" borderId="14">
      <alignment horizontal="center"/>
      <protection hidden="1"/>
    </xf>
    <xf numFmtId="181" fontId="22" fillId="1" borderId="14">
      <alignment horizontal="center"/>
      <protection hidden="1"/>
    </xf>
    <xf numFmtId="0" fontId="22" fillId="1" borderId="14">
      <alignment horizontal="center"/>
      <protection hidden="1"/>
    </xf>
    <xf numFmtId="0" fontId="22" fillId="1" borderId="14">
      <alignment horizontal="center"/>
      <protection hidden="1"/>
    </xf>
    <xf numFmtId="0" fontId="22" fillId="1" borderId="14">
      <alignment horizontal="center"/>
      <protection hidden="1"/>
    </xf>
    <xf numFmtId="181" fontId="22" fillId="1" borderId="14">
      <alignment horizontal="center"/>
      <protection hidden="1"/>
    </xf>
    <xf numFmtId="181" fontId="22" fillId="1" borderId="14">
      <alignment horizontal="center"/>
      <protection hidden="1"/>
    </xf>
    <xf numFmtId="0" fontId="22" fillId="1" borderId="14">
      <alignment horizontal="center"/>
      <protection hidden="1"/>
    </xf>
    <xf numFmtId="181" fontId="22" fillId="1" borderId="14">
      <alignment horizontal="center"/>
      <protection hidden="1"/>
    </xf>
    <xf numFmtId="181" fontId="22" fillId="1" borderId="14">
      <alignment horizontal="center"/>
      <protection hidden="1"/>
    </xf>
    <xf numFmtId="0" fontId="22" fillId="1" borderId="14">
      <alignment horizontal="center"/>
      <protection hidden="1"/>
    </xf>
    <xf numFmtId="181" fontId="22" fillId="1" borderId="14">
      <alignment horizontal="center"/>
      <protection hidden="1"/>
    </xf>
    <xf numFmtId="181" fontId="22" fillId="1" borderId="14">
      <alignment horizontal="center"/>
      <protection hidden="1"/>
    </xf>
    <xf numFmtId="0" fontId="22" fillId="1" borderId="14">
      <alignment horizontal="center"/>
      <protection hidden="1"/>
    </xf>
    <xf numFmtId="181" fontId="22" fillId="1" borderId="14">
      <alignment horizontal="center"/>
      <protection hidden="1"/>
    </xf>
    <xf numFmtId="181" fontId="22" fillId="1" borderId="14">
      <alignment horizontal="center"/>
      <protection hidden="1"/>
    </xf>
    <xf numFmtId="181" fontId="22" fillId="1" borderId="14">
      <alignment horizontal="center"/>
      <protection hidden="1"/>
    </xf>
    <xf numFmtId="181" fontId="22" fillId="1" borderId="14">
      <alignment horizontal="center"/>
      <protection hidden="1"/>
    </xf>
    <xf numFmtId="0" fontId="22" fillId="1" borderId="14">
      <alignment horizontal="center"/>
      <protection hidden="1"/>
    </xf>
    <xf numFmtId="0" fontId="22" fillId="1" borderId="14">
      <alignment horizontal="center"/>
      <protection hidden="1"/>
    </xf>
    <xf numFmtId="181" fontId="22" fillId="1" borderId="14">
      <alignment horizontal="center"/>
      <protection hidden="1"/>
    </xf>
    <xf numFmtId="181" fontId="22" fillId="1" borderId="14">
      <alignment horizontal="center"/>
      <protection hidden="1"/>
    </xf>
    <xf numFmtId="0" fontId="22" fillId="1" borderId="14">
      <alignment horizontal="center"/>
      <protection hidden="1"/>
    </xf>
    <xf numFmtId="181" fontId="22" fillId="1" borderId="14">
      <alignment horizontal="center"/>
      <protection hidden="1"/>
    </xf>
    <xf numFmtId="181" fontId="22" fillId="1" borderId="14">
      <alignment horizontal="center"/>
      <protection hidden="1"/>
    </xf>
    <xf numFmtId="0" fontId="22" fillId="1" borderId="14">
      <alignment horizontal="center"/>
      <protection hidden="1"/>
    </xf>
    <xf numFmtId="181" fontId="22" fillId="1" borderId="14">
      <alignment horizontal="center"/>
      <protection hidden="1"/>
    </xf>
    <xf numFmtId="181" fontId="22" fillId="1" borderId="14">
      <alignment horizontal="center"/>
      <protection hidden="1"/>
    </xf>
    <xf numFmtId="0" fontId="22" fillId="1" borderId="14">
      <alignment horizontal="center"/>
      <protection hidden="1"/>
    </xf>
    <xf numFmtId="181" fontId="22" fillId="1" borderId="14">
      <alignment horizontal="center"/>
      <protection hidden="1"/>
    </xf>
    <xf numFmtId="181" fontId="22" fillId="1" borderId="14">
      <alignment horizontal="center"/>
      <protection hidden="1"/>
    </xf>
    <xf numFmtId="181" fontId="22" fillId="1" borderId="14">
      <alignment horizontal="center"/>
      <protection hidden="1"/>
    </xf>
    <xf numFmtId="181" fontId="22" fillId="1" borderId="14">
      <alignment horizontal="center"/>
      <protection hidden="1"/>
    </xf>
    <xf numFmtId="0" fontId="22" fillId="1" borderId="14">
      <alignment horizontal="center"/>
      <protection hidden="1"/>
    </xf>
    <xf numFmtId="0" fontId="22" fillId="1" borderId="14">
      <alignment horizontal="center"/>
      <protection hidden="1"/>
    </xf>
    <xf numFmtId="181" fontId="22" fillId="1" borderId="14">
      <alignment horizontal="center"/>
      <protection hidden="1"/>
    </xf>
    <xf numFmtId="181" fontId="22" fillId="1" borderId="14">
      <alignment horizontal="center"/>
      <protection hidden="1"/>
    </xf>
    <xf numFmtId="0" fontId="22" fillId="1" borderId="14">
      <alignment horizontal="center"/>
      <protection hidden="1"/>
    </xf>
    <xf numFmtId="181" fontId="22" fillId="1" borderId="14">
      <alignment horizontal="center"/>
      <protection hidden="1"/>
    </xf>
    <xf numFmtId="181" fontId="22" fillId="1" borderId="14">
      <alignment horizontal="center"/>
      <protection hidden="1"/>
    </xf>
    <xf numFmtId="0" fontId="22" fillId="1" borderId="14">
      <alignment horizontal="center"/>
      <protection hidden="1"/>
    </xf>
    <xf numFmtId="181" fontId="22" fillId="1" borderId="14">
      <alignment horizontal="center"/>
      <protection hidden="1"/>
    </xf>
    <xf numFmtId="181" fontId="22" fillId="1" borderId="14">
      <alignment horizontal="center"/>
      <protection hidden="1"/>
    </xf>
    <xf numFmtId="0" fontId="22" fillId="1" borderId="14">
      <alignment horizontal="center"/>
      <protection hidden="1"/>
    </xf>
    <xf numFmtId="181" fontId="22" fillId="1" borderId="14">
      <alignment horizontal="center"/>
      <protection hidden="1"/>
    </xf>
    <xf numFmtId="181" fontId="22" fillId="1" borderId="14">
      <alignment horizontal="center"/>
      <protection hidden="1"/>
    </xf>
    <xf numFmtId="181" fontId="22" fillId="1" borderId="14">
      <alignment horizontal="center"/>
      <protection hidden="1"/>
    </xf>
    <xf numFmtId="181" fontId="22" fillId="1" borderId="14">
      <alignment horizontal="center"/>
      <protection hidden="1"/>
    </xf>
    <xf numFmtId="181" fontId="22" fillId="1" borderId="14">
      <alignment horizontal="center"/>
      <protection hidden="1"/>
    </xf>
    <xf numFmtId="181" fontId="22" fillId="1" borderId="14">
      <alignment horizontal="center"/>
      <protection hidden="1"/>
    </xf>
    <xf numFmtId="0" fontId="22" fillId="1" borderId="14">
      <alignment horizontal="center"/>
      <protection hidden="1"/>
    </xf>
    <xf numFmtId="0" fontId="22" fillId="1" borderId="14">
      <alignment horizontal="center"/>
      <protection hidden="1"/>
    </xf>
    <xf numFmtId="0" fontId="22" fillId="1" borderId="14">
      <alignment horizontal="center"/>
      <protection hidden="1"/>
    </xf>
    <xf numFmtId="181" fontId="22" fillId="1" borderId="14">
      <alignment horizontal="center"/>
      <protection hidden="1"/>
    </xf>
    <xf numFmtId="181" fontId="22" fillId="1" borderId="14">
      <alignment horizontal="center"/>
      <protection hidden="1"/>
    </xf>
    <xf numFmtId="0" fontId="22" fillId="1" borderId="14">
      <alignment horizontal="center"/>
      <protection hidden="1"/>
    </xf>
    <xf numFmtId="181" fontId="22" fillId="1" borderId="14">
      <alignment horizontal="center"/>
      <protection hidden="1"/>
    </xf>
    <xf numFmtId="181" fontId="22" fillId="1" borderId="14">
      <alignment horizontal="center"/>
      <protection hidden="1"/>
    </xf>
    <xf numFmtId="0" fontId="22" fillId="1" borderId="14">
      <alignment horizontal="center"/>
      <protection hidden="1"/>
    </xf>
    <xf numFmtId="181" fontId="22" fillId="1" borderId="14">
      <alignment horizontal="center"/>
      <protection hidden="1"/>
    </xf>
    <xf numFmtId="181" fontId="22" fillId="1" borderId="14">
      <alignment horizontal="center"/>
      <protection hidden="1"/>
    </xf>
    <xf numFmtId="0" fontId="22" fillId="1" borderId="14">
      <alignment horizontal="center"/>
      <protection hidden="1"/>
    </xf>
    <xf numFmtId="181" fontId="22" fillId="1" borderId="14">
      <alignment horizontal="center"/>
      <protection hidden="1"/>
    </xf>
    <xf numFmtId="181" fontId="22" fillId="1" borderId="14">
      <alignment horizontal="center"/>
      <protection hidden="1"/>
    </xf>
    <xf numFmtId="181" fontId="22" fillId="1" borderId="14">
      <alignment horizontal="center"/>
      <protection hidden="1"/>
    </xf>
    <xf numFmtId="181" fontId="22" fillId="1" borderId="14">
      <alignment horizontal="center"/>
      <protection hidden="1"/>
    </xf>
    <xf numFmtId="0" fontId="22" fillId="1" borderId="14">
      <alignment horizontal="center"/>
      <protection hidden="1"/>
    </xf>
    <xf numFmtId="0" fontId="22" fillId="1" borderId="14">
      <alignment horizontal="center"/>
      <protection hidden="1"/>
    </xf>
    <xf numFmtId="181" fontId="22" fillId="1" borderId="14">
      <alignment horizontal="center"/>
      <protection hidden="1"/>
    </xf>
    <xf numFmtId="181" fontId="22" fillId="1" borderId="14">
      <alignment horizontal="center"/>
      <protection hidden="1"/>
    </xf>
    <xf numFmtId="0" fontId="22" fillId="1" borderId="14">
      <alignment horizontal="center"/>
      <protection hidden="1"/>
    </xf>
    <xf numFmtId="181" fontId="22" fillId="1" borderId="14">
      <alignment horizontal="center"/>
      <protection hidden="1"/>
    </xf>
    <xf numFmtId="181" fontId="22" fillId="1" borderId="14">
      <alignment horizontal="center"/>
      <protection hidden="1"/>
    </xf>
    <xf numFmtId="0" fontId="22" fillId="1" borderId="14">
      <alignment horizontal="center"/>
      <protection hidden="1"/>
    </xf>
    <xf numFmtId="181" fontId="22" fillId="1" borderId="14">
      <alignment horizontal="center"/>
      <protection hidden="1"/>
    </xf>
    <xf numFmtId="181" fontId="22" fillId="1" borderId="14">
      <alignment horizontal="center"/>
      <protection hidden="1"/>
    </xf>
    <xf numFmtId="0" fontId="22" fillId="1" borderId="14">
      <alignment horizontal="center"/>
      <protection hidden="1"/>
    </xf>
    <xf numFmtId="181" fontId="22" fillId="1" borderId="14">
      <alignment horizontal="center"/>
      <protection hidden="1"/>
    </xf>
    <xf numFmtId="181" fontId="22" fillId="1" borderId="14">
      <alignment horizontal="center"/>
      <protection hidden="1"/>
    </xf>
    <xf numFmtId="181" fontId="22" fillId="1" borderId="14">
      <alignment horizontal="center"/>
      <protection hidden="1"/>
    </xf>
    <xf numFmtId="181" fontId="22" fillId="1" borderId="14">
      <alignment horizontal="center"/>
      <protection hidden="1"/>
    </xf>
    <xf numFmtId="0" fontId="22" fillId="1" borderId="14">
      <alignment horizontal="center"/>
      <protection hidden="1"/>
    </xf>
    <xf numFmtId="0" fontId="22" fillId="1" borderId="14">
      <alignment horizontal="center"/>
      <protection hidden="1"/>
    </xf>
    <xf numFmtId="181" fontId="22" fillId="1" borderId="14">
      <alignment horizontal="center"/>
      <protection hidden="1"/>
    </xf>
    <xf numFmtId="181" fontId="22" fillId="1" borderId="14">
      <alignment horizontal="center"/>
      <protection hidden="1"/>
    </xf>
    <xf numFmtId="0" fontId="22" fillId="1" borderId="14">
      <alignment horizontal="center"/>
      <protection hidden="1"/>
    </xf>
    <xf numFmtId="181" fontId="22" fillId="1" borderId="14">
      <alignment horizontal="center"/>
      <protection hidden="1"/>
    </xf>
    <xf numFmtId="181" fontId="22" fillId="1" borderId="14">
      <alignment horizontal="center"/>
      <protection hidden="1"/>
    </xf>
    <xf numFmtId="0" fontId="22" fillId="1" borderId="14">
      <alignment horizontal="center"/>
      <protection hidden="1"/>
    </xf>
    <xf numFmtId="181" fontId="22" fillId="1" borderId="14">
      <alignment horizontal="center"/>
      <protection hidden="1"/>
    </xf>
    <xf numFmtId="181" fontId="22" fillId="1" borderId="14">
      <alignment horizontal="center"/>
      <protection hidden="1"/>
    </xf>
    <xf numFmtId="0" fontId="22" fillId="1" borderId="14">
      <alignment horizontal="center"/>
      <protection hidden="1"/>
    </xf>
    <xf numFmtId="181" fontId="22" fillId="1" borderId="14">
      <alignment horizontal="center"/>
      <protection hidden="1"/>
    </xf>
    <xf numFmtId="181" fontId="22" fillId="1" borderId="14">
      <alignment horizontal="center"/>
      <protection hidden="1"/>
    </xf>
    <xf numFmtId="181" fontId="22" fillId="1" borderId="14">
      <alignment horizontal="center"/>
      <protection hidden="1"/>
    </xf>
    <xf numFmtId="181" fontId="22" fillId="1" borderId="14">
      <alignment horizontal="center"/>
      <protection hidden="1"/>
    </xf>
    <xf numFmtId="181" fontId="22" fillId="1" borderId="14">
      <alignment horizontal="center"/>
      <protection hidden="1"/>
    </xf>
    <xf numFmtId="181" fontId="22" fillId="1" borderId="14">
      <alignment horizontal="center"/>
      <protection hidden="1"/>
    </xf>
    <xf numFmtId="0" fontId="22" fillId="1" borderId="14">
      <alignment horizontal="center"/>
      <protection hidden="1"/>
    </xf>
    <xf numFmtId="0" fontId="22" fillId="1" borderId="14">
      <alignment horizontal="center"/>
      <protection hidden="1"/>
    </xf>
    <xf numFmtId="0" fontId="22" fillId="1" borderId="14">
      <alignment horizontal="center"/>
      <protection hidden="1"/>
    </xf>
    <xf numFmtId="181" fontId="22" fillId="1" borderId="14">
      <alignment horizontal="center"/>
      <protection hidden="1"/>
    </xf>
    <xf numFmtId="181" fontId="22" fillId="1" borderId="14">
      <alignment horizontal="center"/>
      <protection hidden="1"/>
    </xf>
    <xf numFmtId="0" fontId="22" fillId="1" borderId="14">
      <alignment horizontal="center"/>
      <protection hidden="1"/>
    </xf>
    <xf numFmtId="181" fontId="22" fillId="1" borderId="14">
      <alignment horizontal="center"/>
      <protection hidden="1"/>
    </xf>
    <xf numFmtId="181" fontId="22" fillId="1" borderId="14">
      <alignment horizontal="center"/>
      <protection hidden="1"/>
    </xf>
    <xf numFmtId="0" fontId="22" fillId="1" borderId="14">
      <alignment horizontal="center"/>
      <protection hidden="1"/>
    </xf>
    <xf numFmtId="181" fontId="22" fillId="1" borderId="14">
      <alignment horizontal="center"/>
      <protection hidden="1"/>
    </xf>
    <xf numFmtId="181" fontId="22" fillId="1" borderId="14">
      <alignment horizontal="center"/>
      <protection hidden="1"/>
    </xf>
    <xf numFmtId="0" fontId="22" fillId="1" borderId="14">
      <alignment horizontal="center"/>
      <protection hidden="1"/>
    </xf>
    <xf numFmtId="181" fontId="22" fillId="1" borderId="14">
      <alignment horizontal="center"/>
      <protection hidden="1"/>
    </xf>
    <xf numFmtId="181" fontId="22" fillId="1" borderId="14">
      <alignment horizontal="center"/>
      <protection hidden="1"/>
    </xf>
    <xf numFmtId="181" fontId="22" fillId="1" borderId="14">
      <alignment horizontal="center"/>
      <protection hidden="1"/>
    </xf>
    <xf numFmtId="181" fontId="22" fillId="1" borderId="14">
      <alignment horizontal="center"/>
      <protection hidden="1"/>
    </xf>
    <xf numFmtId="0" fontId="22" fillId="1" borderId="14">
      <alignment horizontal="center"/>
      <protection hidden="1"/>
    </xf>
    <xf numFmtId="0" fontId="22" fillId="1" borderId="14">
      <alignment horizontal="center"/>
      <protection hidden="1"/>
    </xf>
    <xf numFmtId="181" fontId="22" fillId="1" borderId="14">
      <alignment horizontal="center"/>
      <protection hidden="1"/>
    </xf>
    <xf numFmtId="181" fontId="22" fillId="1" borderId="14">
      <alignment horizontal="center"/>
      <protection hidden="1"/>
    </xf>
    <xf numFmtId="0" fontId="22" fillId="1" borderId="14">
      <alignment horizontal="center"/>
      <protection hidden="1"/>
    </xf>
    <xf numFmtId="181" fontId="22" fillId="1" borderId="14">
      <alignment horizontal="center"/>
      <protection hidden="1"/>
    </xf>
    <xf numFmtId="181" fontId="22" fillId="1" borderId="14">
      <alignment horizontal="center"/>
      <protection hidden="1"/>
    </xf>
    <xf numFmtId="0" fontId="22" fillId="1" borderId="14">
      <alignment horizontal="center"/>
      <protection hidden="1"/>
    </xf>
    <xf numFmtId="181" fontId="22" fillId="1" borderId="14">
      <alignment horizontal="center"/>
      <protection hidden="1"/>
    </xf>
    <xf numFmtId="181" fontId="22" fillId="1" borderId="14">
      <alignment horizontal="center"/>
      <protection hidden="1"/>
    </xf>
    <xf numFmtId="0" fontId="22" fillId="1" borderId="14">
      <alignment horizontal="center"/>
      <protection hidden="1"/>
    </xf>
    <xf numFmtId="181" fontId="22" fillId="1" borderId="14">
      <alignment horizontal="center"/>
      <protection hidden="1"/>
    </xf>
    <xf numFmtId="181" fontId="22" fillId="1" borderId="14">
      <alignment horizontal="center"/>
      <protection hidden="1"/>
    </xf>
    <xf numFmtId="181" fontId="22" fillId="1" borderId="14">
      <alignment horizontal="center"/>
      <protection hidden="1"/>
    </xf>
    <xf numFmtId="181" fontId="22" fillId="1" borderId="14">
      <alignment horizontal="center"/>
      <protection hidden="1"/>
    </xf>
    <xf numFmtId="0" fontId="22" fillId="1" borderId="14">
      <alignment horizontal="center"/>
      <protection hidden="1"/>
    </xf>
    <xf numFmtId="0" fontId="22" fillId="1" borderId="14">
      <alignment horizontal="center"/>
      <protection hidden="1"/>
    </xf>
    <xf numFmtId="181" fontId="22" fillId="1" borderId="14">
      <alignment horizontal="center"/>
      <protection hidden="1"/>
    </xf>
    <xf numFmtId="181" fontId="22" fillId="1" borderId="14">
      <alignment horizontal="center"/>
      <protection hidden="1"/>
    </xf>
    <xf numFmtId="0" fontId="22" fillId="1" borderId="14">
      <alignment horizontal="center"/>
      <protection hidden="1"/>
    </xf>
    <xf numFmtId="181" fontId="22" fillId="1" borderId="14">
      <alignment horizontal="center"/>
      <protection hidden="1"/>
    </xf>
    <xf numFmtId="181" fontId="22" fillId="1" borderId="14">
      <alignment horizontal="center"/>
      <protection hidden="1"/>
    </xf>
    <xf numFmtId="0" fontId="22" fillId="1" borderId="14">
      <alignment horizontal="center"/>
      <protection hidden="1"/>
    </xf>
    <xf numFmtId="181" fontId="22" fillId="1" borderId="14">
      <alignment horizontal="center"/>
      <protection hidden="1"/>
    </xf>
    <xf numFmtId="181" fontId="22" fillId="1" borderId="14">
      <alignment horizontal="center"/>
      <protection hidden="1"/>
    </xf>
    <xf numFmtId="0" fontId="22" fillId="1" borderId="14">
      <alignment horizontal="center"/>
      <protection hidden="1"/>
    </xf>
    <xf numFmtId="181" fontId="22" fillId="1" borderId="14">
      <alignment horizontal="center"/>
      <protection hidden="1"/>
    </xf>
    <xf numFmtId="181" fontId="22" fillId="1" borderId="14">
      <alignment horizontal="center"/>
      <protection hidden="1"/>
    </xf>
    <xf numFmtId="181" fontId="22" fillId="1" borderId="14">
      <alignment horizontal="center"/>
      <protection hidden="1"/>
    </xf>
    <xf numFmtId="181" fontId="22" fillId="1" borderId="14">
      <alignment horizontal="center"/>
      <protection hidden="1"/>
    </xf>
    <xf numFmtId="181" fontId="22" fillId="1" borderId="14">
      <alignment horizontal="center"/>
      <protection hidden="1"/>
    </xf>
    <xf numFmtId="181" fontId="22" fillId="1" borderId="14">
      <alignment horizontal="center"/>
      <protection hidden="1"/>
    </xf>
    <xf numFmtId="0" fontId="22" fillId="1" borderId="14">
      <alignment horizontal="center"/>
      <protection hidden="1"/>
    </xf>
    <xf numFmtId="0" fontId="22" fillId="1" borderId="14">
      <alignment horizontal="center"/>
      <protection hidden="1"/>
    </xf>
    <xf numFmtId="0" fontId="22" fillId="1" borderId="14">
      <alignment horizontal="center"/>
      <protection hidden="1"/>
    </xf>
    <xf numFmtId="181" fontId="22" fillId="1" borderId="14">
      <alignment horizontal="center"/>
      <protection hidden="1"/>
    </xf>
    <xf numFmtId="181" fontId="22" fillId="1" borderId="14">
      <alignment horizontal="center"/>
      <protection hidden="1"/>
    </xf>
    <xf numFmtId="0" fontId="22" fillId="1" borderId="14">
      <alignment horizontal="center"/>
      <protection hidden="1"/>
    </xf>
    <xf numFmtId="181" fontId="22" fillId="1" borderId="14">
      <alignment horizontal="center"/>
      <protection hidden="1"/>
    </xf>
    <xf numFmtId="181" fontId="22" fillId="1" borderId="14">
      <alignment horizontal="center"/>
      <protection hidden="1"/>
    </xf>
    <xf numFmtId="0" fontId="22" fillId="1" borderId="14">
      <alignment horizontal="center"/>
      <protection hidden="1"/>
    </xf>
    <xf numFmtId="181" fontId="22" fillId="1" borderId="14">
      <alignment horizontal="center"/>
      <protection hidden="1"/>
    </xf>
    <xf numFmtId="181" fontId="22" fillId="1" borderId="14">
      <alignment horizontal="center"/>
      <protection hidden="1"/>
    </xf>
    <xf numFmtId="0" fontId="22" fillId="1" borderId="14">
      <alignment horizontal="center"/>
      <protection hidden="1"/>
    </xf>
    <xf numFmtId="181" fontId="22" fillId="1" borderId="14">
      <alignment horizontal="center"/>
      <protection hidden="1"/>
    </xf>
    <xf numFmtId="181" fontId="22" fillId="1" borderId="14">
      <alignment horizontal="center"/>
      <protection hidden="1"/>
    </xf>
    <xf numFmtId="181" fontId="22" fillId="1" borderId="14">
      <alignment horizontal="center"/>
      <protection hidden="1"/>
    </xf>
    <xf numFmtId="181" fontId="22" fillId="1" borderId="14">
      <alignment horizontal="center"/>
      <protection hidden="1"/>
    </xf>
    <xf numFmtId="0" fontId="22" fillId="1" borderId="14">
      <alignment horizontal="center"/>
      <protection hidden="1"/>
    </xf>
    <xf numFmtId="0" fontId="22" fillId="1" borderId="14">
      <alignment horizontal="center"/>
      <protection hidden="1"/>
    </xf>
    <xf numFmtId="181" fontId="22" fillId="1" borderId="14">
      <alignment horizontal="center"/>
      <protection hidden="1"/>
    </xf>
    <xf numFmtId="181" fontId="22" fillId="1" borderId="14">
      <alignment horizontal="center"/>
      <protection hidden="1"/>
    </xf>
    <xf numFmtId="0" fontId="22" fillId="1" borderId="14">
      <alignment horizontal="center"/>
      <protection hidden="1"/>
    </xf>
    <xf numFmtId="181" fontId="22" fillId="1" borderId="14">
      <alignment horizontal="center"/>
      <protection hidden="1"/>
    </xf>
    <xf numFmtId="181" fontId="22" fillId="1" borderId="14">
      <alignment horizontal="center"/>
      <protection hidden="1"/>
    </xf>
    <xf numFmtId="0" fontId="22" fillId="1" borderId="14">
      <alignment horizontal="center"/>
      <protection hidden="1"/>
    </xf>
    <xf numFmtId="181" fontId="22" fillId="1" borderId="14">
      <alignment horizontal="center"/>
      <protection hidden="1"/>
    </xf>
    <xf numFmtId="181" fontId="22" fillId="1" borderId="14">
      <alignment horizontal="center"/>
      <protection hidden="1"/>
    </xf>
    <xf numFmtId="0" fontId="22" fillId="1" borderId="14">
      <alignment horizontal="center"/>
      <protection hidden="1"/>
    </xf>
    <xf numFmtId="181" fontId="22" fillId="1" borderId="14">
      <alignment horizontal="center"/>
      <protection hidden="1"/>
    </xf>
    <xf numFmtId="181" fontId="22" fillId="1" borderId="14">
      <alignment horizontal="center"/>
      <protection hidden="1"/>
    </xf>
    <xf numFmtId="181" fontId="22" fillId="1" borderId="14">
      <alignment horizontal="center"/>
      <protection hidden="1"/>
    </xf>
    <xf numFmtId="181" fontId="22" fillId="1" borderId="14">
      <alignment horizontal="center"/>
      <protection hidden="1"/>
    </xf>
    <xf numFmtId="0" fontId="22" fillId="1" borderId="14">
      <alignment horizontal="center"/>
      <protection hidden="1"/>
    </xf>
    <xf numFmtId="0" fontId="22" fillId="1" borderId="14">
      <alignment horizontal="center"/>
      <protection hidden="1"/>
    </xf>
    <xf numFmtId="181" fontId="22" fillId="1" borderId="14">
      <alignment horizontal="center"/>
      <protection hidden="1"/>
    </xf>
    <xf numFmtId="181" fontId="22" fillId="1" borderId="14">
      <alignment horizontal="center"/>
      <protection hidden="1"/>
    </xf>
    <xf numFmtId="0" fontId="22" fillId="1" borderId="14">
      <alignment horizontal="center"/>
      <protection hidden="1"/>
    </xf>
    <xf numFmtId="181" fontId="22" fillId="1" borderId="14">
      <alignment horizontal="center"/>
      <protection hidden="1"/>
    </xf>
    <xf numFmtId="181" fontId="22" fillId="1" borderId="14">
      <alignment horizontal="center"/>
      <protection hidden="1"/>
    </xf>
    <xf numFmtId="0" fontId="22" fillId="1" borderId="14">
      <alignment horizontal="center"/>
      <protection hidden="1"/>
    </xf>
    <xf numFmtId="181" fontId="22" fillId="1" borderId="14">
      <alignment horizontal="center"/>
      <protection hidden="1"/>
    </xf>
    <xf numFmtId="181" fontId="22" fillId="1" borderId="14">
      <alignment horizontal="center"/>
      <protection hidden="1"/>
    </xf>
    <xf numFmtId="0" fontId="22" fillId="1" borderId="14">
      <alignment horizontal="center"/>
      <protection hidden="1"/>
    </xf>
    <xf numFmtId="181" fontId="22" fillId="1" borderId="14">
      <alignment horizontal="center"/>
      <protection hidden="1"/>
    </xf>
    <xf numFmtId="181" fontId="22" fillId="1" borderId="14">
      <alignment horizontal="center"/>
      <protection hidden="1"/>
    </xf>
    <xf numFmtId="181" fontId="22" fillId="1" borderId="14">
      <alignment horizontal="center"/>
      <protection hidden="1"/>
    </xf>
    <xf numFmtId="181" fontId="22" fillId="1" borderId="14">
      <alignment horizontal="center"/>
      <protection hidden="1"/>
    </xf>
    <xf numFmtId="181" fontId="22" fillId="1" borderId="14">
      <alignment horizontal="center"/>
      <protection hidden="1"/>
    </xf>
    <xf numFmtId="181" fontId="22" fillId="1" borderId="14">
      <alignment horizontal="center"/>
      <protection hidden="1"/>
    </xf>
    <xf numFmtId="0" fontId="22" fillId="1" borderId="14">
      <alignment horizontal="center"/>
      <protection hidden="1"/>
    </xf>
    <xf numFmtId="0" fontId="22" fillId="1" borderId="14">
      <alignment horizontal="center"/>
      <protection hidden="1"/>
    </xf>
    <xf numFmtId="181" fontId="22" fillId="1" borderId="14">
      <alignment horizontal="center"/>
      <protection hidden="1"/>
    </xf>
    <xf numFmtId="181" fontId="22" fillId="1" borderId="14">
      <alignment horizontal="center"/>
      <protection hidden="1"/>
    </xf>
    <xf numFmtId="0" fontId="22" fillId="1" borderId="14">
      <alignment horizontal="center"/>
      <protection hidden="1"/>
    </xf>
    <xf numFmtId="181" fontId="22" fillId="1" borderId="14">
      <alignment horizontal="center"/>
      <protection hidden="1"/>
    </xf>
    <xf numFmtId="181" fontId="22" fillId="1" borderId="14">
      <alignment horizontal="center"/>
      <protection hidden="1"/>
    </xf>
    <xf numFmtId="0" fontId="22" fillId="1" borderId="14">
      <alignment horizontal="center"/>
      <protection hidden="1"/>
    </xf>
    <xf numFmtId="181" fontId="22" fillId="1" borderId="14">
      <alignment horizontal="center"/>
      <protection hidden="1"/>
    </xf>
    <xf numFmtId="181" fontId="22" fillId="1" borderId="14">
      <alignment horizontal="center"/>
      <protection hidden="1"/>
    </xf>
    <xf numFmtId="0" fontId="22" fillId="1" borderId="14">
      <alignment horizontal="center"/>
      <protection hidden="1"/>
    </xf>
    <xf numFmtId="181" fontId="22" fillId="1" borderId="14">
      <alignment horizontal="center"/>
      <protection hidden="1"/>
    </xf>
    <xf numFmtId="181" fontId="22" fillId="1" borderId="14">
      <alignment horizontal="center"/>
      <protection hidden="1"/>
    </xf>
    <xf numFmtId="181" fontId="22" fillId="1" borderId="14">
      <alignment horizontal="center"/>
      <protection hidden="1"/>
    </xf>
    <xf numFmtId="181" fontId="22" fillId="1" borderId="14">
      <alignment horizontal="center"/>
      <protection hidden="1"/>
    </xf>
    <xf numFmtId="0" fontId="22" fillId="1" borderId="14">
      <alignment horizontal="center"/>
      <protection hidden="1"/>
    </xf>
    <xf numFmtId="0" fontId="22" fillId="1" borderId="14">
      <alignment horizontal="center"/>
      <protection hidden="1"/>
    </xf>
    <xf numFmtId="181" fontId="22" fillId="1" borderId="14">
      <alignment horizontal="center"/>
      <protection hidden="1"/>
    </xf>
    <xf numFmtId="181" fontId="22" fillId="1" borderId="14">
      <alignment horizontal="center"/>
      <protection hidden="1"/>
    </xf>
    <xf numFmtId="0" fontId="22" fillId="1" borderId="14">
      <alignment horizontal="center"/>
      <protection hidden="1"/>
    </xf>
    <xf numFmtId="181" fontId="22" fillId="1" borderId="14">
      <alignment horizontal="center"/>
      <protection hidden="1"/>
    </xf>
    <xf numFmtId="181" fontId="22" fillId="1" borderId="14">
      <alignment horizontal="center"/>
      <protection hidden="1"/>
    </xf>
    <xf numFmtId="0" fontId="22" fillId="1" borderId="14">
      <alignment horizontal="center"/>
      <protection hidden="1"/>
    </xf>
    <xf numFmtId="181" fontId="22" fillId="1" borderId="14">
      <alignment horizontal="center"/>
      <protection hidden="1"/>
    </xf>
    <xf numFmtId="181" fontId="22" fillId="1" borderId="14">
      <alignment horizontal="center"/>
      <protection hidden="1"/>
    </xf>
    <xf numFmtId="0" fontId="22" fillId="1" borderId="14">
      <alignment horizontal="center"/>
      <protection hidden="1"/>
    </xf>
    <xf numFmtId="181" fontId="22" fillId="1" borderId="14">
      <alignment horizontal="center"/>
      <protection hidden="1"/>
    </xf>
    <xf numFmtId="181" fontId="22" fillId="1" borderId="14">
      <alignment horizontal="center"/>
      <protection hidden="1"/>
    </xf>
    <xf numFmtId="181" fontId="22" fillId="1" borderId="14">
      <alignment horizontal="center"/>
      <protection hidden="1"/>
    </xf>
    <xf numFmtId="181" fontId="22" fillId="1" borderId="14">
      <alignment horizontal="center"/>
      <protection hidden="1"/>
    </xf>
    <xf numFmtId="0" fontId="2" fillId="0" borderId="0" applyNumberFormat="0"/>
    <xf numFmtId="0" fontId="2" fillId="0" borderId="0" applyNumberFormat="0"/>
    <xf numFmtId="181" fontId="2" fillId="0" borderId="0" applyNumberFormat="0"/>
    <xf numFmtId="182" fontId="23" fillId="0" borderId="0" applyFill="0" applyBorder="0" applyAlignment="0"/>
    <xf numFmtId="176" fontId="24" fillId="0" borderId="0" applyFill="0" applyBorder="0" applyAlignment="0"/>
    <xf numFmtId="180" fontId="24" fillId="0" borderId="0" applyFill="0" applyBorder="0" applyAlignment="0"/>
    <xf numFmtId="183" fontId="24" fillId="0" borderId="0" applyFill="0" applyBorder="0" applyAlignment="0"/>
    <xf numFmtId="184" fontId="24" fillId="0" borderId="0" applyFill="0" applyBorder="0" applyAlignment="0"/>
    <xf numFmtId="44" fontId="24" fillId="0" borderId="0" applyFill="0" applyBorder="0" applyAlignment="0"/>
    <xf numFmtId="185" fontId="24" fillId="0" borderId="0" applyFill="0" applyBorder="0" applyAlignment="0"/>
    <xf numFmtId="176" fontId="24" fillId="0" borderId="0" applyFill="0" applyBorder="0" applyAlignment="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0"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0"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0"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0"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0"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0"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0"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0"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0"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0"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0"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0"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0"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0"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0"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0"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0"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0"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0"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0"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0"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0"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0"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0"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0"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0"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0"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0"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0"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0"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0"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0"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0"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0"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0"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0"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0"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0"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0"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0"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0"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0"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0"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0"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0"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0"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0"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0"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0"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0"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0"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0"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0"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0"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0"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0"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0"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0"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0"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0"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0"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0"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0"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0"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0"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0"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0"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0"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0"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0"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0"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0"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0"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0"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0"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0"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0"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0"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0"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0"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0"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0"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0"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0"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0"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0"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0"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0"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0"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0"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0"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0"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0"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0"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0"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0"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0"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0"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0"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0"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0"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0"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0"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0"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0"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0"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0"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0"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0"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0"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0"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0"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181" fontId="25" fillId="29" borderId="15" applyNumberFormat="0" applyAlignment="0" applyProtection="0"/>
    <xf numFmtId="5" fontId="26" fillId="0" borderId="0" applyFill="0" applyBorder="0" applyProtection="0">
      <alignment horizontal="center"/>
    </xf>
    <xf numFmtId="7" fontId="26" fillId="0" borderId="0" applyFill="0" applyBorder="0" applyProtection="0">
      <alignment horizontal="center"/>
    </xf>
    <xf numFmtId="0" fontId="27" fillId="0" borderId="6">
      <alignment vertical="center" wrapText="1"/>
    </xf>
    <xf numFmtId="0" fontId="27" fillId="0" borderId="6">
      <alignment vertical="center" wrapText="1"/>
    </xf>
    <xf numFmtId="181" fontId="27" fillId="0" borderId="6">
      <alignment vertical="center" wrapText="1"/>
    </xf>
    <xf numFmtId="0"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0"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0"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0"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0" fontId="27" fillId="0" borderId="6">
      <alignment vertical="center" wrapText="1"/>
    </xf>
    <xf numFmtId="181" fontId="27" fillId="0" borderId="6">
      <alignment vertical="center" wrapText="1"/>
    </xf>
    <xf numFmtId="0" fontId="27" fillId="0" borderId="6">
      <alignment vertical="center" wrapText="1"/>
    </xf>
    <xf numFmtId="181" fontId="27" fillId="0" borderId="6">
      <alignment vertical="center" wrapText="1"/>
    </xf>
    <xf numFmtId="0"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0"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0"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0"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0" fontId="27" fillId="0" borderId="6">
      <alignment vertical="center" wrapText="1"/>
    </xf>
    <xf numFmtId="181" fontId="27" fillId="0" borderId="6">
      <alignment vertical="center" wrapText="1"/>
    </xf>
    <xf numFmtId="0"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0"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0"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0"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0" fontId="27" fillId="0" borderId="6">
      <alignment vertical="center" wrapText="1"/>
    </xf>
    <xf numFmtId="181" fontId="27" fillId="0" borderId="6">
      <alignment vertical="center" wrapText="1"/>
    </xf>
    <xf numFmtId="0"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0"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0"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0"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0" fontId="27" fillId="0" borderId="6">
      <alignment vertical="center" wrapText="1"/>
    </xf>
    <xf numFmtId="181" fontId="27" fillId="0" borderId="6">
      <alignment vertical="center" wrapText="1"/>
    </xf>
    <xf numFmtId="0" fontId="27" fillId="0" borderId="6">
      <alignment vertical="center" wrapText="1"/>
    </xf>
    <xf numFmtId="181" fontId="27" fillId="0" borderId="6">
      <alignment vertical="center" wrapText="1"/>
    </xf>
    <xf numFmtId="0"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0"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0"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0"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0" fontId="27" fillId="0" borderId="6">
      <alignment vertical="center" wrapText="1"/>
    </xf>
    <xf numFmtId="181" fontId="27" fillId="0" borderId="6">
      <alignment vertical="center" wrapText="1"/>
    </xf>
    <xf numFmtId="0"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0"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0"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0"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0" fontId="27" fillId="0" borderId="6">
      <alignment vertical="center" wrapText="1"/>
    </xf>
    <xf numFmtId="181" fontId="27" fillId="0" borderId="6">
      <alignment vertical="center" wrapText="1"/>
    </xf>
    <xf numFmtId="0"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0"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0"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0"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0" fontId="27" fillId="0" borderId="6">
      <alignment vertical="center" wrapText="1"/>
    </xf>
    <xf numFmtId="181" fontId="27" fillId="0" borderId="6">
      <alignment vertical="center" wrapText="1"/>
    </xf>
    <xf numFmtId="0" fontId="27" fillId="0" borderId="6">
      <alignment vertical="center" wrapText="1"/>
    </xf>
    <xf numFmtId="181" fontId="27" fillId="0" borderId="6">
      <alignment vertical="center" wrapText="1"/>
    </xf>
    <xf numFmtId="0"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0"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0"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0"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0" fontId="27" fillId="0" borderId="6">
      <alignment vertical="center" wrapText="1"/>
    </xf>
    <xf numFmtId="181" fontId="27" fillId="0" borderId="6">
      <alignment vertical="center" wrapText="1"/>
    </xf>
    <xf numFmtId="0"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0"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0"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0"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0" fontId="27" fillId="0" borderId="6">
      <alignment vertical="center" wrapText="1"/>
    </xf>
    <xf numFmtId="181" fontId="27" fillId="0" borderId="6">
      <alignment vertical="center" wrapText="1"/>
    </xf>
    <xf numFmtId="0"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0"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0"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0"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0" fontId="27" fillId="0" borderId="6">
      <alignment vertical="center" wrapText="1"/>
    </xf>
    <xf numFmtId="181" fontId="27" fillId="0" borderId="6">
      <alignment vertical="center" wrapText="1"/>
    </xf>
    <xf numFmtId="0" fontId="27" fillId="0" borderId="6">
      <alignment vertical="center" wrapText="1"/>
    </xf>
    <xf numFmtId="181" fontId="27" fillId="0" borderId="6">
      <alignment vertical="center" wrapText="1"/>
    </xf>
    <xf numFmtId="0"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0"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0"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0"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0" fontId="27" fillId="0" borderId="6">
      <alignment vertical="center" wrapText="1"/>
    </xf>
    <xf numFmtId="181" fontId="27" fillId="0" borderId="6">
      <alignment vertical="center" wrapText="1"/>
    </xf>
    <xf numFmtId="0"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0"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0"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0"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0" fontId="27" fillId="0" borderId="6">
      <alignment vertical="center" wrapText="1"/>
    </xf>
    <xf numFmtId="181" fontId="27" fillId="0" borderId="6">
      <alignment vertical="center" wrapText="1"/>
    </xf>
    <xf numFmtId="0"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0"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0"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0"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0" fontId="27" fillId="0" borderId="6">
      <alignment vertical="center" wrapText="1"/>
    </xf>
    <xf numFmtId="181" fontId="27" fillId="0" borderId="6">
      <alignment vertical="center" wrapText="1"/>
    </xf>
    <xf numFmtId="0" fontId="27" fillId="0" borderId="6">
      <alignment vertical="center" wrapText="1"/>
    </xf>
    <xf numFmtId="181" fontId="27" fillId="0" borderId="6">
      <alignment vertical="center" wrapText="1"/>
    </xf>
    <xf numFmtId="0"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0"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0"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0"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0" fontId="27" fillId="0" borderId="6">
      <alignment vertical="center" wrapText="1"/>
    </xf>
    <xf numFmtId="181" fontId="27" fillId="0" borderId="6">
      <alignment vertical="center" wrapText="1"/>
    </xf>
    <xf numFmtId="0"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0"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0"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0"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0" fontId="27" fillId="0" borderId="6">
      <alignment vertical="center" wrapText="1"/>
    </xf>
    <xf numFmtId="181" fontId="27" fillId="0" borderId="6">
      <alignment vertical="center" wrapText="1"/>
    </xf>
    <xf numFmtId="0"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0"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0"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0"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0" fontId="27" fillId="0" borderId="6">
      <alignment vertical="center" wrapText="1"/>
    </xf>
    <xf numFmtId="181" fontId="27" fillId="0" borderId="6">
      <alignment vertical="center" wrapText="1"/>
    </xf>
    <xf numFmtId="0" fontId="27" fillId="0" borderId="6">
      <alignment vertical="center" wrapText="1"/>
    </xf>
    <xf numFmtId="181" fontId="27" fillId="0" borderId="6">
      <alignment vertical="center" wrapText="1"/>
    </xf>
    <xf numFmtId="0"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0"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0"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0"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0" fontId="27" fillId="0" borderId="6">
      <alignment vertical="center" wrapText="1"/>
    </xf>
    <xf numFmtId="181" fontId="27" fillId="0" borderId="6">
      <alignment vertical="center" wrapText="1"/>
    </xf>
    <xf numFmtId="0"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0"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0"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0"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0" fontId="27" fillId="0" borderId="6">
      <alignment vertical="center" wrapText="1"/>
    </xf>
    <xf numFmtId="181" fontId="27" fillId="0" borderId="6">
      <alignment vertical="center" wrapText="1"/>
    </xf>
    <xf numFmtId="0"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0"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0"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0"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0" fontId="27" fillId="0" borderId="6">
      <alignment vertical="center" wrapText="1"/>
    </xf>
    <xf numFmtId="181" fontId="27" fillId="0" borderId="6">
      <alignment vertical="center" wrapText="1"/>
    </xf>
    <xf numFmtId="0"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0"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0"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0"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0" fontId="27" fillId="0" borderId="6">
      <alignment vertical="center" wrapText="1"/>
    </xf>
    <xf numFmtId="181" fontId="27" fillId="0" borderId="6">
      <alignment vertical="center" wrapText="1"/>
    </xf>
    <xf numFmtId="0"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0"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0"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0"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181" fontId="27" fillId="0" borderId="6">
      <alignment vertical="center" wrapText="1"/>
    </xf>
    <xf numFmtId="0" fontId="28" fillId="4" borderId="6">
      <alignment horizontal="center" vertical="center" wrapText="1"/>
    </xf>
    <xf numFmtId="0" fontId="28" fillId="4" borderId="6">
      <alignment horizontal="center" vertical="center" wrapText="1"/>
    </xf>
    <xf numFmtId="181" fontId="28" fillId="4" borderId="6">
      <alignment horizontal="center" vertical="center" wrapText="1"/>
    </xf>
    <xf numFmtId="0"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0"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0"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0"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0" fontId="28" fillId="4" borderId="6">
      <alignment horizontal="center" vertical="center" wrapText="1"/>
    </xf>
    <xf numFmtId="181" fontId="28" fillId="4" borderId="6">
      <alignment horizontal="center" vertical="center" wrapText="1"/>
    </xf>
    <xf numFmtId="0" fontId="28" fillId="4" borderId="6">
      <alignment horizontal="center" vertical="center" wrapText="1"/>
    </xf>
    <xf numFmtId="181" fontId="28" fillId="4" borderId="6">
      <alignment horizontal="center" vertical="center" wrapText="1"/>
    </xf>
    <xf numFmtId="0"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0"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0"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0"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0" fontId="28" fillId="4" borderId="6">
      <alignment horizontal="center" vertical="center" wrapText="1"/>
    </xf>
    <xf numFmtId="181" fontId="28" fillId="4" borderId="6">
      <alignment horizontal="center" vertical="center" wrapText="1"/>
    </xf>
    <xf numFmtId="0"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0"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0"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0"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0" fontId="28" fillId="4" borderId="6">
      <alignment horizontal="center" vertical="center" wrapText="1"/>
    </xf>
    <xf numFmtId="181" fontId="28" fillId="4" borderId="6">
      <alignment horizontal="center" vertical="center" wrapText="1"/>
    </xf>
    <xf numFmtId="0"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0"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0"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0"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0" fontId="28" fillId="4" borderId="6">
      <alignment horizontal="center" vertical="center" wrapText="1"/>
    </xf>
    <xf numFmtId="181" fontId="28" fillId="4" borderId="6">
      <alignment horizontal="center" vertical="center" wrapText="1"/>
    </xf>
    <xf numFmtId="0" fontId="28" fillId="4" borderId="6">
      <alignment horizontal="center" vertical="center" wrapText="1"/>
    </xf>
    <xf numFmtId="181" fontId="28" fillId="4" borderId="6">
      <alignment horizontal="center" vertical="center" wrapText="1"/>
    </xf>
    <xf numFmtId="0"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0"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0"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0"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0" fontId="28" fillId="4" borderId="6">
      <alignment horizontal="center" vertical="center" wrapText="1"/>
    </xf>
    <xf numFmtId="181" fontId="28" fillId="4" borderId="6">
      <alignment horizontal="center" vertical="center" wrapText="1"/>
    </xf>
    <xf numFmtId="0"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0"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0"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0"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0" fontId="28" fillId="4" borderId="6">
      <alignment horizontal="center" vertical="center" wrapText="1"/>
    </xf>
    <xf numFmtId="181" fontId="28" fillId="4" borderId="6">
      <alignment horizontal="center" vertical="center" wrapText="1"/>
    </xf>
    <xf numFmtId="0"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0"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0"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0"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0" fontId="28" fillId="4" borderId="6">
      <alignment horizontal="center" vertical="center" wrapText="1"/>
    </xf>
    <xf numFmtId="181" fontId="28" fillId="4" borderId="6">
      <alignment horizontal="center" vertical="center" wrapText="1"/>
    </xf>
    <xf numFmtId="0" fontId="28" fillId="4" borderId="6">
      <alignment horizontal="center" vertical="center" wrapText="1"/>
    </xf>
    <xf numFmtId="181" fontId="28" fillId="4" borderId="6">
      <alignment horizontal="center" vertical="center" wrapText="1"/>
    </xf>
    <xf numFmtId="0"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0"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0"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0"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0" fontId="28" fillId="4" borderId="6">
      <alignment horizontal="center" vertical="center" wrapText="1"/>
    </xf>
    <xf numFmtId="181" fontId="28" fillId="4" borderId="6">
      <alignment horizontal="center" vertical="center" wrapText="1"/>
    </xf>
    <xf numFmtId="0"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0"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0"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0"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0" fontId="28" fillId="4" borderId="6">
      <alignment horizontal="center" vertical="center" wrapText="1"/>
    </xf>
    <xf numFmtId="181" fontId="28" fillId="4" borderId="6">
      <alignment horizontal="center" vertical="center" wrapText="1"/>
    </xf>
    <xf numFmtId="0"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0"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0"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0"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0" fontId="28" fillId="4" borderId="6">
      <alignment horizontal="center" vertical="center" wrapText="1"/>
    </xf>
    <xf numFmtId="181" fontId="28" fillId="4" borderId="6">
      <alignment horizontal="center" vertical="center" wrapText="1"/>
    </xf>
    <xf numFmtId="0" fontId="28" fillId="4" borderId="6">
      <alignment horizontal="center" vertical="center" wrapText="1"/>
    </xf>
    <xf numFmtId="181" fontId="28" fillId="4" borderId="6">
      <alignment horizontal="center" vertical="center" wrapText="1"/>
    </xf>
    <xf numFmtId="0"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0"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0"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0"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0" fontId="28" fillId="4" borderId="6">
      <alignment horizontal="center" vertical="center" wrapText="1"/>
    </xf>
    <xf numFmtId="181" fontId="28" fillId="4" borderId="6">
      <alignment horizontal="center" vertical="center" wrapText="1"/>
    </xf>
    <xf numFmtId="0"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0"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0"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0"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0" fontId="28" fillId="4" borderId="6">
      <alignment horizontal="center" vertical="center" wrapText="1"/>
    </xf>
    <xf numFmtId="181" fontId="28" fillId="4" borderId="6">
      <alignment horizontal="center" vertical="center" wrapText="1"/>
    </xf>
    <xf numFmtId="0"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0"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0"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0"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0" fontId="28" fillId="4" borderId="6">
      <alignment horizontal="center" vertical="center" wrapText="1"/>
    </xf>
    <xf numFmtId="181" fontId="28" fillId="4" borderId="6">
      <alignment horizontal="center" vertical="center" wrapText="1"/>
    </xf>
    <xf numFmtId="0" fontId="28" fillId="4" borderId="6">
      <alignment horizontal="center" vertical="center" wrapText="1"/>
    </xf>
    <xf numFmtId="181" fontId="28" fillId="4" borderId="6">
      <alignment horizontal="center" vertical="center" wrapText="1"/>
    </xf>
    <xf numFmtId="0"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0"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0"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0"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0" fontId="28" fillId="4" borderId="6">
      <alignment horizontal="center" vertical="center" wrapText="1"/>
    </xf>
    <xf numFmtId="181" fontId="28" fillId="4" borderId="6">
      <alignment horizontal="center" vertical="center" wrapText="1"/>
    </xf>
    <xf numFmtId="0"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0"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0"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0"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0" fontId="28" fillId="4" borderId="6">
      <alignment horizontal="center" vertical="center" wrapText="1"/>
    </xf>
    <xf numFmtId="181" fontId="28" fillId="4" borderId="6">
      <alignment horizontal="center" vertical="center" wrapText="1"/>
    </xf>
    <xf numFmtId="0"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0"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0"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0"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0" fontId="28" fillId="4" borderId="6">
      <alignment horizontal="center" vertical="center" wrapText="1"/>
    </xf>
    <xf numFmtId="181" fontId="28" fillId="4" borderId="6">
      <alignment horizontal="center" vertical="center" wrapText="1"/>
    </xf>
    <xf numFmtId="0" fontId="28" fillId="4" borderId="6">
      <alignment horizontal="center" vertical="center" wrapText="1"/>
    </xf>
    <xf numFmtId="181" fontId="28" fillId="4" borderId="6">
      <alignment horizontal="center" vertical="center" wrapText="1"/>
    </xf>
    <xf numFmtId="0"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0"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0"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0"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0" fontId="28" fillId="4" borderId="6">
      <alignment horizontal="center" vertical="center" wrapText="1"/>
    </xf>
    <xf numFmtId="181" fontId="28" fillId="4" borderId="6">
      <alignment horizontal="center" vertical="center" wrapText="1"/>
    </xf>
    <xf numFmtId="0"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0"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0"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0"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0" fontId="28" fillId="4" borderId="6">
      <alignment horizontal="center" vertical="center" wrapText="1"/>
    </xf>
    <xf numFmtId="181" fontId="28" fillId="4" borderId="6">
      <alignment horizontal="center" vertical="center" wrapText="1"/>
    </xf>
    <xf numFmtId="0"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0"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0"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0"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0" fontId="28" fillId="4" borderId="6">
      <alignment horizontal="center" vertical="center" wrapText="1"/>
    </xf>
    <xf numFmtId="181" fontId="28" fillId="4" borderId="6">
      <alignment horizontal="center" vertical="center" wrapText="1"/>
    </xf>
    <xf numFmtId="0"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0"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0"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0"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0" fontId="28" fillId="4" borderId="6">
      <alignment horizontal="center" vertical="center" wrapText="1"/>
    </xf>
    <xf numFmtId="181" fontId="28" fillId="4" borderId="6">
      <alignment horizontal="center" vertical="center" wrapText="1"/>
    </xf>
    <xf numFmtId="0"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0"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0"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0"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1" fontId="28" fillId="4" borderId="6">
      <alignment horizontal="center" vertical="center" wrapText="1"/>
    </xf>
    <xf numFmtId="186" fontId="2" fillId="0" borderId="0" applyFont="0" applyFill="0" applyBorder="0" applyAlignment="0" applyProtection="0"/>
    <xf numFmtId="0" fontId="29" fillId="30" borderId="16" applyNumberFormat="0" applyAlignment="0" applyProtection="0"/>
    <xf numFmtId="181" fontId="29" fillId="30" borderId="16" applyNumberFormat="0" applyAlignment="0" applyProtection="0"/>
    <xf numFmtId="181" fontId="29" fillId="30" borderId="16" applyNumberFormat="0" applyAlignment="0" applyProtection="0"/>
    <xf numFmtId="181" fontId="29" fillId="30" borderId="16" applyNumberFormat="0" applyAlignment="0" applyProtection="0"/>
    <xf numFmtId="181" fontId="29" fillId="30" borderId="16" applyNumberFormat="0" applyAlignment="0" applyProtection="0"/>
    <xf numFmtId="181" fontId="29" fillId="30" borderId="16" applyNumberFormat="0" applyAlignment="0" applyProtection="0"/>
    <xf numFmtId="181" fontId="29" fillId="30" borderId="16" applyNumberFormat="0" applyAlignment="0" applyProtection="0"/>
    <xf numFmtId="181" fontId="29" fillId="30" borderId="16" applyNumberFormat="0" applyAlignment="0" applyProtection="0"/>
    <xf numFmtId="181" fontId="29" fillId="30" borderId="16" applyNumberFormat="0" applyAlignment="0" applyProtection="0"/>
    <xf numFmtId="181" fontId="29" fillId="30" borderId="16" applyNumberFormat="0" applyAlignment="0" applyProtection="0"/>
    <xf numFmtId="181" fontId="29" fillId="30" borderId="16" applyNumberFormat="0" applyAlignment="0" applyProtection="0"/>
    <xf numFmtId="181" fontId="29" fillId="30" borderId="16" applyNumberFormat="0" applyAlignment="0" applyProtection="0"/>
    <xf numFmtId="181" fontId="29" fillId="30" borderId="16" applyNumberFormat="0" applyAlignment="0" applyProtection="0"/>
    <xf numFmtId="181" fontId="29" fillId="30" borderId="16" applyNumberFormat="0" applyAlignment="0" applyProtection="0"/>
    <xf numFmtId="181" fontId="29" fillId="30" borderId="16" applyNumberFormat="0" applyAlignment="0" applyProtection="0"/>
    <xf numFmtId="181" fontId="29" fillId="30" borderId="16" applyNumberFormat="0" applyAlignment="0" applyProtection="0"/>
    <xf numFmtId="181" fontId="29" fillId="30" borderId="16" applyNumberFormat="0" applyAlignment="0" applyProtection="0"/>
    <xf numFmtId="181" fontId="29" fillId="30" borderId="16" applyNumberFormat="0" applyAlignment="0" applyProtection="0"/>
    <xf numFmtId="181" fontId="29" fillId="30" borderId="16" applyNumberFormat="0" applyAlignment="0" applyProtection="0"/>
    <xf numFmtId="181" fontId="29" fillId="30" borderId="16" applyNumberFormat="0" applyAlignment="0" applyProtection="0"/>
    <xf numFmtId="181" fontId="29" fillId="30" borderId="16" applyNumberFormat="0" applyAlignment="0" applyProtection="0"/>
    <xf numFmtId="181" fontId="29" fillId="30" borderId="16" applyNumberFormat="0" applyAlignment="0" applyProtection="0"/>
    <xf numFmtId="181" fontId="29" fillId="30" borderId="16" applyNumberFormat="0" applyAlignment="0" applyProtection="0"/>
    <xf numFmtId="181" fontId="29" fillId="30" borderId="16" applyNumberFormat="0" applyAlignment="0" applyProtection="0"/>
    <xf numFmtId="181" fontId="29" fillId="30" borderId="16" applyNumberFormat="0" applyAlignment="0" applyProtection="0"/>
    <xf numFmtId="181" fontId="29" fillId="30" borderId="16" applyNumberFormat="0" applyAlignment="0" applyProtection="0"/>
    <xf numFmtId="181" fontId="29" fillId="30" borderId="16" applyNumberFormat="0" applyAlignment="0" applyProtection="0"/>
    <xf numFmtId="181" fontId="29" fillId="30" borderId="16" applyNumberFormat="0" applyAlignment="0" applyProtection="0"/>
    <xf numFmtId="181" fontId="29" fillId="30" borderId="16" applyNumberFormat="0" applyAlignment="0" applyProtection="0"/>
    <xf numFmtId="181" fontId="29" fillId="30" borderId="16" applyNumberFormat="0" applyAlignment="0" applyProtection="0"/>
    <xf numFmtId="181" fontId="29" fillId="30" borderId="16" applyNumberFormat="0" applyAlignment="0" applyProtection="0"/>
    <xf numFmtId="181" fontId="29" fillId="30" borderId="16" applyNumberFormat="0" applyAlignment="0" applyProtection="0"/>
    <xf numFmtId="181" fontId="29" fillId="30" borderId="16" applyNumberFormat="0" applyAlignment="0" applyProtection="0"/>
    <xf numFmtId="181" fontId="29" fillId="30" borderId="16" applyNumberFormat="0" applyAlignment="0" applyProtection="0"/>
    <xf numFmtId="181" fontId="29" fillId="30" borderId="16" applyNumberFormat="0" applyAlignment="0" applyProtection="0"/>
    <xf numFmtId="181" fontId="29" fillId="30" borderId="16" applyNumberFormat="0" applyAlignment="0" applyProtection="0"/>
    <xf numFmtId="181" fontId="29" fillId="30" borderId="16" applyNumberFormat="0" applyAlignment="0" applyProtection="0"/>
    <xf numFmtId="41" fontId="2" fillId="0" borderId="0" applyFont="0" applyFill="0" applyBorder="0" applyAlignment="0" applyProtection="0"/>
    <xf numFmtId="41" fontId="2" fillId="0" borderId="0" applyFont="0" applyFill="0" applyBorder="0" applyAlignment="0" applyProtection="0"/>
    <xf numFmtId="44" fontId="24"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4" fontId="2" fillId="0" borderId="0" applyFont="0" applyFill="0" applyBorder="0" applyAlignment="0" applyProtection="0">
      <alignment horizontal="right"/>
    </xf>
    <xf numFmtId="4" fontId="2" fillId="0" borderId="0" applyFont="0" applyFill="0" applyBorder="0" applyAlignment="0" applyProtection="0">
      <alignment horizontal="right"/>
    </xf>
    <xf numFmtId="43" fontId="17" fillId="0" borderId="0" applyFont="0" applyFill="0" applyBorder="0" applyAlignment="0" applyProtection="0"/>
    <xf numFmtId="43" fontId="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 fillId="0" borderId="0" applyFont="0" applyFill="0" applyBorder="0" applyAlignment="0" applyProtection="0"/>
    <xf numFmtId="43" fontId="1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37" fontId="31" fillId="0" borderId="0" applyFont="0" applyFill="0" applyBorder="0" applyAlignment="0" applyProtection="0"/>
    <xf numFmtId="37"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7" fontId="2" fillId="0" borderId="0"/>
    <xf numFmtId="187" fontId="2" fillId="0" borderId="0"/>
    <xf numFmtId="3" fontId="2" fillId="0" borderId="0" applyFont="0" applyFill="0" applyBorder="0" applyAlignment="0" applyProtection="0"/>
    <xf numFmtId="0" fontId="35" fillId="0" borderId="0" applyNumberFormat="0" applyAlignment="0">
      <alignment horizontal="left"/>
    </xf>
    <xf numFmtId="0" fontId="36" fillId="0" borderId="0" applyNumberFormat="0" applyAlignment="0"/>
    <xf numFmtId="181" fontId="36" fillId="0" borderId="0" applyNumberFormat="0" applyAlignment="0"/>
    <xf numFmtId="0" fontId="36" fillId="0" borderId="0" applyNumberFormat="0" applyAlignment="0"/>
    <xf numFmtId="5" fontId="37" fillId="0" borderId="0" applyProtection="0">
      <alignment horizontal="center"/>
    </xf>
    <xf numFmtId="176" fontId="24" fillId="0" borderId="0" applyFont="0" applyFill="0" applyBorder="0" applyAlignment="0" applyProtection="0"/>
    <xf numFmtId="8" fontId="2" fillId="0" borderId="0" applyFont="0" applyFill="0" applyBorder="0" applyAlignment="0" applyProtection="0">
      <alignment horizontal="right"/>
    </xf>
    <xf numFmtId="8" fontId="2" fillId="0" borderId="0" applyFont="0" applyFill="0" applyBorder="0" applyAlignment="0" applyProtection="0">
      <alignment horizontal="right"/>
    </xf>
    <xf numFmtId="44" fontId="38" fillId="0" borderId="0" applyFont="0" applyFill="0" applyBorder="0" applyAlignment="0" applyProtection="0"/>
    <xf numFmtId="44" fontId="2"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2"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2" fillId="0" borderId="0" applyFont="0" applyFill="0" applyBorder="0" applyAlignment="0" applyProtection="0"/>
    <xf numFmtId="44" fontId="1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2" fillId="0" borderId="0" applyFont="0" applyFill="0" applyBorder="0" applyAlignment="0" applyProtection="0"/>
    <xf numFmtId="44" fontId="32" fillId="0" borderId="0" applyFont="0" applyFill="0" applyBorder="0" applyAlignment="0" applyProtection="0"/>
    <xf numFmtId="44" fontId="3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2" fillId="0" borderId="0" applyFont="0" applyFill="0" applyBorder="0" applyAlignment="0" applyProtection="0"/>
    <xf numFmtId="5" fontId="2" fillId="0" borderId="0" applyFont="0" applyFill="0" applyBorder="0" applyAlignment="0" applyProtection="0"/>
    <xf numFmtId="188" fontId="2" fillId="0" borderId="0"/>
    <xf numFmtId="188" fontId="2" fillId="0" borderId="0"/>
    <xf numFmtId="14" fontId="2" fillId="0" borderId="0">
      <alignment vertical="center"/>
    </xf>
    <xf numFmtId="14" fontId="23" fillId="0" borderId="0" applyFill="0" applyBorder="0" applyAlignment="0"/>
    <xf numFmtId="14" fontId="2" fillId="0" borderId="0">
      <alignment vertical="center"/>
    </xf>
    <xf numFmtId="14" fontId="39" fillId="0" borderId="17" applyFont="0" applyFill="0" applyBorder="0" applyAlignment="0" applyProtection="0">
      <alignment horizontal="centerContinuous"/>
    </xf>
    <xf numFmtId="17" fontId="39" fillId="0" borderId="0" applyFont="0" applyFill="0" applyBorder="0" applyAlignment="0" applyProtection="0"/>
    <xf numFmtId="20" fontId="5" fillId="0" borderId="0" applyFont="0" applyFill="0" applyBorder="0" applyAlignment="0" applyProtection="0"/>
    <xf numFmtId="189" fontId="2" fillId="0" borderId="0"/>
    <xf numFmtId="189" fontId="2" fillId="0" borderId="0"/>
    <xf numFmtId="190" fontId="2" fillId="0" borderId="18" applyBorder="0" applyAlignment="0">
      <alignment vertical="center"/>
    </xf>
    <xf numFmtId="190" fontId="2" fillId="0" borderId="18" applyBorder="0" applyAlignment="0">
      <alignment vertical="center"/>
    </xf>
    <xf numFmtId="44" fontId="24" fillId="0" borderId="0" applyFill="0" applyBorder="0" applyAlignment="0"/>
    <xf numFmtId="176" fontId="24" fillId="0" borderId="0" applyFill="0" applyBorder="0" applyAlignment="0"/>
    <xf numFmtId="44" fontId="24" fillId="0" borderId="0" applyFill="0" applyBorder="0" applyAlignment="0"/>
    <xf numFmtId="185" fontId="24" fillId="0" borderId="0" applyFill="0" applyBorder="0" applyAlignment="0"/>
    <xf numFmtId="176" fontId="24" fillId="0" borderId="0" applyFill="0" applyBorder="0" applyAlignment="0"/>
    <xf numFmtId="0" fontId="40" fillId="0" borderId="0" applyNumberFormat="0" applyAlignment="0">
      <alignment horizontal="left"/>
    </xf>
    <xf numFmtId="191" fontId="2" fillId="0" borderId="0" applyFont="0" applyFill="0" applyBorder="0" applyAlignment="0" applyProtection="0">
      <alignment horizontal="left"/>
    </xf>
    <xf numFmtId="0" fontId="41" fillId="0" borderId="0" applyNumberFormat="0" applyFill="0" applyBorder="0" applyAlignment="0" applyProtection="0"/>
    <xf numFmtId="181" fontId="41" fillId="0" borderId="0" applyNumberFormat="0" applyFill="0" applyBorder="0" applyAlignment="0" applyProtection="0"/>
    <xf numFmtId="181" fontId="41" fillId="0" borderId="0" applyNumberFormat="0" applyFill="0" applyBorder="0" applyAlignment="0" applyProtection="0"/>
    <xf numFmtId="11" fontId="2" fillId="0" borderId="0" applyFont="0" applyFill="0" applyBorder="0" applyAlignment="0" applyProtection="0">
      <alignment horizontal="right"/>
    </xf>
    <xf numFmtId="11" fontId="2" fillId="0" borderId="0" applyFont="0" applyFill="0" applyBorder="0" applyAlignment="0" applyProtection="0">
      <alignment horizontal="right"/>
    </xf>
    <xf numFmtId="2" fontId="2" fillId="0" borderId="0" applyFont="0" applyFill="0" applyBorder="0" applyAlignment="0" applyProtection="0"/>
    <xf numFmtId="192" fontId="2" fillId="0" borderId="0" applyFont="0" applyFill="0" applyBorder="0" applyAlignment="0" applyProtection="0">
      <alignment horizontal="right"/>
    </xf>
    <xf numFmtId="0" fontId="42" fillId="13" borderId="0" applyNumberFormat="0" applyBorder="0" applyAlignment="0" applyProtection="0"/>
    <xf numFmtId="181" fontId="42" fillId="13" borderId="0" applyNumberFormat="0" applyBorder="0" applyAlignment="0" applyProtection="0"/>
    <xf numFmtId="181" fontId="42" fillId="13" borderId="0" applyNumberFormat="0" applyBorder="0" applyAlignment="0" applyProtection="0"/>
    <xf numFmtId="38" fontId="6" fillId="4" borderId="0" applyNumberFormat="0" applyBorder="0" applyAlignment="0" applyProtection="0"/>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4" fontId="2" fillId="31" borderId="12" applyNumberFormat="0" applyFont="0" applyBorder="0" applyAlignment="0">
      <alignment horizontal="center"/>
      <protection locked="0"/>
    </xf>
    <xf numFmtId="0" fontId="11" fillId="0" borderId="13" applyNumberFormat="0" applyAlignment="0" applyProtection="0">
      <alignment horizontal="left" vertical="center"/>
    </xf>
    <xf numFmtId="181" fontId="11" fillId="0" borderId="13" applyNumberFormat="0" applyAlignment="0" applyProtection="0">
      <alignment horizontal="left" vertical="center"/>
    </xf>
    <xf numFmtId="0" fontId="11" fillId="0" borderId="13" applyNumberFormat="0" applyAlignment="0" applyProtection="0">
      <alignment horizontal="left" vertical="center"/>
    </xf>
    <xf numFmtId="0" fontId="11" fillId="0" borderId="9">
      <alignment horizontal="left" vertical="center"/>
    </xf>
    <xf numFmtId="0" fontId="11" fillId="0" borderId="9">
      <alignment horizontal="left" vertical="center"/>
    </xf>
    <xf numFmtId="181" fontId="11" fillId="0" borderId="9">
      <alignment horizontal="left" vertical="center"/>
    </xf>
    <xf numFmtId="0"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0"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0"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0"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0"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0"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0" fontId="11" fillId="0" borderId="9">
      <alignment horizontal="left" vertical="center"/>
    </xf>
    <xf numFmtId="181" fontId="11" fillId="0" borderId="9">
      <alignment horizontal="left" vertical="center"/>
    </xf>
    <xf numFmtId="0"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0"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0"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0"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0" fontId="11" fillId="0" borderId="9">
      <alignment horizontal="left" vertical="center"/>
    </xf>
    <xf numFmtId="181" fontId="11" fillId="0" borderId="9">
      <alignment horizontal="left" vertical="center"/>
    </xf>
    <xf numFmtId="0"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0"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0"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0"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0" fontId="11" fillId="0" borderId="9">
      <alignment horizontal="left" vertical="center"/>
    </xf>
    <xf numFmtId="181" fontId="11" fillId="0" borderId="9">
      <alignment horizontal="left" vertical="center"/>
    </xf>
    <xf numFmtId="0"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0"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0"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0"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0" fontId="11" fillId="0" borderId="9">
      <alignment horizontal="left" vertical="center"/>
    </xf>
    <xf numFmtId="181" fontId="11" fillId="0" borderId="9">
      <alignment horizontal="left" vertical="center"/>
    </xf>
    <xf numFmtId="0" fontId="11" fillId="0" borderId="9">
      <alignment horizontal="left" vertical="center"/>
    </xf>
    <xf numFmtId="181" fontId="11" fillId="0" borderId="9">
      <alignment horizontal="left" vertical="center"/>
    </xf>
    <xf numFmtId="0"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0"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0"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0"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0" fontId="11" fillId="0" borderId="9">
      <alignment horizontal="left" vertical="center"/>
    </xf>
    <xf numFmtId="181" fontId="11" fillId="0" borderId="9">
      <alignment horizontal="left" vertical="center"/>
    </xf>
    <xf numFmtId="0"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0"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0"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0"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0" fontId="11" fillId="0" borderId="9">
      <alignment horizontal="left" vertical="center"/>
    </xf>
    <xf numFmtId="181" fontId="11" fillId="0" borderId="9">
      <alignment horizontal="left" vertical="center"/>
    </xf>
    <xf numFmtId="0"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0"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0"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0"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0" fontId="11" fillId="0" borderId="9">
      <alignment horizontal="left" vertical="center"/>
    </xf>
    <xf numFmtId="181" fontId="11" fillId="0" borderId="9">
      <alignment horizontal="left" vertical="center"/>
    </xf>
    <xf numFmtId="0" fontId="11" fillId="0" borderId="9">
      <alignment horizontal="left" vertical="center"/>
    </xf>
    <xf numFmtId="181" fontId="11" fillId="0" borderId="9">
      <alignment horizontal="left" vertical="center"/>
    </xf>
    <xf numFmtId="0"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0"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0"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0"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0" fontId="11" fillId="0" borderId="9">
      <alignment horizontal="left" vertical="center"/>
    </xf>
    <xf numFmtId="181" fontId="11" fillId="0" borderId="9">
      <alignment horizontal="left" vertical="center"/>
    </xf>
    <xf numFmtId="0"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0"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0"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0"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0" fontId="11" fillId="0" borderId="9">
      <alignment horizontal="left" vertical="center"/>
    </xf>
    <xf numFmtId="181" fontId="11" fillId="0" borderId="9">
      <alignment horizontal="left" vertical="center"/>
    </xf>
    <xf numFmtId="0"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0"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0"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0"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0" fontId="11" fillId="0" borderId="9">
      <alignment horizontal="left" vertical="center"/>
    </xf>
    <xf numFmtId="181" fontId="11" fillId="0" borderId="9">
      <alignment horizontal="left" vertical="center"/>
    </xf>
    <xf numFmtId="0" fontId="11" fillId="0" borderId="9">
      <alignment horizontal="left" vertical="center"/>
    </xf>
    <xf numFmtId="181" fontId="11" fillId="0" borderId="9">
      <alignment horizontal="left" vertical="center"/>
    </xf>
    <xf numFmtId="0"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0"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0"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0"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0" fontId="11" fillId="0" borderId="9">
      <alignment horizontal="left" vertical="center"/>
    </xf>
    <xf numFmtId="181" fontId="11" fillId="0" borderId="9">
      <alignment horizontal="left" vertical="center"/>
    </xf>
    <xf numFmtId="0"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0"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0"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0"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0" fontId="11" fillId="0" borderId="9">
      <alignment horizontal="left" vertical="center"/>
    </xf>
    <xf numFmtId="181" fontId="11" fillId="0" borderId="9">
      <alignment horizontal="left" vertical="center"/>
    </xf>
    <xf numFmtId="0"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0"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0"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0"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0" fontId="11" fillId="0" borderId="9">
      <alignment horizontal="left" vertical="center"/>
    </xf>
    <xf numFmtId="181" fontId="11" fillId="0" borderId="9">
      <alignment horizontal="left" vertical="center"/>
    </xf>
    <xf numFmtId="0" fontId="11" fillId="0" borderId="9">
      <alignment horizontal="left" vertical="center"/>
    </xf>
    <xf numFmtId="181" fontId="11" fillId="0" borderId="9">
      <alignment horizontal="left" vertical="center"/>
    </xf>
    <xf numFmtId="0"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0"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0"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0"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0" fontId="11" fillId="0" borderId="9">
      <alignment horizontal="left" vertical="center"/>
    </xf>
    <xf numFmtId="181" fontId="11" fillId="0" borderId="9">
      <alignment horizontal="left" vertical="center"/>
    </xf>
    <xf numFmtId="0"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0"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0"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0"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0" fontId="11" fillId="0" borderId="9">
      <alignment horizontal="left" vertical="center"/>
    </xf>
    <xf numFmtId="181" fontId="11" fillId="0" borderId="9">
      <alignment horizontal="left" vertical="center"/>
    </xf>
    <xf numFmtId="0"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0"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0"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0"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0" fontId="11" fillId="0" borderId="9">
      <alignment horizontal="left" vertical="center"/>
    </xf>
    <xf numFmtId="181" fontId="11" fillId="0" borderId="9">
      <alignment horizontal="left" vertical="center"/>
    </xf>
    <xf numFmtId="0" fontId="11" fillId="0" borderId="9">
      <alignment horizontal="left" vertical="center"/>
    </xf>
    <xf numFmtId="181" fontId="11" fillId="0" borderId="9">
      <alignment horizontal="left" vertical="center"/>
    </xf>
    <xf numFmtId="0"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0"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0"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0"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0" fontId="11" fillId="0" borderId="9">
      <alignment horizontal="left" vertical="center"/>
    </xf>
    <xf numFmtId="181" fontId="11" fillId="0" borderId="9">
      <alignment horizontal="left" vertical="center"/>
    </xf>
    <xf numFmtId="0"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0"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0"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0"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0" fontId="11" fillId="0" borderId="9">
      <alignment horizontal="left" vertical="center"/>
    </xf>
    <xf numFmtId="181" fontId="11" fillId="0" borderId="9">
      <alignment horizontal="left" vertical="center"/>
    </xf>
    <xf numFmtId="0"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0"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0"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0"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0" fontId="11" fillId="0" borderId="9">
      <alignment horizontal="left" vertical="center"/>
    </xf>
    <xf numFmtId="181" fontId="11" fillId="0" borderId="9">
      <alignment horizontal="left" vertical="center"/>
    </xf>
    <xf numFmtId="0"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0"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0"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0"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0" fontId="11" fillId="0" borderId="9">
      <alignment horizontal="left" vertical="center"/>
    </xf>
    <xf numFmtId="181" fontId="11" fillId="0" borderId="9">
      <alignment horizontal="left" vertical="center"/>
    </xf>
    <xf numFmtId="0"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0"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0"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0"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181" fontId="11" fillId="0" borderId="9">
      <alignment horizontal="left" vertical="center"/>
    </xf>
    <xf numFmtId="0" fontId="43" fillId="0" borderId="0" applyNumberFormat="0" applyFont="0" applyFill="0" applyAlignment="0" applyProtection="0"/>
    <xf numFmtId="181" fontId="43" fillId="0" borderId="0" applyNumberFormat="0" applyFont="0" applyFill="0" applyAlignment="0" applyProtection="0"/>
    <xf numFmtId="181" fontId="43" fillId="0" borderId="0" applyNumberFormat="0" applyFont="0" applyFill="0" applyAlignment="0" applyProtection="0"/>
    <xf numFmtId="0" fontId="11" fillId="0" borderId="0" applyNumberFormat="0" applyFont="0" applyFill="0" applyAlignment="0" applyProtection="0"/>
    <xf numFmtId="181" fontId="11" fillId="0" borderId="0" applyNumberFormat="0" applyFont="0" applyFill="0" applyAlignment="0" applyProtection="0"/>
    <xf numFmtId="181" fontId="11" fillId="0" borderId="0" applyNumberFormat="0" applyFont="0" applyFill="0" applyAlignment="0" applyProtection="0"/>
    <xf numFmtId="0" fontId="44" fillId="0" borderId="19" applyNumberFormat="0" applyFill="0" applyAlignment="0" applyProtection="0"/>
    <xf numFmtId="181" fontId="44" fillId="0" borderId="19" applyNumberFormat="0" applyFill="0" applyAlignment="0" applyProtection="0"/>
    <xf numFmtId="181" fontId="44" fillId="0" borderId="19" applyNumberFormat="0" applyFill="0" applyAlignment="0" applyProtection="0"/>
    <xf numFmtId="181" fontId="44" fillId="0" borderId="19" applyNumberFormat="0" applyFill="0" applyAlignment="0" applyProtection="0"/>
    <xf numFmtId="0" fontId="44" fillId="0" borderId="0" applyNumberFormat="0" applyFill="0" applyBorder="0" applyAlignment="0" applyProtection="0"/>
    <xf numFmtId="181" fontId="44" fillId="0" borderId="0" applyNumberFormat="0" applyFill="0" applyBorder="0" applyAlignment="0" applyProtection="0"/>
    <xf numFmtId="181" fontId="44" fillId="0" borderId="0" applyNumberFormat="0" applyFill="0" applyBorder="0" applyAlignment="0" applyProtection="0"/>
    <xf numFmtId="181" fontId="43" fillId="0" borderId="0" applyProtection="0"/>
    <xf numFmtId="0" fontId="43" fillId="0" borderId="0" applyProtection="0"/>
    <xf numFmtId="181" fontId="11" fillId="0" borderId="0" applyProtection="0"/>
    <xf numFmtId="0" fontId="11" fillId="0" borderId="0" applyProtection="0"/>
    <xf numFmtId="193" fontId="2" fillId="0" borderId="17">
      <alignment horizontal="center"/>
    </xf>
    <xf numFmtId="193" fontId="2" fillId="0" borderId="17">
      <alignment horizontal="center"/>
    </xf>
    <xf numFmtId="0" fontId="45" fillId="0" borderId="0" applyNumberFormat="0" applyFill="0" applyBorder="0" applyAlignment="0" applyProtection="0">
      <alignment vertical="top"/>
      <protection locked="0"/>
    </xf>
    <xf numFmtId="0" fontId="46" fillId="0" borderId="0" applyNumberFormat="0" applyFill="0" applyBorder="0" applyAlignment="0" applyProtection="0"/>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4" fontId="2" fillId="0" borderId="10" applyNumberFormat="0" applyFont="0" applyBorder="0" applyAlignment="0">
      <alignment horizontal="center"/>
      <protection hidden="1"/>
    </xf>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0" fontId="6" fillId="32" borderId="6" applyNumberFormat="0" applyBorder="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0"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0"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0"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0"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0"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0"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0"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0"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0"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0"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0"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0"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0"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0"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0"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0"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0"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0"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0"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0"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0"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0"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0"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0"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0"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0"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0"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0"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0"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0"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0"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0"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0"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0"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0"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0"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0"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0"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0"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0"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0"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0"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0"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0"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0"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0"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0"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0"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0"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0"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0"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0"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0"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0"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0"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0"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0"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0"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0"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0"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0"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0"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0"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0"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0"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0"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0"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0"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0"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0"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0"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0"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0"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0"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0"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0"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0"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0"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0"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0"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0"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0"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0"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0"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0"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0"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0"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0"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0"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0"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0"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0"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0"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0"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0"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0"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0"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0"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0"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0"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0"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0"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0"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0"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0"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0"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0"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0"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0"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0"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0"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0"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81" fontId="47" fillId="16" borderId="15" applyNumberFormat="0" applyAlignment="0" applyProtection="0"/>
    <xf numFmtId="176" fontId="48" fillId="33" borderId="0"/>
    <xf numFmtId="194" fontId="2" fillId="0" borderId="0" applyFont="0" applyFill="0" applyBorder="0" applyAlignment="0" applyProtection="0">
      <alignment horizontal="right"/>
    </xf>
    <xf numFmtId="2" fontId="37" fillId="0" borderId="0" applyProtection="0">
      <alignment horizontal="center"/>
    </xf>
    <xf numFmtId="3" fontId="37" fillId="0" borderId="0" applyProtection="0">
      <alignment horizontal="center"/>
    </xf>
    <xf numFmtId="44" fontId="24" fillId="0" borderId="0" applyFill="0" applyBorder="0" applyAlignment="0"/>
    <xf numFmtId="176" fontId="24" fillId="0" borderId="0" applyFill="0" applyBorder="0" applyAlignment="0"/>
    <xf numFmtId="44" fontId="24" fillId="0" borderId="0" applyFill="0" applyBorder="0" applyAlignment="0"/>
    <xf numFmtId="185" fontId="24" fillId="0" borderId="0" applyFill="0" applyBorder="0" applyAlignment="0"/>
    <xf numFmtId="176" fontId="24" fillId="0" borderId="0" applyFill="0" applyBorder="0" applyAlignment="0"/>
    <xf numFmtId="0" fontId="49" fillId="0" borderId="20" applyNumberFormat="0" applyFill="0" applyAlignment="0" applyProtection="0"/>
    <xf numFmtId="181" fontId="49" fillId="0" borderId="20" applyNumberFormat="0" applyFill="0" applyAlignment="0" applyProtection="0"/>
    <xf numFmtId="181" fontId="49" fillId="0" borderId="20" applyNumberFormat="0" applyFill="0" applyAlignment="0" applyProtection="0"/>
    <xf numFmtId="181" fontId="49" fillId="0" borderId="20" applyNumberFormat="0" applyFill="0" applyAlignment="0" applyProtection="0"/>
    <xf numFmtId="181" fontId="49" fillId="0" borderId="20" applyNumberFormat="0" applyFill="0" applyAlignment="0" applyProtection="0"/>
    <xf numFmtId="181" fontId="49" fillId="0" borderId="20" applyNumberFormat="0" applyFill="0" applyAlignment="0" applyProtection="0"/>
    <xf numFmtId="181" fontId="49" fillId="0" borderId="20" applyNumberFormat="0" applyFill="0" applyAlignment="0" applyProtection="0"/>
    <xf numFmtId="176" fontId="50" fillId="34" borderId="0"/>
    <xf numFmtId="188" fontId="2" fillId="0" borderId="0" applyFont="0" applyFill="0" applyBorder="0" applyAlignment="0" applyProtection="0"/>
    <xf numFmtId="189" fontId="2" fillId="0" borderId="0" applyFont="0" applyFill="0" applyBorder="0" applyAlignment="0" applyProtection="0"/>
    <xf numFmtId="195" fontId="2" fillId="0" borderId="0" applyFont="0" applyFill="0" applyBorder="0" applyAlignment="0" applyProtection="0"/>
    <xf numFmtId="196" fontId="2" fillId="0" borderId="0" applyFont="0" applyFill="0" applyBorder="0" applyAlignment="0" applyProtection="0"/>
    <xf numFmtId="0" fontId="51" fillId="35" borderId="0" applyNumberFormat="0" applyBorder="0" applyAlignment="0" applyProtection="0"/>
    <xf numFmtId="181" fontId="51" fillId="35" borderId="0" applyNumberFormat="0" applyBorder="0" applyAlignment="0" applyProtection="0"/>
    <xf numFmtId="181" fontId="51" fillId="35" borderId="0" applyNumberFormat="0" applyBorder="0" applyAlignment="0" applyProtection="0"/>
    <xf numFmtId="0" fontId="17" fillId="0" borderId="0"/>
    <xf numFmtId="0" fontId="17" fillId="0" borderId="0"/>
    <xf numFmtId="181" fontId="17" fillId="0" borderId="0"/>
    <xf numFmtId="0" fontId="17" fillId="0" borderId="0"/>
    <xf numFmtId="0" fontId="17" fillId="0" borderId="0"/>
    <xf numFmtId="0" fontId="17" fillId="0" borderId="0"/>
    <xf numFmtId="0" fontId="17" fillId="0" borderId="0"/>
    <xf numFmtId="0"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181" fontId="17" fillId="0" borderId="0"/>
    <xf numFmtId="0" fontId="17" fillId="0" borderId="0"/>
    <xf numFmtId="0" fontId="17" fillId="0" borderId="0"/>
    <xf numFmtId="0"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0" fontId="17" fillId="0" borderId="0"/>
    <xf numFmtId="0"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181" fontId="17" fillId="0" borderId="0"/>
    <xf numFmtId="0" fontId="17" fillId="0" borderId="0"/>
    <xf numFmtId="0" fontId="17" fillId="0" borderId="0"/>
    <xf numFmtId="0" fontId="17" fillId="0" borderId="0"/>
    <xf numFmtId="0" fontId="17" fillId="0" borderId="0"/>
    <xf numFmtId="0"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181" fontId="17" fillId="0" borderId="0"/>
    <xf numFmtId="0" fontId="17" fillId="0" borderId="0"/>
    <xf numFmtId="0" fontId="17" fillId="0" borderId="0"/>
    <xf numFmtId="0"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0" fontId="17" fillId="0" borderId="0"/>
    <xf numFmtId="0"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181" fontId="17" fillId="0" borderId="0"/>
    <xf numFmtId="0" fontId="17" fillId="0" borderId="0"/>
    <xf numFmtId="0" fontId="17" fillId="0" borderId="0"/>
    <xf numFmtId="0" fontId="17" fillId="0" borderId="0"/>
    <xf numFmtId="0"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181" fontId="17" fillId="0" borderId="0"/>
    <xf numFmtId="0" fontId="17" fillId="0" borderId="0"/>
    <xf numFmtId="0" fontId="17" fillId="0" borderId="0"/>
    <xf numFmtId="0"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0" fontId="17" fillId="0" borderId="0"/>
    <xf numFmtId="0"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0" fontId="17" fillId="0" borderId="0"/>
    <xf numFmtId="181" fontId="17" fillId="0" borderId="0"/>
    <xf numFmtId="181" fontId="2" fillId="0" borderId="0"/>
    <xf numFmtId="0"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0" fontId="34" fillId="0" borderId="0"/>
    <xf numFmtId="0" fontId="17" fillId="0" borderId="0"/>
    <xf numFmtId="181" fontId="2" fillId="0" borderId="0"/>
    <xf numFmtId="0" fontId="2" fillId="0" borderId="0"/>
    <xf numFmtId="0" fontId="2"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0" fontId="17" fillId="0" borderId="0"/>
    <xf numFmtId="0" fontId="17" fillId="0" borderId="0"/>
    <xf numFmtId="0" fontId="17" fillId="0" borderId="0"/>
    <xf numFmtId="0"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181" fontId="17" fillId="0" borderId="0"/>
    <xf numFmtId="0" fontId="17" fillId="0" borderId="0"/>
    <xf numFmtId="0" fontId="17" fillId="0" borderId="0"/>
    <xf numFmtId="0"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0" fontId="17" fillId="0" borderId="0"/>
    <xf numFmtId="0"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181" fontId="17" fillId="0" borderId="0"/>
    <xf numFmtId="0" fontId="17" fillId="0" borderId="0"/>
    <xf numFmtId="0" fontId="17" fillId="0" borderId="0"/>
    <xf numFmtId="0" fontId="17" fillId="0" borderId="0"/>
    <xf numFmtId="0" fontId="17" fillId="0" borderId="0"/>
    <xf numFmtId="0"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181" fontId="17" fillId="0" borderId="0"/>
    <xf numFmtId="0" fontId="17" fillId="0" borderId="0"/>
    <xf numFmtId="0" fontId="17" fillId="0" borderId="0"/>
    <xf numFmtId="0"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0" fontId="17" fillId="0" borderId="0"/>
    <xf numFmtId="0"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181" fontId="17" fillId="0" borderId="0"/>
    <xf numFmtId="0" fontId="17" fillId="0" borderId="0"/>
    <xf numFmtId="0" fontId="17" fillId="0" borderId="0"/>
    <xf numFmtId="0" fontId="17" fillId="0" borderId="0"/>
    <xf numFmtId="0"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0" fontId="17" fillId="0" borderId="0"/>
    <xf numFmtId="0"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181" fontId="17" fillId="0" borderId="0"/>
    <xf numFmtId="0" fontId="17" fillId="0" borderId="0"/>
    <xf numFmtId="0" fontId="17" fillId="0" borderId="0"/>
    <xf numFmtId="0" fontId="17" fillId="0" borderId="0"/>
    <xf numFmtId="0"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181" fontId="17" fillId="0" borderId="0"/>
    <xf numFmtId="0" fontId="17" fillId="0" borderId="0"/>
    <xf numFmtId="0" fontId="17" fillId="0" borderId="0"/>
    <xf numFmtId="0" fontId="17" fillId="0" borderId="0"/>
    <xf numFmtId="0"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181" fontId="17" fillId="0" borderId="0"/>
    <xf numFmtId="0" fontId="17" fillId="0" borderId="0"/>
    <xf numFmtId="0"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2" fillId="0" borderId="0"/>
    <xf numFmtId="0" fontId="2" fillId="0" borderId="0"/>
    <xf numFmtId="181" fontId="17" fillId="0" borderId="0"/>
    <xf numFmtId="181" fontId="17" fillId="0" borderId="0"/>
    <xf numFmtId="181" fontId="17" fillId="0" borderId="0"/>
    <xf numFmtId="0" fontId="2" fillId="0" borderId="0"/>
    <xf numFmtId="0" fontId="17" fillId="0" borderId="0"/>
    <xf numFmtId="0" fontId="17" fillId="0" borderId="0"/>
    <xf numFmtId="0"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181" fontId="17" fillId="0" borderId="0"/>
    <xf numFmtId="0" fontId="17" fillId="0" borderId="0"/>
    <xf numFmtId="0" fontId="17" fillId="0" borderId="0"/>
    <xf numFmtId="0" fontId="17" fillId="0" borderId="0"/>
    <xf numFmtId="0"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0" fontId="17" fillId="0" borderId="0"/>
    <xf numFmtId="0" fontId="17" fillId="0" borderId="0"/>
    <xf numFmtId="0" fontId="17" fillId="0" borderId="0"/>
    <xf numFmtId="0"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181" fontId="17" fillId="0" borderId="0"/>
    <xf numFmtId="0" fontId="17" fillId="0" borderId="0"/>
    <xf numFmtId="0" fontId="17" fillId="0" borderId="0"/>
    <xf numFmtId="0"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0" fontId="17" fillId="0" borderId="0"/>
    <xf numFmtId="0"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181" fontId="17" fillId="0" borderId="0"/>
    <xf numFmtId="0" fontId="17" fillId="0" borderId="0"/>
    <xf numFmtId="0" fontId="17" fillId="0" borderId="0"/>
    <xf numFmtId="0" fontId="17" fillId="0" borderId="0"/>
    <xf numFmtId="0"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0" fontId="17" fillId="0" borderId="0"/>
    <xf numFmtId="0"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181" fontId="17" fillId="0" borderId="0"/>
    <xf numFmtId="0" fontId="17" fillId="0" borderId="0"/>
    <xf numFmtId="0" fontId="17" fillId="0" borderId="0"/>
    <xf numFmtId="0" fontId="17" fillId="0" borderId="0"/>
    <xf numFmtId="0"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181" fontId="17" fillId="0" borderId="0"/>
    <xf numFmtId="0" fontId="17" fillId="0" borderId="0"/>
    <xf numFmtId="0" fontId="17" fillId="0" borderId="0"/>
    <xf numFmtId="0" fontId="17" fillId="0" borderId="0"/>
    <xf numFmtId="0"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181" fontId="17" fillId="0" borderId="0"/>
    <xf numFmtId="0" fontId="17" fillId="0" borderId="0"/>
    <xf numFmtId="0"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0" fontId="17" fillId="0" borderId="0"/>
    <xf numFmtId="0" fontId="17" fillId="0" borderId="0"/>
    <xf numFmtId="0" fontId="17" fillId="0" borderId="0"/>
    <xf numFmtId="0" fontId="17" fillId="0" borderId="0"/>
    <xf numFmtId="0"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181" fontId="17" fillId="0" borderId="0"/>
    <xf numFmtId="0" fontId="17" fillId="0" borderId="0"/>
    <xf numFmtId="0" fontId="17" fillId="0" borderId="0"/>
    <xf numFmtId="0" fontId="17" fillId="0" borderId="0"/>
    <xf numFmtId="0"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181" fontId="17" fillId="0" borderId="0"/>
    <xf numFmtId="0" fontId="17" fillId="0" borderId="0"/>
    <xf numFmtId="0" fontId="17" fillId="0" borderId="0"/>
    <xf numFmtId="0"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181" fontId="17" fillId="0" borderId="0"/>
    <xf numFmtId="0" fontId="17" fillId="0" borderId="0"/>
    <xf numFmtId="0" fontId="17" fillId="0" borderId="0"/>
    <xf numFmtId="0" fontId="17" fillId="0" borderId="0"/>
    <xf numFmtId="0" fontId="17" fillId="0" borderId="0"/>
    <xf numFmtId="0"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181" fontId="17" fillId="0" borderId="0"/>
    <xf numFmtId="0" fontId="17" fillId="0" borderId="0"/>
    <xf numFmtId="0" fontId="17" fillId="0" borderId="0"/>
    <xf numFmtId="0"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0" fontId="17" fillId="0" borderId="0"/>
    <xf numFmtId="0"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181" fontId="17" fillId="0" borderId="0"/>
    <xf numFmtId="0" fontId="17" fillId="0" borderId="0"/>
    <xf numFmtId="0" fontId="17" fillId="0" borderId="0"/>
    <xf numFmtId="0" fontId="17" fillId="0" borderId="0"/>
    <xf numFmtId="0"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0" fontId="17" fillId="0" borderId="0"/>
    <xf numFmtId="0"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181" fontId="17" fillId="0" borderId="0"/>
    <xf numFmtId="0" fontId="17" fillId="0" borderId="0"/>
    <xf numFmtId="0" fontId="17" fillId="0" borderId="0"/>
    <xf numFmtId="0" fontId="17" fillId="0" borderId="0"/>
    <xf numFmtId="0"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181" fontId="17" fillId="0" borderId="0"/>
    <xf numFmtId="0" fontId="17" fillId="0" borderId="0"/>
    <xf numFmtId="0" fontId="17" fillId="0" borderId="0"/>
    <xf numFmtId="0" fontId="17" fillId="0" borderId="0"/>
    <xf numFmtId="0"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181" fontId="17" fillId="0" borderId="0"/>
    <xf numFmtId="0" fontId="17" fillId="0" borderId="0"/>
    <xf numFmtId="0" fontId="17" fillId="0" borderId="0"/>
    <xf numFmtId="0"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0" fontId="17" fillId="0" borderId="0"/>
    <xf numFmtId="0" fontId="2" fillId="0" borderId="0"/>
    <xf numFmtId="0" fontId="2" fillId="0" borderId="0"/>
    <xf numFmtId="0" fontId="17" fillId="0" borderId="0"/>
    <xf numFmtId="0"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0"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0" fontId="17" fillId="0" borderId="0"/>
    <xf numFmtId="0" fontId="17" fillId="0" borderId="0"/>
    <xf numFmtId="0"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181" fontId="2" fillId="0" borderId="0"/>
    <xf numFmtId="0" fontId="17" fillId="0" borderId="0"/>
    <xf numFmtId="0" fontId="17" fillId="0" borderId="0"/>
    <xf numFmtId="0" fontId="17" fillId="0" borderId="0"/>
    <xf numFmtId="0" fontId="17" fillId="0" borderId="0"/>
    <xf numFmtId="0"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181" fontId="17" fillId="0" borderId="0"/>
    <xf numFmtId="0" fontId="17" fillId="0" borderId="0"/>
    <xf numFmtId="0" fontId="17" fillId="0" borderId="0"/>
    <xf numFmtId="0"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0" fontId="17" fillId="0" borderId="0"/>
    <xf numFmtId="0"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181" fontId="17" fillId="0" borderId="0"/>
    <xf numFmtId="0" fontId="17" fillId="0" borderId="0"/>
    <xf numFmtId="0" fontId="17" fillId="0" borderId="0"/>
    <xf numFmtId="0" fontId="17" fillId="0" borderId="0"/>
    <xf numFmtId="0" fontId="17" fillId="0" borderId="0"/>
    <xf numFmtId="0"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181" fontId="17" fillId="0" borderId="0"/>
    <xf numFmtId="0" fontId="17" fillId="0" borderId="0"/>
    <xf numFmtId="0" fontId="17" fillId="0" borderId="0"/>
    <xf numFmtId="0"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0" fontId="17" fillId="0" borderId="0"/>
    <xf numFmtId="0"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181" fontId="17" fillId="0" borderId="0"/>
    <xf numFmtId="0" fontId="17" fillId="0" borderId="0"/>
    <xf numFmtId="0" fontId="17" fillId="0" borderId="0"/>
    <xf numFmtId="0" fontId="17" fillId="0" borderId="0"/>
    <xf numFmtId="0"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181" fontId="17" fillId="0" borderId="0"/>
    <xf numFmtId="0" fontId="17" fillId="0" borderId="0"/>
    <xf numFmtId="0" fontId="17" fillId="0" borderId="0"/>
    <xf numFmtId="0" fontId="17" fillId="0" borderId="0"/>
    <xf numFmtId="0"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181" fontId="17" fillId="0" borderId="0"/>
    <xf numFmtId="0" fontId="17" fillId="0" borderId="0"/>
    <xf numFmtId="0"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181" fontId="2" fillId="0" borderId="0"/>
    <xf numFmtId="0" fontId="32" fillId="0" borderId="0"/>
    <xf numFmtId="0" fontId="32" fillId="0" borderId="0"/>
    <xf numFmtId="181" fontId="2" fillId="0" borderId="0"/>
    <xf numFmtId="0" fontId="32" fillId="0" borderId="0"/>
    <xf numFmtId="0" fontId="32" fillId="0" borderId="0"/>
    <xf numFmtId="0" fontId="32"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0" fontId="32" fillId="0" borderId="0"/>
    <xf numFmtId="0" fontId="32" fillId="0" borderId="0"/>
    <xf numFmtId="0" fontId="32"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0" fontId="32" fillId="0" borderId="0"/>
    <xf numFmtId="0" fontId="32" fillId="0" borderId="0"/>
    <xf numFmtId="0" fontId="32"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2"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0" fontId="2" fillId="0" borderId="0"/>
    <xf numFmtId="0" fontId="2" fillId="0" borderId="0"/>
    <xf numFmtId="0" fontId="2" fillId="0" borderId="0"/>
    <xf numFmtId="0" fontId="2" fillId="0" borderId="0"/>
    <xf numFmtId="0" fontId="2" fillId="0" borderId="0"/>
    <xf numFmtId="0" fontId="33" fillId="0" borderId="0"/>
    <xf numFmtId="181" fontId="2" fillId="0" borderId="0"/>
    <xf numFmtId="0" fontId="2" fillId="0" borderId="0"/>
    <xf numFmtId="181" fontId="2" fillId="0" borderId="0"/>
    <xf numFmtId="0" fontId="2" fillId="0" borderId="0"/>
    <xf numFmtId="0" fontId="2" fillId="0" borderId="0"/>
    <xf numFmtId="0" fontId="32" fillId="0" borderId="0"/>
    <xf numFmtId="0" fontId="31" fillId="0" borderId="0"/>
    <xf numFmtId="0" fontId="17" fillId="0" borderId="0"/>
    <xf numFmtId="0" fontId="17" fillId="0" borderId="0"/>
    <xf numFmtId="0" fontId="17" fillId="0" borderId="0"/>
    <xf numFmtId="181" fontId="17" fillId="0" borderId="0"/>
    <xf numFmtId="181" fontId="17" fillId="0" borderId="0"/>
    <xf numFmtId="181" fontId="17" fillId="0" borderId="0"/>
    <xf numFmtId="0" fontId="17" fillId="0" borderId="0"/>
    <xf numFmtId="0" fontId="17" fillId="0" borderId="0"/>
    <xf numFmtId="0" fontId="17" fillId="0" borderId="0"/>
    <xf numFmtId="0" fontId="17" fillId="0" borderId="0"/>
    <xf numFmtId="0"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181" fontId="17" fillId="0" borderId="0"/>
    <xf numFmtId="0" fontId="17" fillId="0" borderId="0"/>
    <xf numFmtId="0" fontId="17" fillId="0" borderId="0"/>
    <xf numFmtId="0"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0" fontId="17" fillId="0" borderId="0"/>
    <xf numFmtId="0"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181" fontId="17" fillId="0" borderId="0"/>
    <xf numFmtId="0" fontId="17" fillId="0" borderId="0"/>
    <xf numFmtId="0" fontId="17" fillId="0" borderId="0"/>
    <xf numFmtId="0" fontId="17" fillId="0" borderId="0"/>
    <xf numFmtId="0" fontId="17" fillId="0" borderId="0"/>
    <xf numFmtId="0"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181" fontId="17" fillId="0" borderId="0"/>
    <xf numFmtId="0" fontId="17" fillId="0" borderId="0"/>
    <xf numFmtId="0" fontId="17" fillId="0" borderId="0"/>
    <xf numFmtId="0"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0" fontId="17" fillId="0" borderId="0"/>
    <xf numFmtId="0"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181" fontId="17" fillId="0" borderId="0"/>
    <xf numFmtId="0" fontId="17" fillId="0" borderId="0"/>
    <xf numFmtId="0" fontId="17" fillId="0" borderId="0"/>
    <xf numFmtId="0" fontId="17" fillId="0" borderId="0"/>
    <xf numFmtId="0"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181" fontId="17" fillId="0" borderId="0"/>
    <xf numFmtId="0" fontId="17" fillId="0" borderId="0"/>
    <xf numFmtId="0" fontId="17" fillId="0" borderId="0"/>
    <xf numFmtId="0" fontId="17" fillId="0" borderId="0"/>
    <xf numFmtId="0"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181" fontId="17" fillId="0" borderId="0"/>
    <xf numFmtId="0" fontId="17" fillId="0" borderId="0"/>
    <xf numFmtId="0" fontId="17" fillId="0" borderId="0"/>
    <xf numFmtId="0"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0" fontId="17" fillId="0" borderId="0"/>
    <xf numFmtId="0" fontId="17" fillId="0" borderId="0"/>
    <xf numFmtId="181" fontId="17" fillId="0" borderId="0"/>
    <xf numFmtId="181" fontId="17" fillId="0" borderId="0"/>
    <xf numFmtId="0" fontId="32" fillId="0" borderId="0"/>
    <xf numFmtId="0" fontId="30" fillId="0" borderId="0"/>
    <xf numFmtId="0" fontId="32"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8" fillId="0" borderId="0"/>
    <xf numFmtId="0" fontId="17" fillId="0" borderId="0"/>
    <xf numFmtId="0" fontId="17" fillId="0" borderId="0"/>
    <xf numFmtId="0" fontId="17" fillId="0" borderId="0"/>
    <xf numFmtId="181" fontId="17" fillId="0" borderId="0"/>
    <xf numFmtId="181" fontId="17" fillId="0" borderId="0"/>
    <xf numFmtId="181" fontId="17" fillId="0" borderId="0"/>
    <xf numFmtId="0" fontId="17" fillId="0" borderId="0"/>
    <xf numFmtId="0" fontId="17" fillId="0" borderId="0"/>
    <xf numFmtId="0" fontId="17" fillId="0" borderId="0"/>
    <xf numFmtId="181" fontId="17" fillId="0" borderId="0"/>
    <xf numFmtId="181" fontId="17" fillId="0" borderId="0"/>
    <xf numFmtId="181" fontId="17" fillId="0" borderId="0"/>
    <xf numFmtId="0" fontId="17" fillId="0" borderId="0"/>
    <xf numFmtId="0" fontId="17" fillId="0" borderId="0"/>
    <xf numFmtId="0" fontId="17" fillId="0" borderId="0"/>
    <xf numFmtId="0" fontId="2" fillId="0" borderId="0"/>
    <xf numFmtId="181" fontId="30"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0" fontId="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81" fontId="17" fillId="0" borderId="0"/>
    <xf numFmtId="181" fontId="17" fillId="0" borderId="0"/>
    <xf numFmtId="181" fontId="17" fillId="0" borderId="0"/>
    <xf numFmtId="0" fontId="17" fillId="0" borderId="0"/>
    <xf numFmtId="0" fontId="17" fillId="0" borderId="0"/>
    <xf numFmtId="0"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0"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0" fontId="17" fillId="0" borderId="0"/>
    <xf numFmtId="0"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181" fontId="17" fillId="0" borderId="0"/>
    <xf numFmtId="0"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0"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0" fontId="2" fillId="0" borderId="0"/>
    <xf numFmtId="181" fontId="2" fillId="0" borderId="0"/>
    <xf numFmtId="0" fontId="17" fillId="0" borderId="0"/>
    <xf numFmtId="0" fontId="17" fillId="0" borderId="0"/>
    <xf numFmtId="0" fontId="17" fillId="0" borderId="0"/>
    <xf numFmtId="181" fontId="17" fillId="0" borderId="0"/>
    <xf numFmtId="181" fontId="17" fillId="0" borderId="0"/>
    <xf numFmtId="181" fontId="17" fillId="0" borderId="0"/>
    <xf numFmtId="0" fontId="17" fillId="0" borderId="0"/>
    <xf numFmtId="0" fontId="17" fillId="0" borderId="0"/>
    <xf numFmtId="181" fontId="17" fillId="0" borderId="0"/>
    <xf numFmtId="181" fontId="17" fillId="0" borderId="0"/>
    <xf numFmtId="181" fontId="17" fillId="0" borderId="0"/>
    <xf numFmtId="0" fontId="2" fillId="0" borderId="0"/>
    <xf numFmtId="0" fontId="2" fillId="0" borderId="0"/>
    <xf numFmtId="181" fontId="2" fillId="0" borderId="0"/>
    <xf numFmtId="0" fontId="33" fillId="0" borderId="0"/>
    <xf numFmtId="181" fontId="2" fillId="0" borderId="0"/>
    <xf numFmtId="181" fontId="2" fillId="0" borderId="0"/>
    <xf numFmtId="181" fontId="2" fillId="0" borderId="0"/>
    <xf numFmtId="181" fontId="2" fillId="0" borderId="0"/>
    <xf numFmtId="181" fontId="2" fillId="0" borderId="0"/>
    <xf numFmtId="0" fontId="2" fillId="0" borderId="0"/>
    <xf numFmtId="0" fontId="2" fillId="0" borderId="0"/>
    <xf numFmtId="181" fontId="2" fillId="0" borderId="0"/>
    <xf numFmtId="0" fontId="17" fillId="0" borderId="0"/>
    <xf numFmtId="181" fontId="30" fillId="0" borderId="0"/>
    <xf numFmtId="181" fontId="30" fillId="0" borderId="0"/>
    <xf numFmtId="181" fontId="2" fillId="0" borderId="0"/>
    <xf numFmtId="181" fontId="17" fillId="0" borderId="0"/>
    <xf numFmtId="181" fontId="17" fillId="0" borderId="0"/>
    <xf numFmtId="181" fontId="17" fillId="0" borderId="0"/>
    <xf numFmtId="181" fontId="17" fillId="0" borderId="0"/>
    <xf numFmtId="181" fontId="2" fillId="0" borderId="0"/>
    <xf numFmtId="0" fontId="17" fillId="0" borderId="0"/>
    <xf numFmtId="0" fontId="2" fillId="0" borderId="0"/>
    <xf numFmtId="0" fontId="17" fillId="0" borderId="0"/>
    <xf numFmtId="0" fontId="2" fillId="0" borderId="0"/>
    <xf numFmtId="0" fontId="2" fillId="0" borderId="0"/>
    <xf numFmtId="181" fontId="17" fillId="0" borderId="0"/>
    <xf numFmtId="181" fontId="17" fillId="0" borderId="0"/>
    <xf numFmtId="181" fontId="17" fillId="0" borderId="0"/>
    <xf numFmtId="181" fontId="17" fillId="0" borderId="0"/>
    <xf numFmtId="181" fontId="17" fillId="0" borderId="0"/>
    <xf numFmtId="0" fontId="2" fillId="0" borderId="0"/>
    <xf numFmtId="0" fontId="17" fillId="0" borderId="0"/>
    <xf numFmtId="181" fontId="17" fillId="0" borderId="0"/>
    <xf numFmtId="0" fontId="17" fillId="0" borderId="0"/>
    <xf numFmtId="0" fontId="17" fillId="0" borderId="0"/>
    <xf numFmtId="0" fontId="17" fillId="0" borderId="0"/>
    <xf numFmtId="0" fontId="17" fillId="0" borderId="0"/>
    <xf numFmtId="0"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181" fontId="17" fillId="0" borderId="0"/>
    <xf numFmtId="0" fontId="17" fillId="0" borderId="0"/>
    <xf numFmtId="0" fontId="17" fillId="0" borderId="0"/>
    <xf numFmtId="0"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0" fontId="17" fillId="0" borderId="0"/>
    <xf numFmtId="0"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181" fontId="17" fillId="0" borderId="0"/>
    <xf numFmtId="0" fontId="17" fillId="0" borderId="0"/>
    <xf numFmtId="0" fontId="17" fillId="0" borderId="0"/>
    <xf numFmtId="0" fontId="17" fillId="0" borderId="0"/>
    <xf numFmtId="0" fontId="17" fillId="0" borderId="0"/>
    <xf numFmtId="0"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181" fontId="17" fillId="0" borderId="0"/>
    <xf numFmtId="0" fontId="17" fillId="0" borderId="0"/>
    <xf numFmtId="0" fontId="17" fillId="0" borderId="0"/>
    <xf numFmtId="0"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0" fontId="17" fillId="0" borderId="0"/>
    <xf numFmtId="0"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181" fontId="17" fillId="0" borderId="0"/>
    <xf numFmtId="0" fontId="17" fillId="0" borderId="0"/>
    <xf numFmtId="0" fontId="17" fillId="0" borderId="0"/>
    <xf numFmtId="0" fontId="17" fillId="0" borderId="0"/>
    <xf numFmtId="0"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181" fontId="17" fillId="0" borderId="0"/>
    <xf numFmtId="0" fontId="17" fillId="0" borderId="0"/>
    <xf numFmtId="0" fontId="17" fillId="0" borderId="0"/>
    <xf numFmtId="0"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0" fontId="17" fillId="0" borderId="0"/>
    <xf numFmtId="0"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0" fontId="17" fillId="0" borderId="0"/>
    <xf numFmtId="0" fontId="17" fillId="0" borderId="0"/>
    <xf numFmtId="0" fontId="17" fillId="0" borderId="0"/>
    <xf numFmtId="0"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181" fontId="17" fillId="0" borderId="0"/>
    <xf numFmtId="0" fontId="17" fillId="0" borderId="0"/>
    <xf numFmtId="0" fontId="17" fillId="0" borderId="0"/>
    <xf numFmtId="0"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0" fontId="17" fillId="0" borderId="0"/>
    <xf numFmtId="0"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181" fontId="17" fillId="0" borderId="0"/>
    <xf numFmtId="0" fontId="17" fillId="0" borderId="0"/>
    <xf numFmtId="0" fontId="17" fillId="0" borderId="0"/>
    <xf numFmtId="0" fontId="17" fillId="0" borderId="0"/>
    <xf numFmtId="0" fontId="17" fillId="0" borderId="0"/>
    <xf numFmtId="0"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181" fontId="17" fillId="0" borderId="0"/>
    <xf numFmtId="0" fontId="17" fillId="0" borderId="0"/>
    <xf numFmtId="0" fontId="17" fillId="0" borderId="0"/>
    <xf numFmtId="0"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0" fontId="17" fillId="0" borderId="0"/>
    <xf numFmtId="0"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181" fontId="17" fillId="0" borderId="0"/>
    <xf numFmtId="0" fontId="17" fillId="0" borderId="0"/>
    <xf numFmtId="0" fontId="17" fillId="0" borderId="0"/>
    <xf numFmtId="0" fontId="17" fillId="0" borderId="0"/>
    <xf numFmtId="0"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0" fontId="17" fillId="0" borderId="0"/>
    <xf numFmtId="0"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181" fontId="17" fillId="0" borderId="0"/>
    <xf numFmtId="0" fontId="17" fillId="0" borderId="0"/>
    <xf numFmtId="0" fontId="17" fillId="0" borderId="0"/>
    <xf numFmtId="0" fontId="17" fillId="0" borderId="0"/>
    <xf numFmtId="0"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181" fontId="17" fillId="0" borderId="0"/>
    <xf numFmtId="0" fontId="17" fillId="0" borderId="0"/>
    <xf numFmtId="0" fontId="17" fillId="0" borderId="0"/>
    <xf numFmtId="0" fontId="17" fillId="0" borderId="0"/>
    <xf numFmtId="0"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181" fontId="17" fillId="0" borderId="0"/>
    <xf numFmtId="0" fontId="17" fillId="0" borderId="0"/>
    <xf numFmtId="0" fontId="17" fillId="0" borderId="0"/>
    <xf numFmtId="181" fontId="17" fillId="0" borderId="0"/>
    <xf numFmtId="181" fontId="17" fillId="0" borderId="0"/>
    <xf numFmtId="181" fontId="17" fillId="0" borderId="0"/>
    <xf numFmtId="0" fontId="52" fillId="0" borderId="0"/>
    <xf numFmtId="0" fontId="52" fillId="0" borderId="0"/>
    <xf numFmtId="0" fontId="17" fillId="0" borderId="0"/>
    <xf numFmtId="0" fontId="17" fillId="0" borderId="0"/>
    <xf numFmtId="0" fontId="17" fillId="0" borderId="0"/>
    <xf numFmtId="0"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181" fontId="17" fillId="0" borderId="0"/>
    <xf numFmtId="0" fontId="17" fillId="0" borderId="0"/>
    <xf numFmtId="0" fontId="17" fillId="0" borderId="0"/>
    <xf numFmtId="0"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0" fontId="17" fillId="0" borderId="0"/>
    <xf numFmtId="0"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181" fontId="17" fillId="0" borderId="0"/>
    <xf numFmtId="0" fontId="17" fillId="0" borderId="0"/>
    <xf numFmtId="0" fontId="17" fillId="0" borderId="0"/>
    <xf numFmtId="0" fontId="17" fillId="0" borderId="0"/>
    <xf numFmtId="0" fontId="17" fillId="0" borderId="0"/>
    <xf numFmtId="0"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181" fontId="17" fillId="0" borderId="0"/>
    <xf numFmtId="0" fontId="17" fillId="0" borderId="0"/>
    <xf numFmtId="0" fontId="17" fillId="0" borderId="0"/>
    <xf numFmtId="0"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0" fontId="17" fillId="0" borderId="0"/>
    <xf numFmtId="0"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181" fontId="17" fillId="0" borderId="0"/>
    <xf numFmtId="0" fontId="17" fillId="0" borderId="0"/>
    <xf numFmtId="0" fontId="17" fillId="0" borderId="0"/>
    <xf numFmtId="0" fontId="17" fillId="0" borderId="0"/>
    <xf numFmtId="0"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0" fontId="17" fillId="0" borderId="0"/>
    <xf numFmtId="0"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181" fontId="17" fillId="0" borderId="0"/>
    <xf numFmtId="0" fontId="17" fillId="0" borderId="0"/>
    <xf numFmtId="0" fontId="17" fillId="0" borderId="0"/>
    <xf numFmtId="0" fontId="17" fillId="0" borderId="0"/>
    <xf numFmtId="0"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181" fontId="17" fillId="0" borderId="0"/>
    <xf numFmtId="0" fontId="17" fillId="0" borderId="0"/>
    <xf numFmtId="0" fontId="17" fillId="0" borderId="0"/>
    <xf numFmtId="0" fontId="17" fillId="0" borderId="0"/>
    <xf numFmtId="0"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181" fontId="17" fillId="0" borderId="0"/>
    <xf numFmtId="0" fontId="17" fillId="0" borderId="0"/>
    <xf numFmtId="0" fontId="17" fillId="0" borderId="0"/>
    <xf numFmtId="0" fontId="2" fillId="0" borderId="0"/>
    <xf numFmtId="0" fontId="2" fillId="0" borderId="0"/>
    <xf numFmtId="0" fontId="17" fillId="0" borderId="0"/>
    <xf numFmtId="0" fontId="17" fillId="0" borderId="0"/>
    <xf numFmtId="0" fontId="17" fillId="0" borderId="0"/>
    <xf numFmtId="0"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181" fontId="17" fillId="0" borderId="0"/>
    <xf numFmtId="0" fontId="17" fillId="0" borderId="0"/>
    <xf numFmtId="0" fontId="17" fillId="0" borderId="0"/>
    <xf numFmtId="0"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0" fontId="17" fillId="0" borderId="0"/>
    <xf numFmtId="0"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181" fontId="17" fillId="0" borderId="0"/>
    <xf numFmtId="0" fontId="17" fillId="0" borderId="0"/>
    <xf numFmtId="0" fontId="17" fillId="0" borderId="0"/>
    <xf numFmtId="0" fontId="17" fillId="0" borderId="0"/>
    <xf numFmtId="0" fontId="17" fillId="0" borderId="0"/>
    <xf numFmtId="0"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181" fontId="17" fillId="0" borderId="0"/>
    <xf numFmtId="0" fontId="17" fillId="0" borderId="0"/>
    <xf numFmtId="0" fontId="17" fillId="0" borderId="0"/>
    <xf numFmtId="0"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0" fontId="17" fillId="0" borderId="0"/>
    <xf numFmtId="0"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181" fontId="17" fillId="0" borderId="0"/>
    <xf numFmtId="0" fontId="17" fillId="0" borderId="0"/>
    <xf numFmtId="0" fontId="17" fillId="0" borderId="0"/>
    <xf numFmtId="0" fontId="17" fillId="0" borderId="0"/>
    <xf numFmtId="0"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0" fontId="17" fillId="0" borderId="0"/>
    <xf numFmtId="0"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181" fontId="17" fillId="0" borderId="0"/>
    <xf numFmtId="0" fontId="17" fillId="0" borderId="0"/>
    <xf numFmtId="0" fontId="17" fillId="0" borderId="0"/>
    <xf numFmtId="0" fontId="17" fillId="0" borderId="0"/>
    <xf numFmtId="0"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181" fontId="17" fillId="0" borderId="0"/>
    <xf numFmtId="0" fontId="17" fillId="0" borderId="0"/>
    <xf numFmtId="0" fontId="17" fillId="0" borderId="0"/>
    <xf numFmtId="0" fontId="17" fillId="0" borderId="0"/>
    <xf numFmtId="0"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181" fontId="17" fillId="0" borderId="0"/>
    <xf numFmtId="0" fontId="17" fillId="0" borderId="0"/>
    <xf numFmtId="0" fontId="17" fillId="0" borderId="0"/>
    <xf numFmtId="0" fontId="17" fillId="0" borderId="0"/>
    <xf numFmtId="0" fontId="17" fillId="0" borderId="0"/>
    <xf numFmtId="0" fontId="2"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0" fontId="2" fillId="0" borderId="0"/>
    <xf numFmtId="0" fontId="2" fillId="0" borderId="0"/>
    <xf numFmtId="0"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81" fontId="17" fillId="0" borderId="0"/>
    <xf numFmtId="0" fontId="17" fillId="0" borderId="0"/>
    <xf numFmtId="0" fontId="17" fillId="0" borderId="0"/>
    <xf numFmtId="0" fontId="17" fillId="0" borderId="0"/>
    <xf numFmtId="0" fontId="17" fillId="0" borderId="0"/>
    <xf numFmtId="0"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181" fontId="17" fillId="0" borderId="0"/>
    <xf numFmtId="0" fontId="17" fillId="0" borderId="0"/>
    <xf numFmtId="0" fontId="17" fillId="0" borderId="0"/>
    <xf numFmtId="0"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0" fontId="17" fillId="0" borderId="0"/>
    <xf numFmtId="0"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181" fontId="17" fillId="0" borderId="0"/>
    <xf numFmtId="0" fontId="17" fillId="0" borderId="0"/>
    <xf numFmtId="0" fontId="17" fillId="0" borderId="0"/>
    <xf numFmtId="0" fontId="17" fillId="0" borderId="0"/>
    <xf numFmtId="0" fontId="17" fillId="0" borderId="0"/>
    <xf numFmtId="0"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181" fontId="17" fillId="0" borderId="0"/>
    <xf numFmtId="0" fontId="17" fillId="0" borderId="0"/>
    <xf numFmtId="0" fontId="17" fillId="0" borderId="0"/>
    <xf numFmtId="0"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0" fontId="17" fillId="0" borderId="0"/>
    <xf numFmtId="0"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181" fontId="17" fillId="0" borderId="0"/>
    <xf numFmtId="0" fontId="17" fillId="0" borderId="0"/>
    <xf numFmtId="0" fontId="17" fillId="0" borderId="0"/>
    <xf numFmtId="0" fontId="17" fillId="0" borderId="0"/>
    <xf numFmtId="0"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181" fontId="17" fillId="0" borderId="0"/>
    <xf numFmtId="0" fontId="17" fillId="0" borderId="0"/>
    <xf numFmtId="0" fontId="17" fillId="0" borderId="0"/>
    <xf numFmtId="0"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0" fontId="17" fillId="0" borderId="0"/>
    <xf numFmtId="0"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0" fontId="17" fillId="0" borderId="0"/>
    <xf numFmtId="0" fontId="17" fillId="0" borderId="0"/>
    <xf numFmtId="0" fontId="17" fillId="0" borderId="0"/>
    <xf numFmtId="0"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181" fontId="17" fillId="0" borderId="0"/>
    <xf numFmtId="0" fontId="17" fillId="0" borderId="0"/>
    <xf numFmtId="0" fontId="17" fillId="0" borderId="0"/>
    <xf numFmtId="0"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0" fontId="17" fillId="0" borderId="0"/>
    <xf numFmtId="0"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181" fontId="17" fillId="0" borderId="0"/>
    <xf numFmtId="0" fontId="17" fillId="0" borderId="0"/>
    <xf numFmtId="0" fontId="17" fillId="0" borderId="0"/>
    <xf numFmtId="0" fontId="17" fillId="0" borderId="0"/>
    <xf numFmtId="0" fontId="17" fillId="0" borderId="0"/>
    <xf numFmtId="0"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181" fontId="17" fillId="0" borderId="0"/>
    <xf numFmtId="0" fontId="17" fillId="0" borderId="0"/>
    <xf numFmtId="0" fontId="17" fillId="0" borderId="0"/>
    <xf numFmtId="0"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0" fontId="17" fillId="0" borderId="0"/>
    <xf numFmtId="0"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181" fontId="17" fillId="0" borderId="0"/>
    <xf numFmtId="0" fontId="17" fillId="0" borderId="0"/>
    <xf numFmtId="0" fontId="17" fillId="0" borderId="0"/>
    <xf numFmtId="0" fontId="17" fillId="0" borderId="0"/>
    <xf numFmtId="0"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0" fontId="17" fillId="0" borderId="0"/>
    <xf numFmtId="0"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181" fontId="17" fillId="0" borderId="0"/>
    <xf numFmtId="0" fontId="17" fillId="0" borderId="0"/>
    <xf numFmtId="0" fontId="17" fillId="0" borderId="0"/>
    <xf numFmtId="0" fontId="17" fillId="0" borderId="0"/>
    <xf numFmtId="0"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181" fontId="17" fillId="0" borderId="0"/>
    <xf numFmtId="0" fontId="17" fillId="0" borderId="0"/>
    <xf numFmtId="0" fontId="17" fillId="0" borderId="0"/>
    <xf numFmtId="0" fontId="17" fillId="0" borderId="0"/>
    <xf numFmtId="0"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181" fontId="17" fillId="0" borderId="0"/>
    <xf numFmtId="0" fontId="17" fillId="0" borderId="0"/>
    <xf numFmtId="0" fontId="17" fillId="0" borderId="0"/>
    <xf numFmtId="0" fontId="17" fillId="0" borderId="0"/>
    <xf numFmtId="181" fontId="17" fillId="0" borderId="0"/>
    <xf numFmtId="181" fontId="17" fillId="0" borderId="0"/>
    <xf numFmtId="181" fontId="17" fillId="0" borderId="0"/>
    <xf numFmtId="0" fontId="17" fillId="0" borderId="0"/>
    <xf numFmtId="181" fontId="17" fillId="0" borderId="0"/>
    <xf numFmtId="181" fontId="17" fillId="0" borderId="0"/>
    <xf numFmtId="181" fontId="17" fillId="0" borderId="0"/>
    <xf numFmtId="0" fontId="2" fillId="0" borderId="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0"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0"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0"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0"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0"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0"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0"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0"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0"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0"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0"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0"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0"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0"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0"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0"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0"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0"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0"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0"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0"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0"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0"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0"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0"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0"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0"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0"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0"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0"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0"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0"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0"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0"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0"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0"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0"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0"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0"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0"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0"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0"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0"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0"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0"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0"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0"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0"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0"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0"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0"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0"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0"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0"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0"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0"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0"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0"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0"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0"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0"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0"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0"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0"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0"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0"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0"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0"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0"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0"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0"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0"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0"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0"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0"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0"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0"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0"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0"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0"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0"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0"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0"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0"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0"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0"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0"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0"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0"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0"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0"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0"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0"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0"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0"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0"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0"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0"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0"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0"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0"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0"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0"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0"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0"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0"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0"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0"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0"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0"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0"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0"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0" fontId="17" fillId="10" borderId="1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81" fontId="18" fillId="36" borderId="21" applyNumberFormat="0" applyFont="0" applyAlignment="0" applyProtection="0"/>
    <xf numFmtId="197" fontId="2" fillId="0" borderId="0" applyFont="0" applyFill="0" applyBorder="0" applyAlignment="0" applyProtection="0"/>
    <xf numFmtId="196" fontId="2" fillId="0" borderId="0" applyFont="0" applyFill="0" applyBorder="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0"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0"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0"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0"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0"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0"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0"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0"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0"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0"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0"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0"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0"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0"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0"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0"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0"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0"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0"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0"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0"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0"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0"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0"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0"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0"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0"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0"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0"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0"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0"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0"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0"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0"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0"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0"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0"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0"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0"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0"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0"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0"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0"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0"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0"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0"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0"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0"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0"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0"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0"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0"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0"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0"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0"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0"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0"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0"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0"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0"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0"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0"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0"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0"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0"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0"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0"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0"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0"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0"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0"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0"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0"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0"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0"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0"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0"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0"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0"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0"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0"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0"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0"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0"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0"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0"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0"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0"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0"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0"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0"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0"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0"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0"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0"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0"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0"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0"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0"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0"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0"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0"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0"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0"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0"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0"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0"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0"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0"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0"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0"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0"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81" fontId="53" fillId="29" borderId="22" applyNumberFormat="0" applyAlignment="0" applyProtection="0"/>
    <xf numFmtId="14" fontId="20" fillId="0" borderId="0">
      <alignment horizontal="center" wrapText="1"/>
      <protection locked="0"/>
    </xf>
    <xf numFmtId="184" fontId="24" fillId="0" borderId="0" applyFont="0" applyFill="0" applyBorder="0" applyAlignment="0" applyProtection="0"/>
    <xf numFmtId="198" fontId="2" fillId="0" borderId="0" applyFont="0" applyFill="0" applyBorder="0" applyAlignment="0" applyProtection="0"/>
    <xf numFmtId="198" fontId="2" fillId="0" borderId="0" applyFont="0" applyFill="0" applyBorder="0" applyAlignment="0" applyProtection="0"/>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79" fontId="54" fillId="0" borderId="23" applyFont="0" applyFill="0" applyBorder="0" applyAlignment="0" applyProtection="0">
      <alignment horizontal="center"/>
    </xf>
    <xf numFmtId="10" fontId="2" fillId="0" borderId="0" applyFont="0" applyFill="0" applyBorder="0" applyAlignment="0" applyProtection="0"/>
    <xf numFmtId="9" fontId="17" fillId="0" borderId="0" applyFont="0" applyFill="0" applyBorder="0" applyAlignment="0" applyProtection="0"/>
    <xf numFmtId="9" fontId="2"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8" fillId="0" borderId="0" applyFont="0" applyFill="0" applyBorder="0" applyAlignment="0" applyProtection="0"/>
    <xf numFmtId="9" fontId="17" fillId="0" borderId="0" applyFont="0" applyFill="0" applyBorder="0" applyAlignment="0" applyProtection="0"/>
    <xf numFmtId="9" fontId="3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7" fillId="0" borderId="0" applyFont="0" applyFill="0" applyBorder="0" applyAlignment="0" applyProtection="0"/>
    <xf numFmtId="9" fontId="18" fillId="0" borderId="0" applyFont="0" applyFill="0" applyBorder="0" applyAlignment="0" applyProtection="0"/>
    <xf numFmtId="9" fontId="3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4" fontId="24" fillId="0" borderId="0" applyFill="0" applyBorder="0" applyAlignment="0"/>
    <xf numFmtId="176" fontId="24" fillId="0" borderId="0" applyFill="0" applyBorder="0" applyAlignment="0"/>
    <xf numFmtId="44" fontId="24" fillId="0" borderId="0" applyFill="0" applyBorder="0" applyAlignment="0"/>
    <xf numFmtId="185" fontId="24" fillId="0" borderId="0" applyFill="0" applyBorder="0" applyAlignment="0"/>
    <xf numFmtId="176" fontId="24" fillId="0" borderId="0" applyFill="0" applyBorder="0" applyAlignment="0"/>
    <xf numFmtId="199" fontId="27" fillId="0" borderId="0"/>
    <xf numFmtId="0" fontId="52" fillId="0" borderId="0" applyNumberFormat="0" applyFont="0" applyFill="0" applyBorder="0" applyAlignment="0" applyProtection="0">
      <alignment horizontal="left"/>
    </xf>
    <xf numFmtId="181"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5" fillId="37" borderId="24">
      <alignment horizontal="center"/>
      <protection locked="0"/>
    </xf>
    <xf numFmtId="0" fontId="55" fillId="37" borderId="24">
      <alignment horizontal="center"/>
      <protection locked="0"/>
    </xf>
    <xf numFmtId="200" fontId="56" fillId="0" borderId="0" applyNumberFormat="0" applyFill="0" applyBorder="0" applyAlignment="0" applyProtection="0">
      <alignment horizontal="left"/>
    </xf>
    <xf numFmtId="201" fontId="2" fillId="0" borderId="0" applyFont="0" applyFill="0" applyBorder="0" applyAlignment="0" applyProtection="0">
      <alignment horizontal="right"/>
    </xf>
    <xf numFmtId="0" fontId="11" fillId="0" borderId="25"/>
    <xf numFmtId="0" fontId="11" fillId="0" borderId="25"/>
    <xf numFmtId="181" fontId="11" fillId="0" borderId="25"/>
    <xf numFmtId="181" fontId="11" fillId="0" borderId="25"/>
    <xf numFmtId="0"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0"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0"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0"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0" fontId="11" fillId="0" borderId="25"/>
    <xf numFmtId="181" fontId="11" fillId="0" borderId="25"/>
    <xf numFmtId="0" fontId="11" fillId="0" borderId="25"/>
    <xf numFmtId="181" fontId="11" fillId="0" borderId="25"/>
    <xf numFmtId="181" fontId="11" fillId="0" borderId="25"/>
    <xf numFmtId="0"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0"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0"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0"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0" fontId="11" fillId="0" borderId="25"/>
    <xf numFmtId="181" fontId="11" fillId="0" borderId="25"/>
    <xf numFmtId="181" fontId="11" fillId="0" borderId="25"/>
    <xf numFmtId="0"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0"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0"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0"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0" fontId="11" fillId="0" borderId="25"/>
    <xf numFmtId="181" fontId="11" fillId="0" borderId="25"/>
    <xf numFmtId="181" fontId="11" fillId="0" borderId="25"/>
    <xf numFmtId="0"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0"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0"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0"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0" fontId="11" fillId="0" borderId="25"/>
    <xf numFmtId="181" fontId="11" fillId="0" borderId="25"/>
    <xf numFmtId="0" fontId="11" fillId="0" borderId="25"/>
    <xf numFmtId="181" fontId="11" fillId="0" borderId="25"/>
    <xf numFmtId="181" fontId="11" fillId="0" borderId="25"/>
    <xf numFmtId="0"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0"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0"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0"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0" fontId="11" fillId="0" borderId="25"/>
    <xf numFmtId="181" fontId="11" fillId="0" borderId="25"/>
    <xf numFmtId="181" fontId="11" fillId="0" borderId="25"/>
    <xf numFmtId="0"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0"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0"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0"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0" fontId="11" fillId="0" borderId="25"/>
    <xf numFmtId="181" fontId="11" fillId="0" borderId="25"/>
    <xf numFmtId="181" fontId="11" fillId="0" borderId="25"/>
    <xf numFmtId="0"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0"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0"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0"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0" fontId="11" fillId="0" borderId="25"/>
    <xf numFmtId="181" fontId="11" fillId="0" borderId="25"/>
    <xf numFmtId="0" fontId="11" fillId="0" borderId="25"/>
    <xf numFmtId="181" fontId="11" fillId="0" borderId="25"/>
    <xf numFmtId="181" fontId="11" fillId="0" borderId="25"/>
    <xf numFmtId="0"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0"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0"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0"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0" fontId="11" fillId="0" borderId="25"/>
    <xf numFmtId="181" fontId="11" fillId="0" borderId="25"/>
    <xf numFmtId="181" fontId="11" fillId="0" borderId="25"/>
    <xf numFmtId="0"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0"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0"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0"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0" fontId="11" fillId="0" borderId="25"/>
    <xf numFmtId="181" fontId="11" fillId="0" borderId="25"/>
    <xf numFmtId="181" fontId="11" fillId="0" borderId="25"/>
    <xf numFmtId="0"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0"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0"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0"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0" fontId="11" fillId="0" borderId="25"/>
    <xf numFmtId="181" fontId="11" fillId="0" borderId="25"/>
    <xf numFmtId="0" fontId="11" fillId="0" borderId="25"/>
    <xf numFmtId="181" fontId="11" fillId="0" borderId="25"/>
    <xf numFmtId="181" fontId="11" fillId="0" borderId="25"/>
    <xf numFmtId="0"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0"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0"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0"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0" fontId="11" fillId="0" borderId="25"/>
    <xf numFmtId="181" fontId="11" fillId="0" borderId="25"/>
    <xf numFmtId="181" fontId="11" fillId="0" borderId="25"/>
    <xf numFmtId="0"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0"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0"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0"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0" fontId="11" fillId="0" borderId="25"/>
    <xf numFmtId="181" fontId="11" fillId="0" borderId="25"/>
    <xf numFmtId="181" fontId="11" fillId="0" borderId="25"/>
    <xf numFmtId="0"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0"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0"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0"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0" fontId="11" fillId="0" borderId="25"/>
    <xf numFmtId="181" fontId="11" fillId="0" borderId="25"/>
    <xf numFmtId="0" fontId="11" fillId="0" borderId="25"/>
    <xf numFmtId="181" fontId="11" fillId="0" borderId="25"/>
    <xf numFmtId="181" fontId="11" fillId="0" borderId="25"/>
    <xf numFmtId="0"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0"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0"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0"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0" fontId="11" fillId="0" borderId="25"/>
    <xf numFmtId="181" fontId="11" fillId="0" borderId="25"/>
    <xf numFmtId="181" fontId="11" fillId="0" borderId="25"/>
    <xf numFmtId="0"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0"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0"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0"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0" fontId="11" fillId="0" borderId="25"/>
    <xf numFmtId="181" fontId="11" fillId="0" borderId="25"/>
    <xf numFmtId="181" fontId="11" fillId="0" borderId="25"/>
    <xf numFmtId="0"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0"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0"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0"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0" fontId="11" fillId="0" borderId="25"/>
    <xf numFmtId="181" fontId="11" fillId="0" borderId="25"/>
    <xf numFmtId="0" fontId="11" fillId="0" borderId="25"/>
    <xf numFmtId="181" fontId="11" fillId="0" borderId="25"/>
    <xf numFmtId="181" fontId="11" fillId="0" borderId="25"/>
    <xf numFmtId="0"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0"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0"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0"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0" fontId="11" fillId="0" borderId="25"/>
    <xf numFmtId="181" fontId="11" fillId="0" borderId="25"/>
    <xf numFmtId="181" fontId="11" fillId="0" borderId="25"/>
    <xf numFmtId="0"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0"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0"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0"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0" fontId="11" fillId="0" borderId="25"/>
    <xf numFmtId="181" fontId="11" fillId="0" borderId="25"/>
    <xf numFmtId="181" fontId="11" fillId="0" borderId="25"/>
    <xf numFmtId="0"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0"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0"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0"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0" fontId="11" fillId="0" borderId="25"/>
    <xf numFmtId="181" fontId="11" fillId="0" borderId="25"/>
    <xf numFmtId="181" fontId="11" fillId="0" borderId="25"/>
    <xf numFmtId="0"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0"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0"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0"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0" fontId="11" fillId="0" borderId="25"/>
    <xf numFmtId="181" fontId="11" fillId="0" borderId="25"/>
    <xf numFmtId="181" fontId="11" fillId="0" borderId="25"/>
    <xf numFmtId="0"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0"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0"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0"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181" fontId="11" fillId="0" borderId="25"/>
    <xf numFmtId="0" fontId="57" fillId="0" borderId="0" applyFill="0" applyBorder="0" applyProtection="0"/>
    <xf numFmtId="5" fontId="31" fillId="0" borderId="0">
      <alignment horizontal="center"/>
    </xf>
    <xf numFmtId="0" fontId="23" fillId="0" borderId="0">
      <alignment vertical="top"/>
    </xf>
    <xf numFmtId="40" fontId="58" fillId="0" borderId="0" applyBorder="0">
      <alignment horizontal="right"/>
    </xf>
    <xf numFmtId="49" fontId="23" fillId="0" borderId="0" applyFill="0" applyBorder="0" applyAlignment="0"/>
    <xf numFmtId="202" fontId="24" fillId="0" borderId="0" applyFill="0" applyBorder="0" applyAlignment="0"/>
    <xf numFmtId="203" fontId="24" fillId="0" borderId="0" applyFill="0" applyBorder="0" applyAlignment="0"/>
    <xf numFmtId="204" fontId="59" fillId="0" borderId="0" applyFont="0" applyBorder="0" applyAlignment="0">
      <alignment horizontal="center"/>
    </xf>
    <xf numFmtId="40" fontId="60" fillId="0" borderId="0"/>
    <xf numFmtId="0" fontId="61" fillId="0" borderId="0" applyNumberFormat="0" applyFill="0" applyBorder="0" applyAlignment="0" applyProtection="0"/>
    <xf numFmtId="181" fontId="61" fillId="0" borderId="0" applyNumberFormat="0" applyFill="0" applyBorder="0" applyAlignment="0" applyProtection="0"/>
    <xf numFmtId="181" fontId="61" fillId="0" borderId="0" applyNumberFormat="0" applyFill="0" applyBorder="0" applyAlignment="0" applyProtection="0"/>
    <xf numFmtId="205" fontId="2" fillId="0" borderId="0" applyFont="0" applyFill="0" applyBorder="0" applyAlignment="0" applyProtection="0">
      <alignment horizontal="right"/>
    </xf>
    <xf numFmtId="0" fontId="2" fillId="0" borderId="26" applyNumberFormat="0" applyFont="0" applyBorder="0" applyAlignment="0" applyProtection="0"/>
    <xf numFmtId="181" fontId="2" fillId="0" borderId="26" applyNumberFormat="0" applyFont="0" applyBorder="0" applyAlignment="0" applyProtection="0"/>
    <xf numFmtId="181" fontId="2" fillId="0" borderId="26" applyNumberFormat="0" applyFont="0" applyBorder="0" applyAlignment="0" applyProtection="0"/>
    <xf numFmtId="181" fontId="2" fillId="0" borderId="26" applyNumberFormat="0" applyFont="0" applyBorder="0" applyAlignment="0" applyProtection="0"/>
    <xf numFmtId="181" fontId="2" fillId="0" borderId="26" applyNumberFormat="0" applyFont="0" applyBorder="0" applyAlignment="0" applyProtection="0"/>
    <xf numFmtId="181" fontId="2" fillId="0" borderId="26" applyNumberFormat="0" applyFont="0" applyBorder="0" applyAlignment="0" applyProtection="0"/>
    <xf numFmtId="181" fontId="2" fillId="0" borderId="26" applyNumberFormat="0" applyFont="0" applyBorder="0" applyAlignment="0" applyProtection="0"/>
    <xf numFmtId="181" fontId="2" fillId="0" borderId="26" applyNumberFormat="0" applyFont="0" applyBorder="0" applyAlignment="0" applyProtection="0"/>
    <xf numFmtId="181" fontId="2" fillId="0" borderId="26" applyNumberFormat="0" applyFont="0" applyBorder="0" applyAlignment="0" applyProtection="0"/>
    <xf numFmtId="181" fontId="2" fillId="0" borderId="26" applyNumberFormat="0" applyFont="0" applyBorder="0" applyAlignment="0" applyProtection="0"/>
    <xf numFmtId="181" fontId="2" fillId="0" borderId="26" applyNumberFormat="0" applyFont="0" applyBorder="0" applyAlignment="0" applyProtection="0"/>
    <xf numFmtId="181" fontId="2" fillId="0" borderId="26" applyNumberFormat="0" applyFont="0" applyBorder="0" applyAlignment="0" applyProtection="0"/>
    <xf numFmtId="181" fontId="2" fillId="0" borderId="26" applyNumberFormat="0" applyFont="0" applyBorder="0" applyAlignment="0" applyProtection="0"/>
    <xf numFmtId="181" fontId="2" fillId="0" borderId="26" applyNumberFormat="0" applyFont="0" applyBorder="0" applyAlignment="0" applyProtection="0"/>
    <xf numFmtId="181" fontId="2" fillId="0" borderId="26" applyNumberFormat="0" applyFont="0" applyBorder="0" applyAlignment="0" applyProtection="0"/>
    <xf numFmtId="181" fontId="2" fillId="0" borderId="26" applyNumberFormat="0" applyFont="0" applyBorder="0" applyAlignment="0" applyProtection="0"/>
    <xf numFmtId="181" fontId="2" fillId="0" borderId="26" applyNumberFormat="0" applyFont="0" applyBorder="0" applyAlignment="0" applyProtection="0"/>
    <xf numFmtId="181" fontId="2" fillId="0" borderId="26" applyNumberFormat="0" applyFont="0" applyBorder="0" applyAlignment="0" applyProtection="0"/>
    <xf numFmtId="181" fontId="2" fillId="0" borderId="26" applyNumberFormat="0" applyFont="0" applyBorder="0" applyAlignment="0" applyProtection="0"/>
    <xf numFmtId="181" fontId="2" fillId="0" borderId="26" applyNumberFormat="0" applyFont="0" applyBorder="0" applyAlignment="0" applyProtection="0"/>
    <xf numFmtId="181" fontId="2" fillId="0" borderId="26" applyNumberFormat="0" applyFont="0" applyBorder="0" applyAlignment="0" applyProtection="0"/>
    <xf numFmtId="181" fontId="2" fillId="0" borderId="26" applyNumberFormat="0" applyFont="0" applyBorder="0" applyAlignment="0" applyProtection="0"/>
    <xf numFmtId="181" fontId="2" fillId="0" borderId="26" applyNumberFormat="0" applyFont="0" applyBorder="0" applyAlignment="0" applyProtection="0"/>
    <xf numFmtId="181" fontId="2" fillId="0" borderId="26" applyNumberFormat="0" applyFont="0" applyBorder="0" applyAlignment="0" applyProtection="0"/>
    <xf numFmtId="181" fontId="2" fillId="0" borderId="26" applyNumberFormat="0" applyFont="0" applyBorder="0" applyAlignment="0" applyProtection="0"/>
    <xf numFmtId="181" fontId="2" fillId="0" borderId="26" applyNumberFormat="0" applyFont="0" applyBorder="0" applyAlignment="0" applyProtection="0"/>
    <xf numFmtId="181" fontId="2" fillId="0" borderId="26" applyNumberFormat="0" applyFont="0" applyBorder="0" applyAlignment="0" applyProtection="0"/>
    <xf numFmtId="181" fontId="2" fillId="0" borderId="26" applyNumberFormat="0" applyFont="0" applyBorder="0" applyAlignment="0" applyProtection="0"/>
    <xf numFmtId="181" fontId="2" fillId="0" borderId="26" applyNumberFormat="0" applyFont="0" applyBorder="0" applyAlignment="0" applyProtection="0"/>
    <xf numFmtId="181" fontId="2" fillId="0" borderId="26" applyNumberFormat="0" applyFont="0" applyBorder="0" applyAlignment="0" applyProtection="0"/>
    <xf numFmtId="181" fontId="2" fillId="0" borderId="26" applyNumberFormat="0" applyFont="0" applyBorder="0" applyAlignment="0" applyProtection="0"/>
    <xf numFmtId="181" fontId="2" fillId="0" borderId="26" applyNumberFormat="0" applyFont="0" applyBorder="0" applyAlignment="0" applyProtection="0"/>
    <xf numFmtId="181" fontId="2" fillId="0" borderId="26" applyNumberFormat="0" applyFont="0" applyBorder="0" applyAlignment="0" applyProtection="0"/>
    <xf numFmtId="181" fontId="2" fillId="0" borderId="26" applyNumberFormat="0" applyFont="0" applyBorder="0" applyAlignment="0" applyProtection="0"/>
    <xf numFmtId="181" fontId="2" fillId="0" borderId="26" applyNumberFormat="0" applyFont="0" applyBorder="0" applyAlignment="0" applyProtection="0"/>
    <xf numFmtId="181" fontId="2" fillId="0" borderId="26" applyNumberFormat="0" applyFont="0" applyBorder="0" applyAlignment="0" applyProtection="0"/>
    <xf numFmtId="181" fontId="2" fillId="0" borderId="26" applyNumberFormat="0" applyFont="0" applyBorder="0" applyAlignment="0" applyProtection="0"/>
    <xf numFmtId="0" fontId="57" fillId="0" borderId="0"/>
    <xf numFmtId="37" fontId="6" fillId="0" borderId="0"/>
    <xf numFmtId="206" fontId="2" fillId="0" borderId="0" applyFont="0" applyFill="0" applyBorder="0" applyAlignment="0" applyProtection="0">
      <alignment horizontal="right"/>
    </xf>
    <xf numFmtId="0" fontId="62" fillId="0" borderId="0" applyNumberFormat="0" applyFill="0" applyBorder="0" applyAlignment="0" applyProtection="0"/>
    <xf numFmtId="181" fontId="62" fillId="0" borderId="0" applyNumberFormat="0" applyFill="0" applyBorder="0" applyAlignment="0" applyProtection="0"/>
    <xf numFmtId="181" fontId="62" fillId="0" borderId="0" applyNumberFormat="0" applyFill="0" applyBorder="0" applyAlignment="0" applyProtection="0"/>
    <xf numFmtId="207" fontId="2" fillId="0" borderId="0" applyFont="0" applyFill="0" applyBorder="0" applyAlignment="0" applyProtection="0">
      <alignment horizontal="right"/>
    </xf>
    <xf numFmtId="44" fontId="17" fillId="0" borderId="0" applyFont="0" applyFill="0" applyBorder="0" applyAlignment="0" applyProtection="0"/>
    <xf numFmtId="0" fontId="2" fillId="0" borderId="0"/>
    <xf numFmtId="0" fontId="17" fillId="0" borderId="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8" fillId="29"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8" fillId="29"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8" fillId="16"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8" fillId="16"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8" fillId="36"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8" fillId="36"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8" fillId="29"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8" fillId="29"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8" fillId="29"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8" fillId="29"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8" fillId="3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8" fillId="3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8" fillId="2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8" fillId="2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8" fillId="16"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8" fillId="16"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70" fillId="42" borderId="0" applyNumberFormat="0" applyBorder="0" applyAlignment="0" applyProtection="0"/>
    <xf numFmtId="0" fontId="19" fillId="23" borderId="0" applyNumberFormat="0" applyBorder="0" applyAlignment="0" applyProtection="0"/>
    <xf numFmtId="0" fontId="70" fillId="42" borderId="0" applyNumberFormat="0" applyBorder="0" applyAlignment="0" applyProtection="0"/>
    <xf numFmtId="0" fontId="70" fillId="42" borderId="0" applyNumberFormat="0" applyBorder="0" applyAlignment="0" applyProtection="0"/>
    <xf numFmtId="0" fontId="70" fillId="42" borderId="0" applyNumberFormat="0" applyBorder="0" applyAlignment="0" applyProtection="0"/>
    <xf numFmtId="0" fontId="19" fillId="23" borderId="0" applyNumberFormat="0" applyBorder="0" applyAlignment="0" applyProtection="0"/>
    <xf numFmtId="0" fontId="70" fillId="42" borderId="0" applyNumberFormat="0" applyBorder="0" applyAlignment="0" applyProtection="0"/>
    <xf numFmtId="0" fontId="70" fillId="42" borderId="0" applyNumberFormat="0" applyBorder="0" applyAlignment="0" applyProtection="0"/>
    <xf numFmtId="0" fontId="70" fillId="42" borderId="0" applyNumberFormat="0" applyBorder="0" applyAlignment="0" applyProtection="0"/>
    <xf numFmtId="0" fontId="70" fillId="42" borderId="0" applyNumberFormat="0" applyBorder="0" applyAlignment="0" applyProtection="0"/>
    <xf numFmtId="0" fontId="70" fillId="42" borderId="0" applyNumberFormat="0" applyBorder="0" applyAlignment="0" applyProtection="0"/>
    <xf numFmtId="0" fontId="70" fillId="42" borderId="0" applyNumberFormat="0" applyBorder="0" applyAlignment="0" applyProtection="0"/>
    <xf numFmtId="0" fontId="70" fillId="42" borderId="0" applyNumberFormat="0" applyBorder="0" applyAlignment="0" applyProtection="0"/>
    <xf numFmtId="0" fontId="70" fillId="42" borderId="0" applyNumberFormat="0" applyBorder="0" applyAlignment="0" applyProtection="0"/>
    <xf numFmtId="0" fontId="70" fillId="42" borderId="0" applyNumberFormat="0" applyBorder="0" applyAlignment="0" applyProtection="0"/>
    <xf numFmtId="0" fontId="70" fillId="46" borderId="0" applyNumberFormat="0" applyBorder="0" applyAlignment="0" applyProtection="0"/>
    <xf numFmtId="0" fontId="19" fillId="35"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19" fillId="35"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50" borderId="0" applyNumberFormat="0" applyBorder="0" applyAlignment="0" applyProtection="0"/>
    <xf numFmtId="0" fontId="19" fillId="30"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19" fillId="30"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70" fillId="52" borderId="0" applyNumberFormat="0" applyBorder="0" applyAlignment="0" applyProtection="0"/>
    <xf numFmtId="0" fontId="19" fillId="16"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19" fillId="16"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39" borderId="0" applyNumberFormat="0" applyBorder="0" applyAlignment="0" applyProtection="0"/>
    <xf numFmtId="0" fontId="19" fillId="23"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19" fillId="23"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70" fillId="47" borderId="0" applyNumberFormat="0" applyBorder="0" applyAlignment="0" applyProtection="0"/>
    <xf numFmtId="0" fontId="19" fillId="53"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19" fillId="53"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17" fillId="54" borderId="0" applyNumberFormat="0" applyFont="0" applyBorder="0" applyAlignment="0" applyProtection="0"/>
    <xf numFmtId="0" fontId="17" fillId="54" borderId="0" applyNumberFormat="0" applyFont="0" applyBorder="0" applyAlignment="0" applyProtection="0"/>
    <xf numFmtId="0" fontId="17" fillId="54" borderId="0" applyNumberFormat="0" applyFont="0" applyBorder="0" applyAlignment="0" applyProtection="0"/>
    <xf numFmtId="0" fontId="17" fillId="54" borderId="0" applyNumberFormat="0" applyFont="0" applyBorder="0" applyAlignment="0" applyProtection="0"/>
    <xf numFmtId="0" fontId="17" fillId="54" borderId="0" applyNumberFormat="0" applyFont="0" applyBorder="0" applyAlignment="0" applyProtection="0"/>
    <xf numFmtId="1" fontId="71" fillId="55" borderId="34" applyNumberFormat="0" applyBorder="0" applyAlignment="0" applyProtection="0">
      <alignment horizontal="left"/>
    </xf>
    <xf numFmtId="1" fontId="71" fillId="55" borderId="34" applyNumberFormat="0" applyBorder="0" applyAlignment="0" applyProtection="0">
      <alignment horizontal="left"/>
    </xf>
    <xf numFmtId="1" fontId="71" fillId="55" borderId="34" applyNumberFormat="0" applyBorder="0" applyAlignment="0" applyProtection="0">
      <alignment horizontal="left"/>
    </xf>
    <xf numFmtId="1" fontId="71" fillId="55" borderId="34" applyNumberFormat="0" applyBorder="0" applyAlignment="0" applyProtection="0">
      <alignment horizontal="left"/>
    </xf>
    <xf numFmtId="1" fontId="72" fillId="56" borderId="34" applyNumberFormat="0" applyBorder="0" applyAlignment="0" applyProtection="0">
      <alignment horizontal="left"/>
    </xf>
    <xf numFmtId="0" fontId="68" fillId="38" borderId="30" applyNumberFormat="0" applyAlignment="0" applyProtection="0"/>
    <xf numFmtId="0" fontId="25" fillId="57" borderId="15" applyNumberFormat="0" applyAlignment="0" applyProtection="0"/>
    <xf numFmtId="0" fontId="68" fillId="38" borderId="30" applyNumberFormat="0" applyAlignment="0" applyProtection="0"/>
    <xf numFmtId="0" fontId="68" fillId="38" borderId="30" applyNumberFormat="0" applyAlignment="0" applyProtection="0"/>
    <xf numFmtId="0" fontId="68" fillId="38" borderId="30" applyNumberFormat="0" applyAlignment="0" applyProtection="0"/>
    <xf numFmtId="0" fontId="25" fillId="57" borderId="15" applyNumberFormat="0" applyAlignment="0" applyProtection="0"/>
    <xf numFmtId="0" fontId="25" fillId="57" borderId="15" applyNumberFormat="0" applyAlignment="0" applyProtection="0"/>
    <xf numFmtId="0" fontId="25" fillId="57" borderId="15" applyNumberFormat="0" applyAlignment="0" applyProtection="0"/>
    <xf numFmtId="0" fontId="68" fillId="38" borderId="30" applyNumberFormat="0" applyAlignment="0" applyProtection="0"/>
    <xf numFmtId="0" fontId="68" fillId="38" borderId="30" applyNumberFormat="0" applyAlignment="0" applyProtection="0"/>
    <xf numFmtId="0" fontId="68" fillId="38" borderId="30" applyNumberFormat="0" applyAlignment="0" applyProtection="0"/>
    <xf numFmtId="0" fontId="25" fillId="57" borderId="15" applyNumberFormat="0" applyAlignment="0" applyProtection="0"/>
    <xf numFmtId="0" fontId="25" fillId="57" borderId="15" applyNumberFormat="0" applyAlignment="0" applyProtection="0"/>
    <xf numFmtId="0" fontId="68" fillId="38" borderId="30" applyNumberFormat="0" applyAlignment="0" applyProtection="0"/>
    <xf numFmtId="0" fontId="68" fillId="38" borderId="30" applyNumberFormat="0" applyAlignment="0" applyProtection="0"/>
    <xf numFmtId="0" fontId="68" fillId="38" borderId="30" applyNumberFormat="0" applyAlignment="0" applyProtection="0"/>
    <xf numFmtId="0" fontId="68" fillId="38" borderId="30" applyNumberFormat="0" applyAlignment="0" applyProtection="0"/>
    <xf numFmtId="0" fontId="68" fillId="38" borderId="30" applyNumberFormat="0" applyAlignment="0" applyProtection="0"/>
    <xf numFmtId="0" fontId="68" fillId="38" borderId="30" applyNumberFormat="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2" fontId="23"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2"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2"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7" fillId="0" borderId="0" applyFont="0" applyFill="0" applyBorder="0" applyAlignment="0" applyProtection="0"/>
    <xf numFmtId="44" fontId="2" fillId="0" borderId="0" applyFont="0" applyFill="0" applyBorder="0" applyAlignment="0" applyProtection="0"/>
    <xf numFmtId="44" fontId="1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2"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208" fontId="2" fillId="0" borderId="0" applyFont="0" applyFill="0" applyBorder="0" applyAlignment="0" applyProtection="0"/>
    <xf numFmtId="0" fontId="1" fillId="58" borderId="17" applyNumberFormat="0" applyFont="0" applyBorder="0" applyAlignment="0" applyProtection="0">
      <alignment horizontal="center" wrapText="1"/>
    </xf>
    <xf numFmtId="14" fontId="73" fillId="4" borderId="0" applyProtection="0"/>
    <xf numFmtId="0" fontId="72" fillId="59" borderId="35" applyNumberFormat="0" applyFont="0" applyBorder="0" applyAlignment="0" applyProtection="0">
      <alignment horizontal="left"/>
    </xf>
    <xf numFmtId="0" fontId="72" fillId="59" borderId="35" applyNumberFormat="0" applyFont="0" applyBorder="0" applyAlignment="0" applyProtection="0">
      <alignment horizontal="left"/>
    </xf>
    <xf numFmtId="0" fontId="72" fillId="59" borderId="35" applyNumberFormat="0" applyFont="0" applyBorder="0" applyAlignment="0" applyProtection="0">
      <alignment horizontal="left"/>
    </xf>
    <xf numFmtId="0" fontId="72" fillId="59" borderId="35" applyNumberFormat="0" applyFont="0" applyBorder="0" applyAlignment="0" applyProtection="0">
      <alignment horizontal="left"/>
    </xf>
    <xf numFmtId="0" fontId="64" fillId="0" borderId="27" applyNumberFormat="0" applyFill="0" applyAlignment="0" applyProtection="0"/>
    <xf numFmtId="0" fontId="74" fillId="0" borderId="36" applyNumberFormat="0" applyFill="0" applyAlignment="0" applyProtection="0"/>
    <xf numFmtId="0" fontId="64" fillId="0" borderId="27" applyNumberFormat="0" applyFill="0" applyAlignment="0" applyProtection="0"/>
    <xf numFmtId="0" fontId="64" fillId="0" borderId="27" applyNumberFormat="0" applyFill="0" applyAlignment="0" applyProtection="0"/>
    <xf numFmtId="0" fontId="64" fillId="0" borderId="27" applyNumberFormat="0" applyFill="0" applyAlignment="0" applyProtection="0"/>
    <xf numFmtId="0" fontId="74" fillId="0" borderId="36" applyNumberFormat="0" applyFill="0" applyAlignment="0" applyProtection="0"/>
    <xf numFmtId="0" fontId="64" fillId="0" borderId="27" applyNumberFormat="0" applyFill="0" applyAlignment="0" applyProtection="0"/>
    <xf numFmtId="0" fontId="64" fillId="0" borderId="27" applyNumberFormat="0" applyFill="0" applyAlignment="0" applyProtection="0"/>
    <xf numFmtId="0" fontId="64" fillId="0" borderId="27" applyNumberFormat="0" applyFill="0" applyAlignment="0" applyProtection="0"/>
    <xf numFmtId="0" fontId="64" fillId="0" borderId="27" applyNumberFormat="0" applyFill="0" applyAlignment="0" applyProtection="0"/>
    <xf numFmtId="0" fontId="64" fillId="0" borderId="27" applyNumberFormat="0" applyFill="0" applyAlignment="0" applyProtection="0"/>
    <xf numFmtId="0" fontId="64" fillId="0" borderId="27" applyNumberFormat="0" applyFill="0" applyAlignment="0" applyProtection="0"/>
    <xf numFmtId="0" fontId="64" fillId="0" borderId="27" applyNumberFormat="0" applyFill="0" applyAlignment="0" applyProtection="0"/>
    <xf numFmtId="0" fontId="64" fillId="0" borderId="27" applyNumberFormat="0" applyFill="0" applyAlignment="0" applyProtection="0"/>
    <xf numFmtId="0" fontId="64" fillId="0" borderId="27" applyNumberFormat="0" applyFill="0" applyAlignment="0" applyProtection="0"/>
    <xf numFmtId="0" fontId="65" fillId="0" borderId="28" applyNumberFormat="0" applyFill="0" applyAlignment="0" applyProtection="0"/>
    <xf numFmtId="0" fontId="75" fillId="0" borderId="37" applyNumberFormat="0" applyFill="0" applyAlignment="0" applyProtection="0"/>
    <xf numFmtId="0" fontId="65" fillId="0" borderId="28" applyNumberFormat="0" applyFill="0" applyAlignment="0" applyProtection="0"/>
    <xf numFmtId="0" fontId="65" fillId="0" borderId="28" applyNumberFormat="0" applyFill="0" applyAlignment="0" applyProtection="0"/>
    <xf numFmtId="0" fontId="65" fillId="0" borderId="28" applyNumberFormat="0" applyFill="0" applyAlignment="0" applyProtection="0"/>
    <xf numFmtId="0" fontId="75" fillId="0" borderId="37" applyNumberFormat="0" applyFill="0" applyAlignment="0" applyProtection="0"/>
    <xf numFmtId="0" fontId="65" fillId="0" borderId="28" applyNumberFormat="0" applyFill="0" applyAlignment="0" applyProtection="0"/>
    <xf numFmtId="0" fontId="65" fillId="0" borderId="28" applyNumberFormat="0" applyFill="0" applyAlignment="0" applyProtection="0"/>
    <xf numFmtId="0" fontId="65" fillId="0" borderId="28" applyNumberFormat="0" applyFill="0" applyAlignment="0" applyProtection="0"/>
    <xf numFmtId="0" fontId="65" fillId="0" borderId="28" applyNumberFormat="0" applyFill="0" applyAlignment="0" applyProtection="0"/>
    <xf numFmtId="0" fontId="65" fillId="0" borderId="28" applyNumberFormat="0" applyFill="0" applyAlignment="0" applyProtection="0"/>
    <xf numFmtId="0" fontId="65" fillId="0" borderId="28" applyNumberFormat="0" applyFill="0" applyAlignment="0" applyProtection="0"/>
    <xf numFmtId="0" fontId="65" fillId="0" borderId="28" applyNumberFormat="0" applyFill="0" applyAlignment="0" applyProtection="0"/>
    <xf numFmtId="0" fontId="65" fillId="0" borderId="28" applyNumberFormat="0" applyFill="0" applyAlignment="0" applyProtection="0"/>
    <xf numFmtId="0" fontId="65" fillId="0" borderId="28" applyNumberFormat="0" applyFill="0" applyAlignment="0" applyProtection="0"/>
    <xf numFmtId="0" fontId="66" fillId="0" borderId="29" applyNumberFormat="0" applyFill="0" applyAlignment="0" applyProtection="0"/>
    <xf numFmtId="0" fontId="76" fillId="0" borderId="38" applyNumberFormat="0" applyFill="0" applyAlignment="0" applyProtection="0"/>
    <xf numFmtId="0" fontId="66" fillId="0" borderId="29" applyNumberFormat="0" applyFill="0" applyAlignment="0" applyProtection="0"/>
    <xf numFmtId="0" fontId="66" fillId="0" borderId="29" applyNumberFormat="0" applyFill="0" applyAlignment="0" applyProtection="0"/>
    <xf numFmtId="0" fontId="66" fillId="0" borderId="29" applyNumberFormat="0" applyFill="0" applyAlignment="0" applyProtection="0"/>
    <xf numFmtId="0" fontId="76" fillId="0" borderId="38" applyNumberFormat="0" applyFill="0" applyAlignment="0" applyProtection="0"/>
    <xf numFmtId="0" fontId="66" fillId="0" borderId="29" applyNumberFormat="0" applyFill="0" applyAlignment="0" applyProtection="0"/>
    <xf numFmtId="0" fontId="66" fillId="0" borderId="29" applyNumberFormat="0" applyFill="0" applyAlignment="0" applyProtection="0"/>
    <xf numFmtId="0" fontId="66" fillId="0" borderId="29" applyNumberFormat="0" applyFill="0" applyAlignment="0" applyProtection="0"/>
    <xf numFmtId="0" fontId="66" fillId="0" borderId="29" applyNumberFormat="0" applyFill="0" applyAlignment="0" applyProtection="0"/>
    <xf numFmtId="0" fontId="66" fillId="0" borderId="29" applyNumberFormat="0" applyFill="0" applyAlignment="0" applyProtection="0"/>
    <xf numFmtId="0" fontId="66" fillId="0" borderId="29" applyNumberFormat="0" applyFill="0" applyAlignment="0" applyProtection="0"/>
    <xf numFmtId="0" fontId="66" fillId="0" borderId="29" applyNumberFormat="0" applyFill="0" applyAlignment="0" applyProtection="0"/>
    <xf numFmtId="0" fontId="66" fillId="0" borderId="29" applyNumberFormat="0" applyFill="0" applyAlignment="0" applyProtection="0"/>
    <xf numFmtId="0" fontId="66" fillId="0" borderId="29" applyNumberFormat="0" applyFill="0" applyAlignment="0" applyProtection="0"/>
    <xf numFmtId="0" fontId="66" fillId="0" borderId="0" applyNumberFormat="0" applyFill="0" applyBorder="0" applyAlignment="0" applyProtection="0"/>
    <xf numFmtId="0" fontId="7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7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209" fontId="45" fillId="0" borderId="0" applyNumberFormat="0" applyFill="0" applyBorder="0" applyAlignment="0" applyProtection="0">
      <alignment vertical="top"/>
      <protection locked="0"/>
    </xf>
    <xf numFmtId="0" fontId="77" fillId="9" borderId="17" applyNumberFormat="0" applyFont="0" applyBorder="0" applyAlignment="0" applyProtection="0">
      <alignment horizontal="center"/>
    </xf>
    <xf numFmtId="0" fontId="72" fillId="60" borderId="35" applyNumberFormat="0" applyFont="0" applyBorder="0" applyAlignment="0" applyProtection="0">
      <alignment horizontal="left"/>
    </xf>
    <xf numFmtId="0" fontId="72" fillId="60" borderId="35" applyNumberFormat="0" applyFont="0" applyBorder="0" applyAlignment="0" applyProtection="0">
      <alignment horizontal="left"/>
    </xf>
    <xf numFmtId="0" fontId="72" fillId="60" borderId="35" applyNumberFormat="0" applyFont="0" applyBorder="0" applyAlignment="0" applyProtection="0">
      <alignment horizontal="left"/>
    </xf>
    <xf numFmtId="0" fontId="72" fillId="60" borderId="35" applyNumberFormat="0" applyFont="0" applyBorder="0" applyAlignment="0" applyProtection="0">
      <alignment horizontal="left"/>
    </xf>
    <xf numFmtId="0" fontId="2" fillId="0" borderId="0"/>
    <xf numFmtId="209" fontId="2" fillId="0" borderId="0"/>
    <xf numFmtId="0" fontId="2" fillId="0" borderId="0"/>
    <xf numFmtId="0" fontId="17" fillId="0" borderId="0"/>
    <xf numFmtId="0" fontId="2" fillId="0" borderId="0"/>
    <xf numFmtId="0" fontId="17" fillId="0" borderId="0"/>
    <xf numFmtId="0" fontId="17" fillId="0" borderId="0"/>
    <xf numFmtId="0" fontId="17" fillId="0" borderId="0"/>
    <xf numFmtId="0" fontId="17" fillId="0" borderId="0"/>
    <xf numFmtId="0" fontId="17" fillId="0" borderId="0"/>
    <xf numFmtId="0" fontId="78" fillId="0" borderId="0"/>
    <xf numFmtId="0" fontId="78" fillId="0" borderId="0"/>
    <xf numFmtId="0" fontId="78" fillId="0" borderId="0"/>
    <xf numFmtId="0" fontId="2" fillId="0" borderId="0"/>
    <xf numFmtId="209" fontId="2" fillId="0" borderId="0"/>
    <xf numFmtId="0" fontId="2" fillId="0" borderId="0"/>
    <xf numFmtId="0" fontId="2" fillId="0" borderId="0"/>
    <xf numFmtId="0" fontId="17" fillId="0" borderId="0"/>
    <xf numFmtId="0" fontId="17" fillId="0" borderId="0"/>
    <xf numFmtId="209"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09" fontId="17" fillId="0" borderId="0"/>
    <xf numFmtId="209"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09" fontId="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09" fontId="17" fillId="0" borderId="0"/>
    <xf numFmtId="209"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 fillId="0" borderId="0"/>
    <xf numFmtId="209" fontId="2" fillId="0" borderId="0"/>
    <xf numFmtId="0" fontId="78" fillId="0" borderId="0"/>
    <xf numFmtId="0" fontId="17" fillId="0" borderId="0"/>
    <xf numFmtId="0" fontId="17" fillId="0" borderId="0"/>
    <xf numFmtId="0" fontId="2" fillId="0" borderId="0"/>
    <xf numFmtId="0" fontId="17" fillId="0" borderId="0"/>
    <xf numFmtId="0" fontId="17" fillId="0" borderId="0"/>
    <xf numFmtId="0" fontId="17" fillId="0" borderId="0"/>
    <xf numFmtId="0" fontId="17" fillId="0" borderId="0"/>
    <xf numFmtId="0" fontId="17" fillId="0" borderId="0"/>
    <xf numFmtId="0" fontId="78" fillId="0" borderId="0"/>
    <xf numFmtId="0" fontId="78" fillId="0" borderId="0"/>
    <xf numFmtId="0" fontId="17" fillId="0" borderId="0"/>
    <xf numFmtId="0" fontId="78" fillId="0" borderId="0"/>
    <xf numFmtId="0" fontId="78" fillId="0" borderId="0"/>
    <xf numFmtId="0" fontId="78" fillId="0" borderId="0"/>
    <xf numFmtId="0" fontId="2" fillId="0" borderId="0"/>
    <xf numFmtId="0" fontId="2" fillId="0" borderId="0"/>
    <xf numFmtId="0" fontId="2" fillId="0" borderId="0"/>
    <xf numFmtId="209" fontId="2" fillId="0" borderId="0"/>
    <xf numFmtId="0" fontId="2" fillId="0" borderId="0"/>
    <xf numFmtId="20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209"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 fillId="0" borderId="0"/>
    <xf numFmtId="0" fontId="17" fillId="10" borderId="11" applyNumberFormat="0" applyFont="0" applyAlignment="0" applyProtection="0"/>
    <xf numFmtId="0" fontId="17" fillId="10" borderId="11" applyNumberFormat="0" applyFont="0" applyAlignment="0" applyProtection="0"/>
    <xf numFmtId="0" fontId="17" fillId="10" borderId="11" applyNumberFormat="0" applyFont="0" applyAlignment="0" applyProtection="0"/>
    <xf numFmtId="0" fontId="17" fillId="10" borderId="11" applyNumberFormat="0" applyFont="0" applyAlignment="0" applyProtection="0"/>
    <xf numFmtId="0" fontId="18" fillId="36" borderId="39" applyNumberFormat="0" applyFont="0" applyAlignment="0" applyProtection="0"/>
    <xf numFmtId="0" fontId="17" fillId="10" borderId="11" applyNumberFormat="0" applyFont="0" applyAlignment="0" applyProtection="0"/>
    <xf numFmtId="0" fontId="17" fillId="10" borderId="11" applyNumberFormat="0" applyFont="0" applyAlignment="0" applyProtection="0"/>
    <xf numFmtId="0" fontId="17" fillId="10" borderId="11" applyNumberFormat="0" applyFont="0" applyAlignment="0" applyProtection="0"/>
    <xf numFmtId="0" fontId="17" fillId="10" borderId="11" applyNumberFormat="0" applyFont="0" applyAlignment="0" applyProtection="0"/>
    <xf numFmtId="0" fontId="17" fillId="10" borderId="11" applyNumberFormat="0" applyFont="0" applyAlignment="0" applyProtection="0"/>
    <xf numFmtId="0" fontId="17" fillId="10" borderId="11" applyNumberFormat="0" applyFont="0" applyAlignment="0" applyProtection="0"/>
    <xf numFmtId="0" fontId="17" fillId="10" borderId="11" applyNumberFormat="0" applyFont="0" applyAlignment="0" applyProtection="0"/>
    <xf numFmtId="0" fontId="17" fillId="10" borderId="11" applyNumberFormat="0" applyFont="0" applyAlignment="0" applyProtection="0"/>
    <xf numFmtId="0" fontId="17" fillId="10" borderId="11" applyNumberFormat="0" applyFont="0" applyAlignment="0" applyProtection="0"/>
    <xf numFmtId="0" fontId="17" fillId="10" borderId="11" applyNumberFormat="0" applyFont="0" applyAlignment="0" applyProtection="0"/>
    <xf numFmtId="0" fontId="17" fillId="10" borderId="11" applyNumberFormat="0" applyFont="0" applyAlignment="0" applyProtection="0"/>
    <xf numFmtId="0" fontId="17" fillId="10" borderId="11" applyNumberFormat="0" applyFont="0" applyAlignment="0" applyProtection="0"/>
    <xf numFmtId="0" fontId="18" fillId="36" borderId="39" applyNumberFormat="0" applyFont="0" applyAlignment="0" applyProtection="0"/>
    <xf numFmtId="0" fontId="18" fillId="36" borderId="39" applyNumberFormat="0" applyFont="0" applyAlignment="0" applyProtection="0"/>
    <xf numFmtId="0" fontId="18" fillId="36" borderId="39" applyNumberFormat="0" applyFont="0" applyAlignment="0" applyProtection="0"/>
    <xf numFmtId="0" fontId="18" fillId="36" borderId="39" applyNumberFormat="0" applyFont="0" applyAlignment="0" applyProtection="0"/>
    <xf numFmtId="0" fontId="17" fillId="10" borderId="11" applyNumberFormat="0" applyFont="0" applyAlignment="0" applyProtection="0"/>
    <xf numFmtId="0" fontId="17" fillId="10" borderId="11" applyNumberFormat="0" applyFont="0" applyAlignment="0" applyProtection="0"/>
    <xf numFmtId="0" fontId="17" fillId="10" borderId="11" applyNumberFormat="0" applyFont="0" applyAlignment="0" applyProtection="0"/>
    <xf numFmtId="0" fontId="17" fillId="10" borderId="11" applyNumberFormat="0" applyFont="0" applyAlignment="0" applyProtection="0"/>
    <xf numFmtId="0" fontId="17" fillId="10" borderId="11" applyNumberFormat="0" applyFont="0" applyAlignment="0" applyProtection="0"/>
    <xf numFmtId="0" fontId="17" fillId="10" borderId="11" applyNumberFormat="0" applyFont="0" applyAlignment="0" applyProtection="0"/>
    <xf numFmtId="0" fontId="17" fillId="10" borderId="11" applyNumberFormat="0" applyFont="0" applyAlignment="0" applyProtection="0"/>
    <xf numFmtId="0" fontId="17" fillId="10" borderId="11" applyNumberFormat="0" applyFont="0" applyAlignment="0" applyProtection="0"/>
    <xf numFmtId="0" fontId="17" fillId="10" borderId="11" applyNumberFormat="0" applyFont="0" applyAlignment="0" applyProtection="0"/>
    <xf numFmtId="0" fontId="17" fillId="10" borderId="11" applyNumberFormat="0" applyFont="0" applyAlignment="0" applyProtection="0"/>
    <xf numFmtId="0" fontId="17" fillId="10" borderId="11" applyNumberFormat="0" applyFont="0" applyAlignment="0" applyProtection="0"/>
    <xf numFmtId="0" fontId="17" fillId="10" borderId="11" applyNumberFormat="0" applyFont="0" applyAlignment="0" applyProtection="0"/>
    <xf numFmtId="0" fontId="18" fillId="36" borderId="39" applyNumberFormat="0" applyFont="0" applyAlignment="0" applyProtection="0"/>
    <xf numFmtId="0" fontId="18" fillId="36" borderId="39" applyNumberFormat="0" applyFont="0" applyAlignment="0" applyProtection="0"/>
    <xf numFmtId="0" fontId="18" fillId="36" borderId="39" applyNumberFormat="0" applyFont="0" applyAlignment="0" applyProtection="0"/>
    <xf numFmtId="0" fontId="17" fillId="10" borderId="11" applyNumberFormat="0" applyFont="0" applyAlignment="0" applyProtection="0"/>
    <xf numFmtId="0" fontId="17" fillId="10" borderId="11" applyNumberFormat="0" applyFont="0" applyAlignment="0" applyProtection="0"/>
    <xf numFmtId="0" fontId="17" fillId="10" borderId="11" applyNumberFormat="0" applyFont="0" applyAlignment="0" applyProtection="0"/>
    <xf numFmtId="0" fontId="17" fillId="10" borderId="11" applyNumberFormat="0" applyFont="0" applyAlignment="0" applyProtection="0"/>
    <xf numFmtId="0" fontId="17" fillId="10" borderId="11" applyNumberFormat="0" applyFont="0" applyAlignment="0" applyProtection="0"/>
    <xf numFmtId="0" fontId="17" fillId="10" borderId="11" applyNumberFormat="0" applyFont="0" applyAlignment="0" applyProtection="0"/>
    <xf numFmtId="0" fontId="17" fillId="10" borderId="11" applyNumberFormat="0" applyFont="0" applyAlignment="0" applyProtection="0"/>
    <xf numFmtId="0" fontId="17" fillId="10" borderId="11" applyNumberFormat="0" applyFont="0" applyAlignment="0" applyProtection="0"/>
    <xf numFmtId="0" fontId="17" fillId="10" borderId="11" applyNumberFormat="0" applyFont="0" applyAlignment="0" applyProtection="0"/>
    <xf numFmtId="0" fontId="17" fillId="10" borderId="11" applyNumberFormat="0" applyFont="0" applyAlignment="0" applyProtection="0"/>
    <xf numFmtId="0" fontId="17" fillId="10" borderId="11" applyNumberFormat="0" applyFont="0" applyAlignment="0" applyProtection="0"/>
    <xf numFmtId="0" fontId="17" fillId="10" borderId="11" applyNumberFormat="0" applyFont="0" applyAlignment="0" applyProtection="0"/>
    <xf numFmtId="0" fontId="17" fillId="10" borderId="11" applyNumberFormat="0" applyFont="0" applyAlignment="0" applyProtection="0"/>
    <xf numFmtId="0" fontId="17" fillId="10" borderId="11" applyNumberFormat="0" applyFont="0" applyAlignment="0" applyProtection="0"/>
    <xf numFmtId="0" fontId="17" fillId="10" borderId="11" applyNumberFormat="0" applyFont="0" applyAlignment="0" applyProtection="0"/>
    <xf numFmtId="0" fontId="17" fillId="10" borderId="11" applyNumberFormat="0" applyFont="0" applyAlignment="0" applyProtection="0"/>
    <xf numFmtId="0" fontId="17" fillId="10" borderId="11" applyNumberFormat="0" applyFont="0" applyAlignment="0" applyProtection="0"/>
    <xf numFmtId="0" fontId="17" fillId="10" borderId="11" applyNumberFormat="0" applyFont="0" applyAlignment="0" applyProtection="0"/>
    <xf numFmtId="0" fontId="17" fillId="10" borderId="11" applyNumberFormat="0" applyFont="0" applyAlignment="0" applyProtection="0"/>
    <xf numFmtId="0" fontId="17" fillId="10" borderId="11" applyNumberFormat="0" applyFont="0" applyAlignment="0" applyProtection="0"/>
    <xf numFmtId="0" fontId="17" fillId="10" borderId="11" applyNumberFormat="0" applyFont="0" applyAlignment="0" applyProtection="0"/>
    <xf numFmtId="0" fontId="17" fillId="10" borderId="11" applyNumberFormat="0" applyFont="0" applyAlignment="0" applyProtection="0"/>
    <xf numFmtId="0" fontId="17" fillId="10" borderId="11" applyNumberFormat="0" applyFont="0" applyAlignment="0" applyProtection="0"/>
    <xf numFmtId="0" fontId="17" fillId="61" borderId="35" applyNumberFormat="0" applyFont="0" applyBorder="0" applyAlignment="0" applyProtection="0">
      <alignment horizontal="left"/>
    </xf>
    <xf numFmtId="0" fontId="17" fillId="61" borderId="35" applyNumberFormat="0" applyFont="0" applyBorder="0" applyAlignment="0" applyProtection="0">
      <alignment horizontal="left"/>
    </xf>
    <xf numFmtId="0" fontId="17" fillId="61" borderId="35" applyNumberFormat="0" applyFont="0" applyBorder="0" applyAlignment="0" applyProtection="0">
      <alignment horizontal="left"/>
    </xf>
    <xf numFmtId="0" fontId="17" fillId="61" borderId="35" applyNumberFormat="0" applyFont="0" applyBorder="0" applyAlignment="0" applyProtection="0">
      <alignment horizontal="left"/>
    </xf>
    <xf numFmtId="0" fontId="17" fillId="0" borderId="35" applyNumberFormat="0" applyFont="0" applyBorder="0" applyAlignment="0" applyProtection="0">
      <alignment horizontal="left"/>
    </xf>
    <xf numFmtId="0" fontId="67" fillId="38" borderId="31" applyNumberFormat="0" applyAlignment="0" applyProtection="0"/>
    <xf numFmtId="0" fontId="53" fillId="57" borderId="22" applyNumberFormat="0" applyAlignment="0" applyProtection="0"/>
    <xf numFmtId="0" fontId="67" fillId="38" borderId="31" applyNumberFormat="0" applyAlignment="0" applyProtection="0"/>
    <xf numFmtId="0" fontId="67" fillId="38" borderId="31" applyNumberFormat="0" applyAlignment="0" applyProtection="0"/>
    <xf numFmtId="0" fontId="67" fillId="38" borderId="31" applyNumberFormat="0" applyAlignment="0" applyProtection="0"/>
    <xf numFmtId="0" fontId="53" fillId="57" borderId="22" applyNumberFormat="0" applyAlignment="0" applyProtection="0"/>
    <xf numFmtId="0" fontId="53" fillId="57" borderId="22" applyNumberFormat="0" applyAlignment="0" applyProtection="0"/>
    <xf numFmtId="0" fontId="53" fillId="57" borderId="22" applyNumberFormat="0" applyAlignment="0" applyProtection="0"/>
    <xf numFmtId="0" fontId="53" fillId="57" borderId="22" applyNumberFormat="0" applyAlignment="0" applyProtection="0"/>
    <xf numFmtId="0" fontId="67" fillId="38" borderId="31" applyNumberFormat="0" applyAlignment="0" applyProtection="0"/>
    <xf numFmtId="0" fontId="67" fillId="38" borderId="31" applyNumberFormat="0" applyAlignment="0" applyProtection="0"/>
    <xf numFmtId="0" fontId="67" fillId="38" borderId="31" applyNumberFormat="0" applyAlignment="0" applyProtection="0"/>
    <xf numFmtId="0" fontId="53" fillId="57" borderId="22" applyNumberFormat="0" applyAlignment="0" applyProtection="0"/>
    <xf numFmtId="0" fontId="53" fillId="57" borderId="22" applyNumberFormat="0" applyAlignment="0" applyProtection="0"/>
    <xf numFmtId="0" fontId="53" fillId="57" borderId="22" applyNumberFormat="0" applyAlignment="0" applyProtection="0"/>
    <xf numFmtId="0" fontId="67" fillId="38" borderId="31" applyNumberFormat="0" applyAlignment="0" applyProtection="0"/>
    <xf numFmtId="0" fontId="67" fillId="38" borderId="31" applyNumberFormat="0" applyAlignment="0" applyProtection="0"/>
    <xf numFmtId="0" fontId="67" fillId="38" borderId="31" applyNumberFormat="0" applyAlignment="0" applyProtection="0"/>
    <xf numFmtId="0" fontId="67" fillId="38" borderId="31" applyNumberFormat="0" applyAlignment="0" applyProtection="0"/>
    <xf numFmtId="0" fontId="67" fillId="38" borderId="31" applyNumberFormat="0" applyAlignment="0" applyProtection="0"/>
    <xf numFmtId="0" fontId="67" fillId="38" borderId="31" applyNumberFormat="0" applyAlignment="0" applyProtection="0"/>
    <xf numFmtId="9" fontId="2"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7" fillId="0" borderId="0" applyFont="0" applyFill="0" applyBorder="0" applyAlignment="0" applyProtection="0"/>
    <xf numFmtId="9" fontId="2"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56" borderId="12" applyNumberFormat="0" applyFont="0" applyBorder="0" applyAlignment="0" applyProtection="0"/>
    <xf numFmtId="0" fontId="17" fillId="56" borderId="12" applyNumberFormat="0" applyFont="0" applyBorder="0" applyAlignment="0" applyProtection="0"/>
    <xf numFmtId="0" fontId="17" fillId="56" borderId="12" applyNumberFormat="0" applyFont="0" applyBorder="0" applyAlignment="0" applyProtection="0"/>
    <xf numFmtId="0" fontId="17" fillId="56" borderId="12" applyNumberFormat="0" applyFont="0" applyBorder="0" applyAlignment="0" applyProtection="0"/>
    <xf numFmtId="0" fontId="17" fillId="56" borderId="12" applyNumberFormat="0" applyFont="0" applyBorder="0" applyAlignment="0" applyProtection="0"/>
    <xf numFmtId="0" fontId="69" fillId="62" borderId="33" applyNumberFormat="0" applyBorder="0" applyProtection="0">
      <alignment horizontal="center" vertical="center"/>
    </xf>
    <xf numFmtId="0" fontId="63" fillId="0" borderId="0" applyNumberFormat="0" applyFill="0" applyBorder="0" applyAlignment="0" applyProtection="0"/>
    <xf numFmtId="0" fontId="79"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79"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1" fillId="0" borderId="32" applyNumberFormat="0" applyFill="0" applyAlignment="0" applyProtection="0"/>
    <xf numFmtId="0" fontId="80" fillId="0" borderId="40" applyNumberFormat="0" applyFill="0" applyAlignment="0" applyProtection="0"/>
    <xf numFmtId="0" fontId="1" fillId="0" borderId="32" applyNumberFormat="0" applyFill="0" applyAlignment="0" applyProtection="0"/>
    <xf numFmtId="0" fontId="1" fillId="0" borderId="32" applyNumberFormat="0" applyFill="0" applyAlignment="0" applyProtection="0"/>
    <xf numFmtId="0" fontId="1" fillId="0" borderId="32" applyNumberFormat="0" applyFill="0" applyAlignment="0" applyProtection="0"/>
    <xf numFmtId="0" fontId="80" fillId="0" borderId="40" applyNumberFormat="0" applyFill="0" applyAlignment="0" applyProtection="0"/>
    <xf numFmtId="0" fontId="80" fillId="0" borderId="40" applyNumberFormat="0" applyFill="0" applyAlignment="0" applyProtection="0"/>
    <xf numFmtId="0" fontId="80" fillId="0" borderId="40" applyNumberFormat="0" applyFill="0" applyAlignment="0" applyProtection="0"/>
    <xf numFmtId="0" fontId="80" fillId="0" borderId="40" applyNumberFormat="0" applyFill="0" applyAlignment="0" applyProtection="0"/>
    <xf numFmtId="0" fontId="1" fillId="0" borderId="32" applyNumberFormat="0" applyFill="0" applyAlignment="0" applyProtection="0"/>
    <xf numFmtId="0" fontId="1" fillId="0" borderId="32" applyNumberFormat="0" applyFill="0" applyAlignment="0" applyProtection="0"/>
    <xf numFmtId="0" fontId="1" fillId="0" borderId="32" applyNumberFormat="0" applyFill="0" applyAlignment="0" applyProtection="0"/>
    <xf numFmtId="0" fontId="80" fillId="0" borderId="40" applyNumberFormat="0" applyFill="0" applyAlignment="0" applyProtection="0"/>
    <xf numFmtId="0" fontId="80" fillId="0" borderId="40" applyNumberFormat="0" applyFill="0" applyAlignment="0" applyProtection="0"/>
    <xf numFmtId="0" fontId="80" fillId="0" borderId="40" applyNumberFormat="0" applyFill="0" applyAlignment="0" applyProtection="0"/>
    <xf numFmtId="0" fontId="1" fillId="0" borderId="32" applyNumberFormat="0" applyFill="0" applyAlignment="0" applyProtection="0"/>
    <xf numFmtId="0" fontId="1" fillId="0" borderId="32" applyNumberFormat="0" applyFill="0" applyAlignment="0" applyProtection="0"/>
    <xf numFmtId="0" fontId="1" fillId="0" borderId="32" applyNumberFormat="0" applyFill="0" applyAlignment="0" applyProtection="0"/>
    <xf numFmtId="0" fontId="1" fillId="0" borderId="32" applyNumberFormat="0" applyFill="0" applyAlignment="0" applyProtection="0"/>
    <xf numFmtId="0" fontId="1" fillId="0" borderId="32" applyNumberFormat="0" applyFill="0" applyAlignment="0" applyProtection="0"/>
    <xf numFmtId="0" fontId="1" fillId="0" borderId="32" applyNumberFormat="0" applyFill="0" applyAlignment="0" applyProtection="0"/>
    <xf numFmtId="0" fontId="72" fillId="0" borderId="35" applyNumberFormat="0" applyFont="0" applyBorder="0" applyAlignment="0" applyProtection="0">
      <alignment horizontal="left"/>
    </xf>
    <xf numFmtId="0" fontId="72" fillId="0" borderId="35" applyNumberFormat="0" applyFont="0" applyBorder="0" applyAlignment="0" applyProtection="0">
      <alignment horizontal="left"/>
    </xf>
    <xf numFmtId="0" fontId="72" fillId="0" borderId="35" applyNumberFormat="0" applyFont="0" applyBorder="0" applyAlignment="0" applyProtection="0">
      <alignment horizontal="left"/>
    </xf>
    <xf numFmtId="0" fontId="72" fillId="0" borderId="35" applyNumberFormat="0" applyFont="0" applyBorder="0" applyAlignment="0" applyProtection="0">
      <alignment horizontal="left"/>
    </xf>
    <xf numFmtId="210" fontId="31" fillId="0" borderId="0">
      <alignment vertical="top" wrapText="1"/>
    </xf>
    <xf numFmtId="0" fontId="2" fillId="0" borderId="0"/>
    <xf numFmtId="0" fontId="46" fillId="0" borderId="0" applyNumberForma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211" fontId="12" fillId="3" borderId="4">
      <alignment horizontal="center" vertical="center"/>
    </xf>
    <xf numFmtId="43" fontId="2"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96" fontId="2" fillId="0" borderId="46">
      <alignment vertical="center"/>
    </xf>
    <xf numFmtId="2" fontId="84" fillId="4" borderId="47" applyNumberFormat="0">
      <alignment horizontal="center" vertical="center"/>
    </xf>
    <xf numFmtId="212" fontId="84" fillId="4" borderId="47" applyNumberFormat="0" applyFont="0">
      <alignment horizontal="center" vertical="center"/>
    </xf>
    <xf numFmtId="0" fontId="46" fillId="0" borderId="0" applyNumberFormat="0" applyFill="0" applyBorder="0" applyAlignment="0" applyProtection="0"/>
    <xf numFmtId="0" fontId="84" fillId="4" borderId="47" applyNumberFormat="0" applyAlignment="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17" fillId="0" borderId="0"/>
    <xf numFmtId="0" fontId="17" fillId="0" borderId="0"/>
    <xf numFmtId="0" fontId="2" fillId="0" borderId="0"/>
    <xf numFmtId="9" fontId="8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37" fontId="6" fillId="8" borderId="0" applyNumberFormat="0" applyBorder="0" applyAlignment="0" applyProtection="0"/>
    <xf numFmtId="9" fontId="17" fillId="0" borderId="0" applyFont="0" applyFill="0" applyBorder="0" applyAlignment="0" applyProtection="0"/>
  </cellStyleXfs>
  <cellXfs count="372">
    <xf numFmtId="0" fontId="0" fillId="0" borderId="0" xfId="0"/>
    <xf numFmtId="0" fontId="81" fillId="2" borderId="0" xfId="54" applyFont="1" applyFill="1" applyAlignment="1">
      <alignment vertical="center"/>
    </xf>
    <xf numFmtId="0" fontId="81" fillId="2" borderId="6" xfId="0" applyFont="1" applyFill="1" applyBorder="1" applyAlignment="1">
      <alignment horizontal="center" vertical="center"/>
    </xf>
    <xf numFmtId="0" fontId="81" fillId="2" borderId="2" xfId="0" applyFont="1" applyFill="1" applyBorder="1" applyAlignment="1">
      <alignment horizontal="center" vertical="center" wrapText="1"/>
    </xf>
    <xf numFmtId="0" fontId="81" fillId="2" borderId="3" xfId="0" applyFont="1" applyFill="1" applyBorder="1" applyAlignment="1">
      <alignment horizontal="center" vertical="center" wrapText="1"/>
    </xf>
    <xf numFmtId="0" fontId="81" fillId="2" borderId="7" xfId="0" applyFont="1" applyFill="1" applyBorder="1" applyAlignment="1">
      <alignment horizontal="center" vertical="center" wrapText="1"/>
    </xf>
    <xf numFmtId="11" fontId="81" fillId="2" borderId="6" xfId="54" applyNumberFormat="1" applyFont="1" applyFill="1" applyBorder="1" applyAlignment="1">
      <alignment horizontal="center" vertical="center" wrapText="1"/>
    </xf>
    <xf numFmtId="0" fontId="81" fillId="2" borderId="7" xfId="0" applyFont="1" applyFill="1" applyBorder="1" applyAlignment="1">
      <alignment horizontal="left" vertical="center" wrapText="1"/>
    </xf>
    <xf numFmtId="0" fontId="81" fillId="2" borderId="6" xfId="37874" applyFont="1" applyFill="1" applyBorder="1" applyAlignment="1">
      <alignment horizontal="center" vertical="center"/>
    </xf>
    <xf numFmtId="9" fontId="81" fillId="2" borderId="6" xfId="38185" applyFont="1" applyFill="1" applyBorder="1" applyAlignment="1">
      <alignment horizontal="center" vertical="center"/>
    </xf>
    <xf numFmtId="13" fontId="81" fillId="2" borderId="6" xfId="0" applyNumberFormat="1" applyFont="1" applyFill="1" applyBorder="1" applyAlignment="1">
      <alignment horizontal="center" vertical="center" wrapText="1"/>
    </xf>
    <xf numFmtId="178" fontId="81" fillId="2" borderId="6" xfId="37641" applyNumberFormat="1" applyFont="1" applyFill="1" applyBorder="1" applyAlignment="1">
      <alignment horizontal="center" vertical="center"/>
    </xf>
    <xf numFmtId="179" fontId="81" fillId="2" borderId="6" xfId="38185" applyNumberFormat="1" applyFont="1" applyFill="1" applyBorder="1" applyAlignment="1">
      <alignment horizontal="center" vertical="center"/>
    </xf>
    <xf numFmtId="2" fontId="81" fillId="2" borderId="0" xfId="54" applyNumberFormat="1" applyFont="1" applyFill="1" applyAlignment="1">
      <alignment horizontal="centerContinuous" vertical="center"/>
    </xf>
    <xf numFmtId="11" fontId="81" fillId="2" borderId="0" xfId="54" applyNumberFormat="1" applyFont="1" applyFill="1" applyAlignment="1">
      <alignment horizontal="left" vertical="center" wrapText="1"/>
    </xf>
    <xf numFmtId="43" fontId="81" fillId="2" borderId="0" xfId="52" applyFont="1" applyFill="1" applyBorder="1" applyAlignment="1" applyProtection="1">
      <alignment vertical="center"/>
    </xf>
    <xf numFmtId="0" fontId="81" fillId="2" borderId="0" xfId="50" applyFont="1" applyFill="1" applyAlignment="1">
      <alignment vertical="center"/>
    </xf>
    <xf numFmtId="2" fontId="81" fillId="2" borderId="0" xfId="54" applyNumberFormat="1" applyFont="1" applyFill="1" applyAlignment="1">
      <alignment horizontal="left" vertical="center"/>
    </xf>
    <xf numFmtId="2" fontId="81" fillId="2" borderId="0" xfId="54" applyNumberFormat="1" applyFont="1" applyFill="1" applyAlignment="1">
      <alignment vertical="center"/>
    </xf>
    <xf numFmtId="13" fontId="81" fillId="2" borderId="0" xfId="0" applyNumberFormat="1" applyFont="1" applyFill="1" applyAlignment="1">
      <alignment horizontal="center" vertical="center" wrapText="1"/>
    </xf>
    <xf numFmtId="43" fontId="81" fillId="2" borderId="0" xfId="49" applyFont="1" applyFill="1" applyBorder="1" applyAlignment="1">
      <alignment horizontal="center" vertical="center" wrapText="1"/>
    </xf>
    <xf numFmtId="0" fontId="81" fillId="2" borderId="0" xfId="0" applyFont="1" applyFill="1" applyAlignment="1">
      <alignment horizontal="center" vertical="center"/>
    </xf>
    <xf numFmtId="0" fontId="81" fillId="2" borderId="2" xfId="0" applyFont="1" applyFill="1" applyBorder="1" applyAlignment="1">
      <alignment horizontal="left" vertical="center"/>
    </xf>
    <xf numFmtId="0" fontId="0" fillId="2" borderId="0" xfId="0" applyFill="1"/>
    <xf numFmtId="0" fontId="81" fillId="2" borderId="0" xfId="0" applyFont="1" applyFill="1" applyAlignment="1">
      <alignment vertical="center"/>
    </xf>
    <xf numFmtId="0" fontId="86" fillId="2" borderId="6" xfId="0" applyFont="1" applyFill="1" applyBorder="1" applyAlignment="1">
      <alignment horizontal="center" vertical="center"/>
    </xf>
    <xf numFmtId="0" fontId="0" fillId="2" borderId="0" xfId="0" applyFill="1" applyAlignment="1">
      <alignment vertical="center"/>
    </xf>
    <xf numFmtId="0" fontId="0" fillId="2" borderId="6" xfId="0" applyFill="1" applyBorder="1" applyAlignment="1">
      <alignment horizontal="left" vertical="center" wrapText="1"/>
    </xf>
    <xf numFmtId="2" fontId="81" fillId="2" borderId="6" xfId="52" applyNumberFormat="1" applyFont="1" applyFill="1" applyBorder="1" applyAlignment="1" applyProtection="1">
      <alignment horizontal="center" vertical="center"/>
    </xf>
    <xf numFmtId="2" fontId="81" fillId="2" borderId="6" xfId="37641" applyNumberFormat="1" applyFont="1" applyFill="1" applyBorder="1" applyAlignment="1">
      <alignment horizontal="center" vertical="center"/>
    </xf>
    <xf numFmtId="3" fontId="81" fillId="2" borderId="2" xfId="0" applyNumberFormat="1" applyFont="1" applyFill="1" applyBorder="1" applyAlignment="1">
      <alignment horizontal="center" vertical="center"/>
    </xf>
    <xf numFmtId="4" fontId="81" fillId="2" borderId="2" xfId="49" applyNumberFormat="1" applyFont="1" applyFill="1" applyBorder="1" applyAlignment="1">
      <alignment horizontal="center" vertical="center"/>
    </xf>
    <xf numFmtId="215" fontId="81" fillId="2" borderId="2" xfId="49" applyNumberFormat="1" applyFont="1" applyFill="1" applyBorder="1" applyAlignment="1">
      <alignment horizontal="center" vertical="center"/>
    </xf>
    <xf numFmtId="3" fontId="81" fillId="2" borderId="2" xfId="49" applyNumberFormat="1" applyFont="1" applyFill="1" applyBorder="1" applyAlignment="1">
      <alignment horizontal="center" vertical="center"/>
    </xf>
    <xf numFmtId="178" fontId="81" fillId="2" borderId="6" xfId="49" applyNumberFormat="1" applyFont="1" applyFill="1" applyBorder="1" applyAlignment="1">
      <alignment horizontal="center" vertical="center"/>
    </xf>
    <xf numFmtId="0" fontId="81" fillId="2" borderId="6" xfId="0" applyFont="1" applyFill="1" applyBorder="1" applyAlignment="1">
      <alignment horizontal="center" vertical="center" wrapText="1"/>
    </xf>
    <xf numFmtId="0" fontId="81" fillId="2" borderId="2" xfId="0" applyFont="1" applyFill="1" applyBorder="1" applyAlignment="1">
      <alignment horizontal="center" vertical="center"/>
    </xf>
    <xf numFmtId="0" fontId="81" fillId="2" borderId="6" xfId="0" applyFont="1" applyFill="1" applyBorder="1" applyAlignment="1">
      <alignment vertical="center"/>
    </xf>
    <xf numFmtId="0" fontId="81" fillId="2" borderId="6" xfId="0" applyFont="1" applyFill="1" applyBorder="1" applyAlignment="1">
      <alignment horizontal="right" vertical="center"/>
    </xf>
    <xf numFmtId="43" fontId="81" fillId="2" borderId="6" xfId="49" applyFont="1" applyFill="1" applyBorder="1" applyAlignment="1">
      <alignment horizontal="right" vertical="center"/>
    </xf>
    <xf numFmtId="0" fontId="81" fillId="2" borderId="2" xfId="0" applyFont="1" applyFill="1" applyBorder="1" applyAlignment="1">
      <alignment vertical="center" wrapText="1"/>
    </xf>
    <xf numFmtId="0" fontId="81" fillId="2" borderId="2" xfId="0" applyFont="1" applyFill="1" applyBorder="1" applyAlignment="1">
      <alignment vertical="center"/>
    </xf>
    <xf numFmtId="0" fontId="81" fillId="2" borderId="6" xfId="0" applyFont="1" applyFill="1" applyBorder="1" applyAlignment="1">
      <alignment vertical="center" wrapText="1"/>
    </xf>
    <xf numFmtId="0" fontId="81" fillId="2" borderId="0" xfId="37874" applyFont="1" applyFill="1" applyAlignment="1">
      <alignment vertical="center"/>
    </xf>
    <xf numFmtId="43" fontId="81" fillId="2" borderId="0" xfId="0" applyNumberFormat="1" applyFont="1" applyFill="1" applyAlignment="1">
      <alignment vertical="center"/>
    </xf>
    <xf numFmtId="43" fontId="81" fillId="2" borderId="0" xfId="49" applyFont="1" applyFill="1" applyBorder="1" applyAlignment="1">
      <alignment vertical="center"/>
    </xf>
    <xf numFmtId="4" fontId="81" fillId="2" borderId="6" xfId="49" applyNumberFormat="1" applyFont="1" applyFill="1" applyBorder="1" applyAlignment="1">
      <alignment horizontal="center" vertical="center" wrapText="1"/>
    </xf>
    <xf numFmtId="4" fontId="81" fillId="2" borderId="6" xfId="49" applyNumberFormat="1" applyFont="1" applyFill="1" applyBorder="1" applyAlignment="1">
      <alignment vertical="center"/>
    </xf>
    <xf numFmtId="4" fontId="81" fillId="2" borderId="2" xfId="49" applyNumberFormat="1" applyFont="1" applyFill="1" applyBorder="1" applyAlignment="1">
      <alignment horizontal="center" vertical="center" wrapText="1"/>
    </xf>
    <xf numFmtId="4" fontId="81" fillId="2" borderId="6" xfId="49" applyNumberFormat="1" applyFont="1" applyFill="1" applyBorder="1" applyAlignment="1">
      <alignment horizontal="center" vertical="center"/>
    </xf>
    <xf numFmtId="0" fontId="38" fillId="2" borderId="56" xfId="54" applyFont="1" applyFill="1" applyBorder="1" applyAlignment="1">
      <alignment horizontal="left" vertical="center" wrapText="1"/>
    </xf>
    <xf numFmtId="0" fontId="38" fillId="2" borderId="56" xfId="54" applyFont="1" applyFill="1" applyBorder="1" applyAlignment="1">
      <alignment horizontal="left"/>
    </xf>
    <xf numFmtId="0" fontId="82" fillId="0" borderId="0" xfId="0" applyFont="1"/>
    <xf numFmtId="0" fontId="82" fillId="2" borderId="0" xfId="0" applyFont="1" applyFill="1"/>
    <xf numFmtId="0" fontId="88" fillId="2" borderId="0" xfId="0" applyFont="1" applyFill="1" applyAlignment="1">
      <alignment vertical="top"/>
    </xf>
    <xf numFmtId="0" fontId="88" fillId="2" borderId="58" xfId="0" applyFont="1" applyFill="1" applyBorder="1" applyAlignment="1">
      <alignment vertical="top"/>
    </xf>
    <xf numFmtId="0" fontId="88" fillId="2" borderId="61" xfId="0" applyFont="1" applyFill="1" applyBorder="1" applyAlignment="1">
      <alignment vertical="top"/>
    </xf>
    <xf numFmtId="0" fontId="88" fillId="2" borderId="63" xfId="0" applyFont="1" applyFill="1" applyBorder="1" applyAlignment="1">
      <alignment vertical="top"/>
    </xf>
    <xf numFmtId="0" fontId="88" fillId="2" borderId="64" xfId="0" applyFont="1" applyFill="1" applyBorder="1" applyAlignment="1">
      <alignment vertical="top"/>
    </xf>
    <xf numFmtId="0" fontId="88" fillId="2" borderId="0" xfId="0" applyFont="1" applyFill="1"/>
    <xf numFmtId="0" fontId="87" fillId="2" borderId="0" xfId="0" applyFont="1" applyFill="1"/>
    <xf numFmtId="0" fontId="89" fillId="64" borderId="0" xfId="0" applyFont="1" applyFill="1"/>
    <xf numFmtId="0" fontId="82" fillId="64" borderId="0" xfId="0" applyFont="1" applyFill="1"/>
    <xf numFmtId="0" fontId="38" fillId="64" borderId="0" xfId="0" applyFont="1" applyFill="1"/>
    <xf numFmtId="0" fontId="88" fillId="2" borderId="57" xfId="0" applyFont="1" applyFill="1" applyBorder="1"/>
    <xf numFmtId="0" fontId="88" fillId="2" borderId="61" xfId="0" applyFont="1" applyFill="1" applyBorder="1"/>
    <xf numFmtId="0" fontId="88" fillId="2" borderId="62" xfId="0" applyFont="1" applyFill="1" applyBorder="1"/>
    <xf numFmtId="0" fontId="13" fillId="64" borderId="0" xfId="0" applyFont="1" applyFill="1"/>
    <xf numFmtId="0" fontId="88" fillId="64" borderId="0" xfId="0" applyFont="1" applyFill="1"/>
    <xf numFmtId="0" fontId="88" fillId="65" borderId="65" xfId="0" applyFont="1" applyFill="1" applyBorder="1" applyAlignment="1">
      <alignment horizontal="left"/>
    </xf>
    <xf numFmtId="0" fontId="88" fillId="65" borderId="0" xfId="0" applyFont="1" applyFill="1" applyAlignment="1">
      <alignment horizontal="left"/>
    </xf>
    <xf numFmtId="0" fontId="6" fillId="64" borderId="0" xfId="0" applyFont="1" applyFill="1"/>
    <xf numFmtId="0" fontId="96" fillId="2" borderId="0" xfId="0" applyFont="1" applyFill="1"/>
    <xf numFmtId="0" fontId="38" fillId="2" borderId="0" xfId="0" applyFont="1" applyFill="1"/>
    <xf numFmtId="0" fontId="38" fillId="2" borderId="0" xfId="0" applyFont="1" applyFill="1" applyAlignment="1">
      <alignment vertical="center"/>
    </xf>
    <xf numFmtId="174" fontId="38" fillId="2" borderId="0" xfId="0" applyNumberFormat="1" applyFont="1" applyFill="1"/>
    <xf numFmtId="0" fontId="5" fillId="2" borderId="0" xfId="0" applyFont="1" applyFill="1" applyAlignment="1">
      <alignment horizontal="center" vertical="center"/>
    </xf>
    <xf numFmtId="0" fontId="5" fillId="2" borderId="74" xfId="0" applyFont="1" applyFill="1" applyBorder="1" applyAlignment="1">
      <alignment horizontal="right" vertical="center"/>
    </xf>
    <xf numFmtId="0" fontId="5" fillId="65" borderId="51" xfId="0" applyFont="1" applyFill="1" applyBorder="1" applyAlignment="1">
      <alignment horizontal="left" vertical="center"/>
    </xf>
    <xf numFmtId="0" fontId="5" fillId="2" borderId="52" xfId="0" applyFont="1" applyFill="1" applyBorder="1" applyAlignment="1">
      <alignment horizontal="left" vertical="center"/>
    </xf>
    <xf numFmtId="0" fontId="5" fillId="2" borderId="76" xfId="0" applyFont="1" applyFill="1" applyBorder="1" applyAlignment="1">
      <alignment horizontal="left" vertical="center" indent="2"/>
    </xf>
    <xf numFmtId="0" fontId="5" fillId="2" borderId="50" xfId="0" applyFont="1" applyFill="1" applyBorder="1" applyAlignment="1">
      <alignment horizontal="center" vertical="center"/>
    </xf>
    <xf numFmtId="0" fontId="5" fillId="2" borderId="77" xfId="0" applyFont="1" applyFill="1" applyBorder="1" applyAlignment="1">
      <alignment horizontal="center" vertical="center"/>
    </xf>
    <xf numFmtId="0" fontId="38" fillId="0" borderId="0" xfId="0" applyFont="1"/>
    <xf numFmtId="0" fontId="38" fillId="0" borderId="0" xfId="0" applyFont="1" applyAlignment="1">
      <alignment wrapText="1"/>
    </xf>
    <xf numFmtId="0" fontId="38" fillId="65" borderId="56" xfId="0" applyFont="1" applyFill="1" applyBorder="1" applyAlignment="1">
      <alignment horizontal="center" vertical="center"/>
    </xf>
    <xf numFmtId="3" fontId="38" fillId="65" borderId="56" xfId="49" applyNumberFormat="1" applyFont="1" applyFill="1" applyBorder="1" applyAlignment="1">
      <alignment horizontal="center" vertical="center"/>
    </xf>
    <xf numFmtId="175" fontId="38" fillId="65" borderId="56" xfId="49" applyNumberFormat="1" applyFont="1" applyFill="1" applyBorder="1" applyAlignment="1">
      <alignment horizontal="center" vertical="center"/>
    </xf>
    <xf numFmtId="2" fontId="38" fillId="0" borderId="56" xfId="49" applyNumberFormat="1" applyFont="1" applyFill="1" applyBorder="1" applyAlignment="1">
      <alignment horizontal="center" vertical="center"/>
    </xf>
    <xf numFmtId="0" fontId="38" fillId="65" borderId="56" xfId="0" applyFont="1" applyFill="1" applyBorder="1" applyAlignment="1">
      <alignment horizontal="left" vertical="center"/>
    </xf>
    <xf numFmtId="0" fontId="38" fillId="0" borderId="0" xfId="0" applyFont="1" applyAlignment="1">
      <alignment horizontal="center" vertical="center" wrapText="1"/>
    </xf>
    <xf numFmtId="0" fontId="38" fillId="2" borderId="0" xfId="54" applyFont="1" applyFill="1"/>
    <xf numFmtId="0" fontId="38" fillId="2" borderId="0" xfId="54" applyFont="1" applyFill="1" applyAlignment="1">
      <alignment horizontal="right"/>
    </xf>
    <xf numFmtId="0" fontId="38" fillId="2" borderId="0" xfId="54" applyFont="1" applyFill="1" applyAlignment="1">
      <alignment horizontal="left"/>
    </xf>
    <xf numFmtId="0" fontId="38" fillId="2" borderId="0" xfId="50" applyFont="1" applyFill="1"/>
    <xf numFmtId="0" fontId="2" fillId="2" borderId="0" xfId="50" applyFill="1"/>
    <xf numFmtId="0" fontId="38" fillId="2" borderId="6" xfId="54" applyFont="1" applyFill="1" applyBorder="1" applyAlignment="1">
      <alignment horizontal="left"/>
    </xf>
    <xf numFmtId="0" fontId="38" fillId="2" borderId="6" xfId="54" applyFont="1" applyFill="1" applyBorder="1" applyAlignment="1">
      <alignment horizontal="center"/>
    </xf>
    <xf numFmtId="4" fontId="38" fillId="2" borderId="6" xfId="52" applyNumberFormat="1" applyFont="1" applyFill="1" applyBorder="1" applyAlignment="1" applyProtection="1">
      <alignment horizontal="center"/>
    </xf>
    <xf numFmtId="0" fontId="89" fillId="2" borderId="0" xfId="54" applyFont="1" applyFill="1" applyAlignment="1">
      <alignment wrapText="1"/>
    </xf>
    <xf numFmtId="4" fontId="38" fillId="2" borderId="6" xfId="54" applyNumberFormat="1" applyFont="1" applyFill="1" applyBorder="1" applyAlignment="1">
      <alignment horizontal="center"/>
    </xf>
    <xf numFmtId="43" fontId="38" fillId="2" borderId="0" xfId="54" applyNumberFormat="1" applyFont="1" applyFill="1"/>
    <xf numFmtId="0" fontId="38" fillId="2" borderId="6" xfId="50" applyFont="1" applyFill="1" applyBorder="1"/>
    <xf numFmtId="3" fontId="38" fillId="2" borderId="6" xfId="50" applyNumberFormat="1" applyFont="1" applyFill="1" applyBorder="1" applyAlignment="1">
      <alignment horizontal="center" vertical="center"/>
    </xf>
    <xf numFmtId="0" fontId="38" fillId="2" borderId="6" xfId="54" applyFont="1" applyFill="1" applyBorder="1"/>
    <xf numFmtId="214" fontId="38" fillId="2" borderId="6" xfId="54" applyNumberFormat="1" applyFont="1" applyFill="1" applyBorder="1" applyAlignment="1">
      <alignment horizontal="center" vertical="center"/>
    </xf>
    <xf numFmtId="3" fontId="38" fillId="2" borderId="6" xfId="54" applyNumberFormat="1" applyFont="1" applyFill="1" applyBorder="1" applyAlignment="1">
      <alignment horizontal="center" vertical="center"/>
    </xf>
    <xf numFmtId="4" fontId="38" fillId="2" borderId="6" xfId="54" applyNumberFormat="1" applyFont="1" applyFill="1" applyBorder="1" applyAlignment="1">
      <alignment horizontal="center" vertical="center"/>
    </xf>
    <xf numFmtId="0" fontId="38" fillId="2" borderId="0" xfId="54" applyFont="1" applyFill="1" applyAlignment="1">
      <alignment horizontal="centerContinuous"/>
    </xf>
    <xf numFmtId="0" fontId="2" fillId="2" borderId="0" xfId="50" applyFill="1" applyAlignment="1">
      <alignment horizontal="centerContinuous"/>
    </xf>
    <xf numFmtId="0" fontId="89" fillId="2" borderId="0" xfId="54" applyFont="1" applyFill="1"/>
    <xf numFmtId="0" fontId="38" fillId="2" borderId="6" xfId="54" applyFont="1" applyFill="1" applyBorder="1" applyAlignment="1">
      <alignment horizontal="centerContinuous"/>
    </xf>
    <xf numFmtId="1" fontId="38" fillId="2" borderId="6" xfId="54" applyNumberFormat="1" applyFont="1" applyFill="1" applyBorder="1" applyAlignment="1">
      <alignment horizontal="center" vertical="center" wrapText="1"/>
    </xf>
    <xf numFmtId="0" fontId="38" fillId="2" borderId="0" xfId="54" applyFont="1" applyFill="1" applyAlignment="1">
      <alignment horizontal="center"/>
    </xf>
    <xf numFmtId="0" fontId="38" fillId="2" borderId="6" xfId="50" applyFont="1" applyFill="1" applyBorder="1" applyAlignment="1">
      <alignment horizontal="center"/>
    </xf>
    <xf numFmtId="2" fontId="38" fillId="2" borderId="6" xfId="54" applyNumberFormat="1" applyFont="1" applyFill="1" applyBorder="1" applyAlignment="1">
      <alignment horizontal="center" vertical="center"/>
    </xf>
    <xf numFmtId="3" fontId="38" fillId="2" borderId="0" xfId="54" applyNumberFormat="1" applyFont="1" applyFill="1"/>
    <xf numFmtId="2" fontId="38" fillId="2" borderId="6" xfId="54" applyNumberFormat="1" applyFont="1" applyFill="1" applyBorder="1" applyAlignment="1">
      <alignment horizontal="center" vertical="center" wrapText="1"/>
    </xf>
    <xf numFmtId="173" fontId="38" fillId="2" borderId="6" xfId="54" applyNumberFormat="1" applyFont="1" applyFill="1" applyBorder="1" applyAlignment="1">
      <alignment horizontal="center" vertical="center" wrapText="1"/>
    </xf>
    <xf numFmtId="213" fontId="38" fillId="2" borderId="0" xfId="38406" applyNumberFormat="1" applyFont="1" applyFill="1" applyAlignment="1" applyProtection="1">
      <alignment horizontal="center" vertical="center"/>
    </xf>
    <xf numFmtId="173" fontId="2" fillId="2" borderId="0" xfId="50" applyNumberFormat="1" applyFill="1"/>
    <xf numFmtId="0" fontId="38" fillId="2" borderId="56" xfId="50" applyFont="1" applyFill="1" applyBorder="1" applyAlignment="1">
      <alignment horizontal="left" vertical="center" wrapText="1"/>
    </xf>
    <xf numFmtId="177" fontId="89" fillId="2" borderId="0" xfId="52" applyNumberFormat="1" applyFont="1" applyFill="1" applyBorder="1" applyProtection="1">
      <protection locked="0"/>
    </xf>
    <xf numFmtId="178" fontId="89" fillId="2" borderId="0" xfId="52" applyNumberFormat="1" applyFont="1" applyFill="1" applyBorder="1" applyProtection="1">
      <protection locked="0"/>
    </xf>
    <xf numFmtId="1" fontId="38" fillId="2" borderId="0" xfId="55" applyNumberFormat="1" applyFont="1" applyFill="1" applyBorder="1" applyAlignment="1" applyProtection="1">
      <alignment horizontal="centerContinuous" vertical="center" wrapText="1"/>
    </xf>
    <xf numFmtId="0" fontId="38" fillId="2" borderId="0" xfId="54" applyFont="1" applyFill="1" applyAlignment="1">
      <alignment vertical="center"/>
    </xf>
    <xf numFmtId="2" fontId="38" fillId="2" borderId="6" xfId="54" applyNumberFormat="1" applyFont="1" applyFill="1" applyBorder="1" applyAlignment="1">
      <alignment horizontal="centerContinuous"/>
    </xf>
    <xf numFmtId="11" fontId="38" fillId="2" borderId="6" xfId="54" applyNumberFormat="1" applyFont="1" applyFill="1" applyBorder="1" applyAlignment="1">
      <alignment horizontal="left" vertical="center" wrapText="1"/>
    </xf>
    <xf numFmtId="2" fontId="38" fillId="2" borderId="6" xfId="54" applyNumberFormat="1" applyFont="1" applyFill="1" applyBorder="1"/>
    <xf numFmtId="2" fontId="38" fillId="2" borderId="6" xfId="52" applyNumberFormat="1" applyFont="1" applyFill="1" applyBorder="1" applyAlignment="1" applyProtection="1">
      <alignment horizontal="center" vertical="center"/>
    </xf>
    <xf numFmtId="0" fontId="38" fillId="0" borderId="7" xfId="0" applyFont="1" applyBorder="1" applyAlignment="1">
      <alignment horizontal="left" vertical="center" wrapText="1"/>
    </xf>
    <xf numFmtId="2" fontId="38" fillId="0" borderId="56" xfId="54" applyNumberFormat="1" applyFont="1" applyBorder="1"/>
    <xf numFmtId="2" fontId="38" fillId="0" borderId="6" xfId="52" applyNumberFormat="1" applyFont="1" applyFill="1" applyBorder="1" applyAlignment="1" applyProtection="1">
      <alignment horizontal="center" vertical="center"/>
    </xf>
    <xf numFmtId="43" fontId="38" fillId="2" borderId="6" xfId="52" applyFont="1" applyFill="1" applyBorder="1" applyAlignment="1" applyProtection="1">
      <alignment vertical="center"/>
    </xf>
    <xf numFmtId="0" fontId="38" fillId="2" borderId="6" xfId="50" applyFont="1" applyFill="1" applyBorder="1" applyAlignment="1">
      <alignment horizontal="right"/>
    </xf>
    <xf numFmtId="0" fontId="38" fillId="2" borderId="6" xfId="50" applyFont="1" applyFill="1" applyBorder="1" applyAlignment="1">
      <alignment horizontal="right" vertical="center" wrapText="1"/>
    </xf>
    <xf numFmtId="11" fontId="38" fillId="2" borderId="0" xfId="54" applyNumberFormat="1" applyFont="1" applyFill="1" applyAlignment="1">
      <alignment horizontal="center" vertical="center" wrapText="1"/>
    </xf>
    <xf numFmtId="0" fontId="38" fillId="2" borderId="56" xfId="54" applyFont="1" applyFill="1" applyBorder="1" applyAlignment="1">
      <alignment horizontal="center" vertical="center" wrapText="1"/>
    </xf>
    <xf numFmtId="0" fontId="38" fillId="0" borderId="84" xfId="54" applyFont="1" applyBorder="1" applyAlignment="1">
      <alignment horizontal="centerContinuous"/>
    </xf>
    <xf numFmtId="0" fontId="89" fillId="0" borderId="85" xfId="54" applyFont="1" applyBorder="1" applyAlignment="1">
      <alignment horizontal="centerContinuous"/>
    </xf>
    <xf numFmtId="0" fontId="38" fillId="0" borderId="86" xfId="54" applyFont="1" applyBorder="1"/>
    <xf numFmtId="0" fontId="89" fillId="64" borderId="56" xfId="50" applyFont="1" applyFill="1" applyBorder="1" applyAlignment="1">
      <alignment horizontal="left" vertical="center" wrapText="1"/>
    </xf>
    <xf numFmtId="0" fontId="38" fillId="2" borderId="0" xfId="54" applyFont="1" applyFill="1" applyAlignment="1">
      <alignment wrapText="1"/>
    </xf>
    <xf numFmtId="0" fontId="38" fillId="2" borderId="1" xfId="54" applyFont="1" applyFill="1" applyBorder="1" applyAlignment="1">
      <alignment horizontal="center" vertical="center" wrapText="1"/>
    </xf>
    <xf numFmtId="0" fontId="38" fillId="2" borderId="60" xfId="54" applyFont="1" applyFill="1" applyBorder="1" applyAlignment="1">
      <alignment horizontal="center" vertical="center" wrapText="1"/>
    </xf>
    <xf numFmtId="173" fontId="38" fillId="2" borderId="73" xfId="54" applyNumberFormat="1" applyFont="1" applyFill="1" applyBorder="1" applyAlignment="1" applyProtection="1">
      <alignment horizontal="center" vertical="center" wrapText="1"/>
      <protection hidden="1"/>
    </xf>
    <xf numFmtId="164" fontId="38" fillId="0" borderId="72" xfId="54" applyNumberFormat="1" applyFont="1" applyBorder="1" applyAlignment="1" applyProtection="1">
      <alignment horizontal="center" vertical="center" wrapText="1"/>
      <protection hidden="1"/>
    </xf>
    <xf numFmtId="164" fontId="38" fillId="0" borderId="73" xfId="54" applyNumberFormat="1" applyFont="1" applyBorder="1" applyAlignment="1" applyProtection="1">
      <alignment horizontal="center" vertical="center" wrapText="1"/>
      <protection hidden="1"/>
    </xf>
    <xf numFmtId="0" fontId="38" fillId="2" borderId="0" xfId="50" applyFont="1" applyFill="1" applyAlignment="1">
      <alignment wrapText="1"/>
    </xf>
    <xf numFmtId="0" fontId="38" fillId="2" borderId="67" xfId="54" applyFont="1" applyFill="1" applyBorder="1" applyAlignment="1">
      <alignment horizontal="center" vertical="center" wrapText="1"/>
    </xf>
    <xf numFmtId="173" fontId="38" fillId="2" borderId="45" xfId="54" applyNumberFormat="1" applyFont="1" applyFill="1" applyBorder="1" applyAlignment="1" applyProtection="1">
      <alignment horizontal="center" vertical="center" wrapText="1"/>
      <protection hidden="1"/>
    </xf>
    <xf numFmtId="164" fontId="38" fillId="0" borderId="56" xfId="54" applyNumberFormat="1" applyFont="1" applyBorder="1" applyAlignment="1" applyProtection="1">
      <alignment horizontal="center" vertical="center" wrapText="1"/>
      <protection hidden="1"/>
    </xf>
    <xf numFmtId="164" fontId="38" fillId="0" borderId="45" xfId="50" applyNumberFormat="1" applyFont="1" applyBorder="1" applyAlignment="1" applyProtection="1">
      <alignment horizontal="center" vertical="center" wrapText="1"/>
      <protection hidden="1"/>
    </xf>
    <xf numFmtId="164" fontId="38" fillId="0" borderId="0" xfId="0" applyNumberFormat="1" applyFont="1" applyAlignment="1">
      <alignment wrapText="1"/>
    </xf>
    <xf numFmtId="173" fontId="38" fillId="2" borderId="70" xfId="54" applyNumberFormat="1" applyFont="1" applyFill="1" applyBorder="1" applyAlignment="1" applyProtection="1">
      <alignment horizontal="center" vertical="center" wrapText="1"/>
      <protection hidden="1"/>
    </xf>
    <xf numFmtId="164" fontId="38" fillId="0" borderId="69" xfId="54" applyNumberFormat="1" applyFont="1" applyBorder="1" applyAlignment="1" applyProtection="1">
      <alignment horizontal="center" vertical="center" wrapText="1"/>
      <protection hidden="1"/>
    </xf>
    <xf numFmtId="164" fontId="38" fillId="0" borderId="70" xfId="50" applyNumberFormat="1" applyFont="1" applyBorder="1" applyAlignment="1" applyProtection="1">
      <alignment horizontal="center" vertical="center" wrapText="1"/>
      <protection hidden="1"/>
    </xf>
    <xf numFmtId="0" fontId="38" fillId="0" borderId="0" xfId="0" applyFont="1" applyAlignment="1" applyProtection="1">
      <alignment horizontal="left" vertical="center" wrapText="1"/>
      <protection locked="0"/>
    </xf>
    <xf numFmtId="3" fontId="38" fillId="0" borderId="0" xfId="0" applyNumberFormat="1" applyFont="1" applyAlignment="1" applyProtection="1">
      <alignment horizontal="center" vertical="center" wrapText="1"/>
      <protection locked="0"/>
    </xf>
    <xf numFmtId="0" fontId="38" fillId="0" borderId="0" xfId="0" applyFont="1" applyAlignment="1" applyProtection="1">
      <alignment horizontal="center" vertical="center" wrapText="1"/>
      <protection locked="0"/>
    </xf>
    <xf numFmtId="3" fontId="38" fillId="65" borderId="71" xfId="54" applyNumberFormat="1" applyFont="1" applyFill="1" applyBorder="1" applyAlignment="1" applyProtection="1">
      <alignment horizontal="left" vertical="center" wrapText="1"/>
      <protection locked="0"/>
    </xf>
    <xf numFmtId="3" fontId="38" fillId="65" borderId="72" xfId="54" applyNumberFormat="1" applyFont="1" applyFill="1" applyBorder="1" applyAlignment="1" applyProtection="1">
      <alignment horizontal="left" vertical="center" wrapText="1"/>
      <protection locked="0"/>
    </xf>
    <xf numFmtId="3" fontId="38" fillId="65" borderId="72" xfId="54" applyNumberFormat="1" applyFont="1" applyFill="1" applyBorder="1" applyAlignment="1" applyProtection="1">
      <alignment horizontal="center" vertical="center" wrapText="1"/>
      <protection locked="0"/>
    </xf>
    <xf numFmtId="3" fontId="38" fillId="65" borderId="12" xfId="54" applyNumberFormat="1" applyFont="1" applyFill="1" applyBorder="1" applyAlignment="1" applyProtection="1">
      <alignment horizontal="left" vertical="center" wrapText="1"/>
      <protection locked="0"/>
    </xf>
    <xf numFmtId="3" fontId="38" fillId="65" borderId="56" xfId="54" applyNumberFormat="1" applyFont="1" applyFill="1" applyBorder="1" applyAlignment="1" applyProtection="1">
      <alignment horizontal="left" vertical="center" wrapText="1"/>
      <protection locked="0"/>
    </xf>
    <xf numFmtId="3" fontId="38" fillId="65" borderId="56" xfId="54" applyNumberFormat="1" applyFont="1" applyFill="1" applyBorder="1" applyAlignment="1" applyProtection="1">
      <alignment horizontal="center" vertical="center" wrapText="1"/>
      <protection locked="0"/>
    </xf>
    <xf numFmtId="0" fontId="38" fillId="65" borderId="12" xfId="54" applyFont="1" applyFill="1" applyBorder="1" applyAlignment="1" applyProtection="1">
      <alignment horizontal="left" vertical="center" wrapText="1"/>
      <protection locked="0"/>
    </xf>
    <xf numFmtId="0" fontId="38" fillId="65" borderId="56" xfId="54" applyFont="1" applyFill="1" applyBorder="1" applyAlignment="1" applyProtection="1">
      <alignment horizontal="left" vertical="center" wrapText="1"/>
      <protection locked="0"/>
    </xf>
    <xf numFmtId="0" fontId="38" fillId="65" borderId="68" xfId="54" applyFont="1" applyFill="1" applyBorder="1" applyAlignment="1" applyProtection="1">
      <alignment horizontal="left" vertical="center" wrapText="1"/>
      <protection locked="0"/>
    </xf>
    <xf numFmtId="0" fontId="38" fillId="65" borderId="69" xfId="54" applyFont="1" applyFill="1" applyBorder="1" applyAlignment="1" applyProtection="1">
      <alignment horizontal="left" vertical="center" wrapText="1"/>
      <protection locked="0"/>
    </xf>
    <xf numFmtId="3" fontId="38" fillId="65" borderId="69" xfId="54" applyNumberFormat="1" applyFont="1" applyFill="1" applyBorder="1" applyAlignment="1" applyProtection="1">
      <alignment horizontal="center" vertical="center" wrapText="1"/>
      <protection locked="0"/>
    </xf>
    <xf numFmtId="173" fontId="38" fillId="65" borderId="71" xfId="54" applyNumberFormat="1" applyFont="1" applyFill="1" applyBorder="1" applyAlignment="1" applyProtection="1">
      <alignment horizontal="center" vertical="center" wrapText="1"/>
      <protection locked="0"/>
    </xf>
    <xf numFmtId="173" fontId="38" fillId="65" borderId="72" xfId="54" applyNumberFormat="1" applyFont="1" applyFill="1" applyBorder="1" applyAlignment="1" applyProtection="1">
      <alignment horizontal="center" vertical="center" wrapText="1"/>
      <protection locked="0"/>
    </xf>
    <xf numFmtId="173" fontId="38" fillId="65" borderId="12" xfId="54" applyNumberFormat="1" applyFont="1" applyFill="1" applyBorder="1" applyAlignment="1" applyProtection="1">
      <alignment horizontal="center" vertical="center" wrapText="1"/>
      <protection locked="0"/>
    </xf>
    <xf numFmtId="173" fontId="38" fillId="65" borderId="56" xfId="54" applyNumberFormat="1" applyFont="1" applyFill="1" applyBorder="1" applyAlignment="1" applyProtection="1">
      <alignment horizontal="center" vertical="center" wrapText="1"/>
      <protection locked="0"/>
    </xf>
    <xf numFmtId="173" fontId="38" fillId="65" borderId="12" xfId="50" applyNumberFormat="1" applyFont="1" applyFill="1" applyBorder="1" applyAlignment="1" applyProtection="1">
      <alignment horizontal="center" vertical="center" wrapText="1"/>
      <protection locked="0"/>
    </xf>
    <xf numFmtId="173" fontId="38" fillId="65" borderId="56" xfId="50" applyNumberFormat="1" applyFont="1" applyFill="1" applyBorder="1" applyAlignment="1" applyProtection="1">
      <alignment horizontal="center" vertical="center" wrapText="1"/>
      <protection locked="0"/>
    </xf>
    <xf numFmtId="173" fontId="38" fillId="65" borderId="68" xfId="54" applyNumberFormat="1" applyFont="1" applyFill="1" applyBorder="1" applyAlignment="1" applyProtection="1">
      <alignment horizontal="center" vertical="center" wrapText="1"/>
      <protection locked="0"/>
    </xf>
    <xf numFmtId="173" fontId="38" fillId="65" borderId="69" xfId="54" applyNumberFormat="1" applyFont="1" applyFill="1" applyBorder="1" applyAlignment="1" applyProtection="1">
      <alignment horizontal="center" vertical="center" wrapText="1"/>
      <protection locked="0"/>
    </xf>
    <xf numFmtId="164" fontId="38" fillId="65" borderId="72" xfId="54" applyNumberFormat="1" applyFont="1" applyFill="1" applyBorder="1" applyAlignment="1" applyProtection="1">
      <alignment horizontal="center" vertical="center" wrapText="1"/>
      <protection locked="0"/>
    </xf>
    <xf numFmtId="164" fontId="38" fillId="65" borderId="56" xfId="54" applyNumberFormat="1" applyFont="1" applyFill="1" applyBorder="1" applyAlignment="1" applyProtection="1">
      <alignment horizontal="center" vertical="center" wrapText="1"/>
      <protection locked="0"/>
    </xf>
    <xf numFmtId="164" fontId="38" fillId="65" borderId="56" xfId="50" applyNumberFormat="1" applyFont="1" applyFill="1" applyBorder="1" applyAlignment="1" applyProtection="1">
      <alignment horizontal="center" vertical="center" wrapText="1"/>
      <protection locked="0"/>
    </xf>
    <xf numFmtId="164" fontId="38" fillId="65" borderId="69" xfId="54" applyNumberFormat="1" applyFont="1" applyFill="1" applyBorder="1" applyAlignment="1" applyProtection="1">
      <alignment horizontal="center" vertical="center" wrapText="1"/>
      <protection locked="0"/>
    </xf>
    <xf numFmtId="174" fontId="38" fillId="65" borderId="41" xfId="54" applyNumberFormat="1" applyFont="1" applyFill="1" applyBorder="1" applyAlignment="1" applyProtection="1">
      <alignment horizontal="center" vertical="center" wrapText="1"/>
      <protection locked="0"/>
    </xf>
    <xf numFmtId="0" fontId="38" fillId="0" borderId="41" xfId="54" applyFont="1" applyBorder="1" applyAlignment="1">
      <alignment horizontal="left" vertical="center" wrapText="1"/>
    </xf>
    <xf numFmtId="0" fontId="38" fillId="66" borderId="63" xfId="54" applyFont="1" applyFill="1" applyBorder="1" applyAlignment="1">
      <alignment horizontal="left" wrapText="1"/>
    </xf>
    <xf numFmtId="0" fontId="38" fillId="64" borderId="66" xfId="54" applyFont="1" applyFill="1" applyBorder="1" applyAlignment="1">
      <alignment horizontal="left" vertical="center" wrapText="1"/>
    </xf>
    <xf numFmtId="0" fontId="38" fillId="64" borderId="42" xfId="54" applyFont="1" applyFill="1" applyBorder="1" applyAlignment="1">
      <alignment horizontal="left" vertical="center" wrapText="1"/>
    </xf>
    <xf numFmtId="0" fontId="38" fillId="64" borderId="43" xfId="54" applyFont="1" applyFill="1" applyBorder="1" applyAlignment="1">
      <alignment horizontal="left" vertical="center" wrapText="1"/>
    </xf>
    <xf numFmtId="1" fontId="38" fillId="64" borderId="43" xfId="54" applyNumberFormat="1" applyFont="1" applyFill="1" applyBorder="1" applyAlignment="1">
      <alignment horizontal="left" vertical="center" wrapText="1"/>
    </xf>
    <xf numFmtId="0" fontId="38" fillId="64" borderId="44" xfId="54" applyFont="1" applyFill="1" applyBorder="1" applyAlignment="1">
      <alignment horizontal="left" vertical="center" wrapText="1"/>
    </xf>
    <xf numFmtId="0" fontId="38" fillId="2" borderId="56" xfId="54" applyFont="1" applyFill="1" applyBorder="1" applyAlignment="1">
      <alignment horizontal="left" indent="1"/>
    </xf>
    <xf numFmtId="0" fontId="38" fillId="2" borderId="56" xfId="54" applyFont="1" applyFill="1" applyBorder="1" applyAlignment="1">
      <alignment horizontal="left" vertical="center" indent="1"/>
    </xf>
    <xf numFmtId="0" fontId="38" fillId="0" borderId="56" xfId="54" applyFont="1" applyBorder="1" applyAlignment="1">
      <alignment horizontal="left" indent="1"/>
    </xf>
    <xf numFmtId="0" fontId="38" fillId="0" borderId="56" xfId="0" applyFont="1" applyBorder="1" applyAlignment="1">
      <alignment horizontal="left" vertical="center" wrapText="1"/>
    </xf>
    <xf numFmtId="0" fontId="38" fillId="0" borderId="56" xfId="0" applyFont="1" applyBorder="1" applyAlignment="1">
      <alignment horizontal="left" vertical="center"/>
    </xf>
    <xf numFmtId="0" fontId="38" fillId="2" borderId="0" xfId="54" applyFont="1" applyFill="1" applyAlignment="1">
      <alignment horizontal="left" wrapText="1"/>
    </xf>
    <xf numFmtId="0" fontId="38" fillId="64" borderId="56" xfId="54" applyFont="1" applyFill="1" applyBorder="1" applyAlignment="1">
      <alignment horizontal="left" vertical="top" wrapText="1"/>
    </xf>
    <xf numFmtId="1" fontId="38" fillId="64" borderId="56" xfId="54" applyNumberFormat="1" applyFont="1" applyFill="1" applyBorder="1" applyAlignment="1">
      <alignment horizontal="left" vertical="top" wrapText="1"/>
    </xf>
    <xf numFmtId="0" fontId="2" fillId="0" borderId="0" xfId="50" applyAlignment="1">
      <alignment vertical="top"/>
    </xf>
    <xf numFmtId="0" fontId="38" fillId="2" borderId="56" xfId="54" applyFont="1" applyFill="1" applyBorder="1" applyAlignment="1">
      <alignment horizontal="center" vertical="top"/>
    </xf>
    <xf numFmtId="0" fontId="38" fillId="2" borderId="56" xfId="54" applyFont="1" applyFill="1" applyBorder="1" applyAlignment="1">
      <alignment horizontal="left" vertical="top"/>
    </xf>
    <xf numFmtId="0" fontId="38" fillId="2" borderId="56" xfId="54" applyFont="1" applyFill="1" applyBorder="1" applyAlignment="1">
      <alignment horizontal="left" vertical="top" wrapText="1"/>
    </xf>
    <xf numFmtId="3" fontId="38" fillId="2" borderId="56" xfId="54" applyNumberFormat="1" applyFont="1" applyFill="1" applyBorder="1" applyAlignment="1">
      <alignment horizontal="center" vertical="top"/>
    </xf>
    <xf numFmtId="173" fontId="38" fillId="2" borderId="56" xfId="54" applyNumberFormat="1" applyFont="1" applyFill="1" applyBorder="1" applyAlignment="1">
      <alignment horizontal="center" vertical="top"/>
    </xf>
    <xf numFmtId="0" fontId="38" fillId="9" borderId="0" xfId="54" applyFont="1" applyFill="1" applyAlignment="1">
      <alignment vertical="top"/>
    </xf>
    <xf numFmtId="0" fontId="38" fillId="9" borderId="0" xfId="54" applyFont="1" applyFill="1" applyAlignment="1">
      <alignment horizontal="center" vertical="top"/>
    </xf>
    <xf numFmtId="0" fontId="38" fillId="0" borderId="0" xfId="50" applyFont="1" applyAlignment="1">
      <alignment vertical="top"/>
    </xf>
    <xf numFmtId="0" fontId="5" fillId="2" borderId="0" xfId="0" applyFont="1" applyFill="1" applyAlignment="1">
      <alignment horizontal="left" vertical="top"/>
    </xf>
    <xf numFmtId="0" fontId="5" fillId="2" borderId="56" xfId="0" applyFont="1" applyFill="1" applyBorder="1" applyAlignment="1">
      <alignment horizontal="left" vertical="top"/>
    </xf>
    <xf numFmtId="0" fontId="5" fillId="2" borderId="56" xfId="51" applyFont="1" applyFill="1" applyBorder="1" applyAlignment="1">
      <alignment horizontal="left" vertical="top"/>
    </xf>
    <xf numFmtId="3" fontId="5" fillId="2" borderId="56" xfId="49" applyNumberFormat="1" applyFont="1" applyFill="1" applyBorder="1" applyAlignment="1">
      <alignment horizontal="left" vertical="top"/>
    </xf>
    <xf numFmtId="213" fontId="5" fillId="2" borderId="56" xfId="49" applyNumberFormat="1" applyFont="1" applyFill="1" applyBorder="1" applyAlignment="1">
      <alignment horizontal="left" vertical="top"/>
    </xf>
    <xf numFmtId="1" fontId="5" fillId="2" borderId="56" xfId="49" applyNumberFormat="1" applyFont="1" applyFill="1" applyBorder="1" applyAlignment="1">
      <alignment horizontal="left" vertical="top"/>
    </xf>
    <xf numFmtId="2" fontId="5" fillId="2" borderId="56" xfId="49" applyNumberFormat="1" applyFont="1" applyFill="1" applyBorder="1" applyAlignment="1">
      <alignment horizontal="left" vertical="top"/>
    </xf>
    <xf numFmtId="4" fontId="5" fillId="2" borderId="56" xfId="49" applyNumberFormat="1" applyFont="1" applyFill="1" applyBorder="1" applyAlignment="1">
      <alignment horizontal="left" vertical="top"/>
    </xf>
    <xf numFmtId="0" fontId="5" fillId="64" borderId="56" xfId="0" applyFont="1" applyFill="1" applyBorder="1" applyAlignment="1">
      <alignment horizontal="left" vertical="top"/>
    </xf>
    <xf numFmtId="0" fontId="5" fillId="64" borderId="56" xfId="50" applyFont="1" applyFill="1" applyBorder="1" applyAlignment="1">
      <alignment horizontal="left" vertical="top" wrapText="1"/>
    </xf>
    <xf numFmtId="0" fontId="5" fillId="64" borderId="56" xfId="51" applyFont="1" applyFill="1" applyBorder="1" applyAlignment="1">
      <alignment horizontal="left" vertical="top" wrapText="1"/>
    </xf>
    <xf numFmtId="173" fontId="5" fillId="64" borderId="56" xfId="50" applyNumberFormat="1" applyFont="1" applyFill="1" applyBorder="1" applyAlignment="1">
      <alignment horizontal="left" vertical="top" wrapText="1"/>
    </xf>
    <xf numFmtId="175" fontId="5" fillId="64" borderId="56" xfId="50" applyNumberFormat="1" applyFont="1" applyFill="1" applyBorder="1" applyAlignment="1">
      <alignment horizontal="left" vertical="top" wrapText="1"/>
    </xf>
    <xf numFmtId="37" fontId="5" fillId="64" borderId="56" xfId="50" applyNumberFormat="1" applyFont="1" applyFill="1" applyBorder="1" applyAlignment="1">
      <alignment horizontal="left" vertical="top" wrapText="1"/>
    </xf>
    <xf numFmtId="0" fontId="5" fillId="65" borderId="56" xfId="51" applyFont="1" applyFill="1" applyBorder="1" applyAlignment="1">
      <alignment horizontal="left" vertical="top"/>
    </xf>
    <xf numFmtId="1" fontId="5" fillId="65" borderId="56" xfId="51" applyNumberFormat="1" applyFont="1" applyFill="1" applyBorder="1" applyAlignment="1">
      <alignment horizontal="left" vertical="top"/>
    </xf>
    <xf numFmtId="39" fontId="5" fillId="0" borderId="56" xfId="49" applyNumberFormat="1" applyFont="1" applyFill="1" applyBorder="1" applyAlignment="1">
      <alignment horizontal="left" vertical="top"/>
    </xf>
    <xf numFmtId="37" fontId="5" fillId="0" borderId="56" xfId="49" applyNumberFormat="1" applyFont="1" applyFill="1" applyBorder="1" applyAlignment="1">
      <alignment horizontal="left" vertical="top"/>
    </xf>
    <xf numFmtId="0" fontId="38" fillId="2" borderId="56" xfId="54" applyFont="1" applyFill="1" applyBorder="1" applyAlignment="1">
      <alignment horizontal="center" vertical="center"/>
    </xf>
    <xf numFmtId="3" fontId="38" fillId="2" borderId="56" xfId="54" applyNumberFormat="1" applyFont="1" applyFill="1" applyBorder="1" applyAlignment="1">
      <alignment horizontal="center" vertical="center"/>
    </xf>
    <xf numFmtId="175" fontId="38" fillId="2" borderId="56" xfId="54" applyNumberFormat="1" applyFont="1" applyFill="1" applyBorder="1" applyAlignment="1">
      <alignment horizontal="center" vertical="center"/>
    </xf>
    <xf numFmtId="3" fontId="38" fillId="65" borderId="56" xfId="54" applyNumberFormat="1" applyFont="1" applyFill="1" applyBorder="1" applyAlignment="1" applyProtection="1">
      <alignment horizontal="center" vertical="center"/>
      <protection locked="0"/>
    </xf>
    <xf numFmtId="0" fontId="38" fillId="65" borderId="56" xfId="54" applyFont="1" applyFill="1" applyBorder="1" applyAlignment="1" applyProtection="1">
      <alignment horizontal="center" vertical="center"/>
      <protection locked="0"/>
    </xf>
    <xf numFmtId="0" fontId="38" fillId="2" borderId="56" xfId="54" applyFont="1" applyFill="1" applyBorder="1" applyAlignment="1" applyProtection="1">
      <alignment horizontal="center" vertical="center"/>
      <protection hidden="1"/>
    </xf>
    <xf numFmtId="175" fontId="38" fillId="2" borderId="56" xfId="54" applyNumberFormat="1" applyFont="1" applyFill="1" applyBorder="1" applyAlignment="1" applyProtection="1">
      <alignment horizontal="center" vertical="center"/>
      <protection hidden="1"/>
    </xf>
    <xf numFmtId="214" fontId="38" fillId="2" borderId="56" xfId="52" applyNumberFormat="1" applyFont="1" applyFill="1" applyBorder="1" applyAlignment="1" applyProtection="1">
      <alignment horizontal="center" vertical="center"/>
      <protection hidden="1"/>
    </xf>
    <xf numFmtId="0" fontId="38" fillId="64" borderId="56" xfId="54" applyFont="1" applyFill="1" applyBorder="1" applyAlignment="1">
      <alignment horizontal="center" vertical="center"/>
    </xf>
    <xf numFmtId="0" fontId="38" fillId="2" borderId="0" xfId="54" applyFont="1" applyFill="1" applyAlignment="1">
      <alignment horizontal="center" vertical="center"/>
    </xf>
    <xf numFmtId="0" fontId="89" fillId="2" borderId="0" xfId="54" applyFont="1" applyFill="1" applyAlignment="1">
      <alignment horizontal="center" vertical="center"/>
    </xf>
    <xf numFmtId="3" fontId="38" fillId="2" borderId="56" xfId="54" applyNumberFormat="1" applyFont="1" applyFill="1" applyBorder="1" applyAlignment="1" applyProtection="1">
      <alignment horizontal="center" vertical="center"/>
      <protection hidden="1"/>
    </xf>
    <xf numFmtId="175" fontId="38" fillId="2" borderId="56" xfId="52" applyNumberFormat="1" applyFont="1" applyFill="1" applyBorder="1" applyAlignment="1" applyProtection="1">
      <alignment horizontal="center" vertical="center"/>
      <protection hidden="1"/>
    </xf>
    <xf numFmtId="1" fontId="38" fillId="2" borderId="0" xfId="55" applyNumberFormat="1" applyFont="1" applyFill="1" applyBorder="1" applyAlignment="1" applyProtection="1">
      <alignment horizontal="center" vertical="center" wrapText="1"/>
    </xf>
    <xf numFmtId="164" fontId="38" fillId="2" borderId="56" xfId="37069" applyNumberFormat="1" applyFont="1" applyFill="1" applyBorder="1" applyAlignment="1" applyProtection="1">
      <alignment horizontal="center" vertical="center" wrapText="1"/>
      <protection hidden="1"/>
    </xf>
    <xf numFmtId="164" fontId="38" fillId="2" borderId="56" xfId="55" applyNumberFormat="1" applyFont="1" applyFill="1" applyBorder="1" applyAlignment="1" applyProtection="1">
      <alignment horizontal="center" vertical="center"/>
      <protection hidden="1"/>
    </xf>
    <xf numFmtId="0" fontId="0" fillId="2" borderId="6" xfId="0" applyFill="1" applyBorder="1" applyAlignment="1">
      <alignment horizontal="center" vertical="center"/>
    </xf>
    <xf numFmtId="14" fontId="0" fillId="2" borderId="6" xfId="0" applyNumberFormat="1" applyFill="1" applyBorder="1" applyAlignment="1">
      <alignment horizontal="center" vertical="center"/>
    </xf>
    <xf numFmtId="0" fontId="0" fillId="2" borderId="6" xfId="0" applyFill="1" applyBorder="1" applyAlignment="1">
      <alignment horizontal="center" vertical="center" wrapText="1"/>
    </xf>
    <xf numFmtId="0" fontId="0" fillId="2" borderId="6" xfId="0" applyFill="1" applyBorder="1" applyAlignment="1">
      <alignment vertical="center" wrapText="1"/>
    </xf>
    <xf numFmtId="0" fontId="88" fillId="65" borderId="0" xfId="0" applyFont="1" applyFill="1" applyAlignment="1">
      <alignment horizontal="left" vertical="center"/>
    </xf>
    <xf numFmtId="0" fontId="88" fillId="65" borderId="0" xfId="0" applyFont="1" applyFill="1" applyAlignment="1">
      <alignment horizontal="center" vertical="center"/>
    </xf>
    <xf numFmtId="0" fontId="88" fillId="0" borderId="0" xfId="0" applyFont="1" applyAlignment="1">
      <alignment horizontal="left" vertical="center"/>
    </xf>
    <xf numFmtId="0" fontId="88" fillId="0" borderId="0" xfId="0" applyFont="1" applyAlignment="1">
      <alignment horizontal="center" vertical="center"/>
    </xf>
    <xf numFmtId="0" fontId="88" fillId="0" borderId="0" xfId="0" applyFont="1" applyAlignment="1">
      <alignment horizontal="left"/>
    </xf>
    <xf numFmtId="0" fontId="88" fillId="2" borderId="61" xfId="0" applyFont="1" applyFill="1" applyBorder="1" applyAlignment="1">
      <alignment vertical="top" wrapText="1"/>
    </xf>
    <xf numFmtId="0" fontId="88" fillId="2" borderId="62" xfId="0" applyFont="1" applyFill="1" applyBorder="1" applyAlignment="1">
      <alignment vertical="top" wrapText="1"/>
    </xf>
    <xf numFmtId="0" fontId="90" fillId="2" borderId="61" xfId="0" applyFont="1" applyFill="1" applyBorder="1" applyAlignment="1">
      <alignment horizontal="center" vertical="top" wrapText="1"/>
    </xf>
    <xf numFmtId="0" fontId="88" fillId="65" borderId="17" xfId="0" applyFont="1" applyFill="1" applyBorder="1" applyAlignment="1">
      <alignment horizontal="left"/>
    </xf>
    <xf numFmtId="0" fontId="88" fillId="65" borderId="59" xfId="0" applyFont="1" applyFill="1" applyBorder="1" applyAlignment="1">
      <alignment horizontal="left"/>
    </xf>
    <xf numFmtId="0" fontId="88" fillId="65" borderId="60" xfId="0" applyFont="1" applyFill="1" applyBorder="1" applyAlignment="1">
      <alignment horizontal="left"/>
    </xf>
    <xf numFmtId="0" fontId="88" fillId="65" borderId="0" xfId="0" applyFont="1" applyFill="1" applyAlignment="1">
      <alignment horizontal="left"/>
    </xf>
    <xf numFmtId="0" fontId="88" fillId="65" borderId="57" xfId="0" applyFont="1" applyFill="1" applyBorder="1" applyAlignment="1">
      <alignment horizontal="left"/>
    </xf>
    <xf numFmtId="0" fontId="88" fillId="65" borderId="58" xfId="0" applyFont="1" applyFill="1" applyBorder="1" applyAlignment="1">
      <alignment horizontal="left"/>
    </xf>
    <xf numFmtId="0" fontId="88" fillId="2" borderId="0" xfId="0" applyFont="1" applyFill="1" applyAlignment="1">
      <alignment horizontal="left" vertical="top" wrapText="1"/>
    </xf>
    <xf numFmtId="0" fontId="82" fillId="65" borderId="0" xfId="0" applyFont="1" applyFill="1" applyAlignment="1">
      <alignment horizontal="center" vertical="center" wrapText="1"/>
    </xf>
    <xf numFmtId="0" fontId="82" fillId="65" borderId="57" xfId="0" applyFont="1" applyFill="1" applyBorder="1" applyAlignment="1">
      <alignment horizontal="center" vertical="center" wrapText="1"/>
    </xf>
    <xf numFmtId="0" fontId="82" fillId="65" borderId="17" xfId="0" applyFont="1" applyFill="1" applyBorder="1" applyAlignment="1">
      <alignment horizontal="center" vertical="center" wrapText="1"/>
    </xf>
    <xf numFmtId="0" fontId="82" fillId="65" borderId="59" xfId="0" applyFont="1" applyFill="1" applyBorder="1" applyAlignment="1">
      <alignment horizontal="center" vertical="center" wrapText="1"/>
    </xf>
    <xf numFmtId="0" fontId="82" fillId="65" borderId="58" xfId="0" applyFont="1" applyFill="1" applyBorder="1" applyAlignment="1">
      <alignment horizontal="center" vertical="center" wrapText="1"/>
    </xf>
    <xf numFmtId="0" fontId="82" fillId="65" borderId="60" xfId="0" applyFont="1" applyFill="1" applyBorder="1" applyAlignment="1">
      <alignment horizontal="center" vertical="center" wrapText="1"/>
    </xf>
    <xf numFmtId="14" fontId="82" fillId="65" borderId="58" xfId="0" applyNumberFormat="1" applyFont="1" applyFill="1" applyBorder="1" applyAlignment="1">
      <alignment horizontal="center" vertical="center" wrapText="1"/>
    </xf>
    <xf numFmtId="14" fontId="82" fillId="65" borderId="0" xfId="0" applyNumberFormat="1" applyFont="1" applyFill="1" applyAlignment="1">
      <alignment horizontal="center" vertical="center" wrapText="1"/>
    </xf>
    <xf numFmtId="14" fontId="82" fillId="65" borderId="60" xfId="0" applyNumberFormat="1" applyFont="1" applyFill="1" applyBorder="1" applyAlignment="1">
      <alignment horizontal="center" vertical="center" wrapText="1"/>
    </xf>
    <xf numFmtId="14" fontId="82" fillId="65" borderId="17" xfId="0" applyNumberFormat="1" applyFont="1" applyFill="1" applyBorder="1" applyAlignment="1">
      <alignment horizontal="center" vertical="center" wrapText="1"/>
    </xf>
    <xf numFmtId="0" fontId="88" fillId="65" borderId="0" xfId="0" applyFont="1" applyFill="1" applyAlignment="1">
      <alignment horizontal="left" vertical="center"/>
    </xf>
    <xf numFmtId="0" fontId="88" fillId="65" borderId="57" xfId="0" applyFont="1" applyFill="1" applyBorder="1" applyAlignment="1">
      <alignment horizontal="left" vertical="center"/>
    </xf>
    <xf numFmtId="0" fontId="88" fillId="65" borderId="58" xfId="0" applyFont="1" applyFill="1" applyBorder="1" applyAlignment="1">
      <alignment horizontal="left" vertical="center"/>
    </xf>
    <xf numFmtId="0" fontId="88" fillId="2" borderId="57" xfId="0" applyFont="1" applyFill="1" applyBorder="1" applyAlignment="1">
      <alignment horizontal="left" vertical="top" wrapText="1"/>
    </xf>
    <xf numFmtId="0" fontId="88" fillId="2" borderId="58" xfId="0" applyFont="1" applyFill="1" applyBorder="1" applyAlignment="1">
      <alignment horizontal="left" vertical="top" wrapText="1"/>
    </xf>
    <xf numFmtId="0" fontId="88" fillId="2" borderId="0" xfId="0" applyFont="1" applyFill="1" applyAlignment="1">
      <alignment horizontal="left" vertical="top"/>
    </xf>
    <xf numFmtId="0" fontId="88" fillId="2" borderId="0" xfId="0" applyFont="1" applyFill="1" applyAlignment="1">
      <alignment horizontal="left"/>
    </xf>
    <xf numFmtId="0" fontId="5" fillId="2" borderId="0" xfId="0" applyFont="1" applyFill="1" applyAlignment="1">
      <alignment horizontal="left"/>
    </xf>
    <xf numFmtId="0" fontId="95" fillId="2" borderId="0" xfId="0" applyFont="1" applyFill="1" applyAlignment="1">
      <alignment horizontal="left"/>
    </xf>
    <xf numFmtId="0" fontId="93" fillId="2" borderId="0" xfId="0" applyFont="1" applyFill="1" applyAlignment="1">
      <alignment horizontal="left" vertical="center" wrapText="1"/>
    </xf>
    <xf numFmtId="0" fontId="88" fillId="65" borderId="17" xfId="0" applyFont="1" applyFill="1" applyBorder="1" applyAlignment="1">
      <alignment horizontal="left" vertical="center"/>
    </xf>
    <xf numFmtId="0" fontId="88" fillId="65" borderId="59" xfId="0" applyFont="1" applyFill="1" applyBorder="1" applyAlignment="1">
      <alignment horizontal="left" vertical="center"/>
    </xf>
    <xf numFmtId="0" fontId="88" fillId="65" borderId="60" xfId="0" applyFont="1" applyFill="1" applyBorder="1" applyAlignment="1">
      <alignment horizontal="left" vertical="center"/>
    </xf>
    <xf numFmtId="0" fontId="5" fillId="2" borderId="78" xfId="0" applyFont="1" applyFill="1" applyBorder="1" applyAlignment="1">
      <alignment horizontal="left" vertical="center"/>
    </xf>
    <xf numFmtId="0" fontId="5" fillId="2" borderId="48" xfId="0" applyFont="1" applyFill="1" applyBorder="1" applyAlignment="1">
      <alignment horizontal="left" vertical="center"/>
    </xf>
    <xf numFmtId="164" fontId="5" fillId="65" borderId="49" xfId="0" applyNumberFormat="1" applyFont="1" applyFill="1" applyBorder="1" applyAlignment="1">
      <alignment horizontal="center" vertical="center"/>
    </xf>
    <xf numFmtId="164" fontId="5" fillId="65" borderId="50" xfId="0" applyNumberFormat="1" applyFont="1" applyFill="1" applyBorder="1" applyAlignment="1">
      <alignment horizontal="center" vertical="center"/>
    </xf>
    <xf numFmtId="164" fontId="5" fillId="65" borderId="77" xfId="0" applyNumberFormat="1" applyFont="1" applyFill="1" applyBorder="1" applyAlignment="1">
      <alignment horizontal="center" vertical="center"/>
    </xf>
    <xf numFmtId="3" fontId="5" fillId="2" borderId="49" xfId="0" applyNumberFormat="1" applyFont="1" applyFill="1" applyBorder="1" applyAlignment="1">
      <alignment horizontal="center" vertical="center"/>
    </xf>
    <xf numFmtId="3" fontId="5" fillId="2" borderId="50" xfId="0" applyNumberFormat="1" applyFont="1" applyFill="1" applyBorder="1" applyAlignment="1">
      <alignment horizontal="center" vertical="center"/>
    </xf>
    <xf numFmtId="3" fontId="5" fillId="2" borderId="77" xfId="0" applyNumberFormat="1" applyFont="1" applyFill="1" applyBorder="1" applyAlignment="1">
      <alignment horizontal="center" vertical="center"/>
    </xf>
    <xf numFmtId="0" fontId="11" fillId="64" borderId="76" xfId="0" applyFont="1" applyFill="1" applyBorder="1" applyAlignment="1">
      <alignment horizontal="left"/>
    </xf>
    <xf numFmtId="0" fontId="11" fillId="64" borderId="50" xfId="0" applyFont="1" applyFill="1" applyBorder="1" applyAlignment="1">
      <alignment horizontal="left"/>
    </xf>
    <xf numFmtId="0" fontId="11" fillId="64" borderId="77" xfId="0" applyFont="1" applyFill="1" applyBorder="1" applyAlignment="1">
      <alignment horizontal="left"/>
    </xf>
    <xf numFmtId="173" fontId="5" fillId="63" borderId="49" xfId="0" applyNumberFormat="1" applyFont="1" applyFill="1" applyBorder="1" applyAlignment="1">
      <alignment horizontal="left"/>
    </xf>
    <xf numFmtId="173" fontId="5" fillId="63" borderId="50" xfId="0" applyNumberFormat="1" applyFont="1" applyFill="1" applyBorder="1" applyAlignment="1">
      <alignment horizontal="left"/>
    </xf>
    <xf numFmtId="173" fontId="5" fillId="63" borderId="77" xfId="0" applyNumberFormat="1" applyFont="1" applyFill="1" applyBorder="1" applyAlignment="1">
      <alignment horizontal="left"/>
    </xf>
    <xf numFmtId="174" fontId="5" fillId="2" borderId="49" xfId="0" applyNumberFormat="1" applyFont="1" applyFill="1" applyBorder="1" applyAlignment="1">
      <alignment horizontal="center"/>
    </xf>
    <xf numFmtId="174" fontId="5" fillId="2" borderId="50" xfId="0" applyNumberFormat="1" applyFont="1" applyFill="1" applyBorder="1" applyAlignment="1">
      <alignment horizontal="center"/>
    </xf>
    <xf numFmtId="174" fontId="5" fillId="2" borderId="77" xfId="0" applyNumberFormat="1" applyFont="1" applyFill="1" applyBorder="1" applyAlignment="1">
      <alignment horizontal="center"/>
    </xf>
    <xf numFmtId="0" fontId="94" fillId="2" borderId="0" xfId="0" applyFont="1" applyFill="1" applyAlignment="1">
      <alignment horizontal="left" vertical="center" wrapText="1"/>
    </xf>
    <xf numFmtId="0" fontId="91" fillId="2" borderId="0" xfId="0" applyFont="1" applyFill="1" applyAlignment="1">
      <alignment horizontal="left" vertical="center" wrapText="1"/>
    </xf>
    <xf numFmtId="0" fontId="92" fillId="2" borderId="0" xfId="0" applyFont="1" applyFill="1" applyAlignment="1">
      <alignment horizontal="left" vertical="center" wrapText="1"/>
    </xf>
    <xf numFmtId="0" fontId="11" fillId="64" borderId="63" xfId="0" applyFont="1" applyFill="1" applyBorder="1" applyAlignment="1">
      <alignment horizontal="left" vertical="center"/>
    </xf>
    <xf numFmtId="0" fontId="11" fillId="64" borderId="61" xfId="0" applyFont="1" applyFill="1" applyBorder="1" applyAlignment="1">
      <alignment horizontal="left" vertical="center"/>
    </xf>
    <xf numFmtId="0" fontId="11" fillId="64" borderId="62" xfId="0" applyFont="1" applyFill="1" applyBorder="1" applyAlignment="1">
      <alignment horizontal="left" vertical="center"/>
    </xf>
    <xf numFmtId="0" fontId="5" fillId="2" borderId="76" xfId="0" applyFont="1" applyFill="1" applyBorder="1" applyAlignment="1">
      <alignment horizontal="left" vertical="center"/>
    </xf>
    <xf numFmtId="0" fontId="5" fillId="2" borderId="51" xfId="0" applyFont="1" applyFill="1" applyBorder="1" applyAlignment="1">
      <alignment horizontal="left" vertical="center"/>
    </xf>
    <xf numFmtId="3" fontId="5" fillId="2" borderId="49" xfId="0" applyNumberFormat="1" applyFont="1" applyFill="1" applyBorder="1" applyAlignment="1">
      <alignment horizontal="center"/>
    </xf>
    <xf numFmtId="3" fontId="5" fillId="2" borderId="50" xfId="0" applyNumberFormat="1" applyFont="1" applyFill="1" applyBorder="1" applyAlignment="1">
      <alignment horizontal="center"/>
    </xf>
    <xf numFmtId="3" fontId="5" fillId="2" borderId="77" xfId="0" applyNumberFormat="1" applyFont="1" applyFill="1" applyBorder="1" applyAlignment="1">
      <alignment horizontal="center"/>
    </xf>
    <xf numFmtId="175" fontId="5" fillId="2" borderId="49" xfId="0" applyNumberFormat="1" applyFont="1" applyFill="1" applyBorder="1" applyAlignment="1">
      <alignment horizontal="center"/>
    </xf>
    <xf numFmtId="175" fontId="5" fillId="2" borderId="50" xfId="0" applyNumberFormat="1" applyFont="1" applyFill="1" applyBorder="1" applyAlignment="1">
      <alignment horizontal="center"/>
    </xf>
    <xf numFmtId="175" fontId="5" fillId="2" borderId="77" xfId="0" applyNumberFormat="1" applyFont="1" applyFill="1" applyBorder="1" applyAlignment="1">
      <alignment horizontal="center"/>
    </xf>
    <xf numFmtId="173" fontId="5" fillId="2" borderId="49" xfId="0" applyNumberFormat="1" applyFont="1" applyFill="1" applyBorder="1" applyAlignment="1">
      <alignment horizontal="center" vertical="center"/>
    </xf>
    <xf numFmtId="173" fontId="5" fillId="2" borderId="50" xfId="0" applyNumberFormat="1" applyFont="1" applyFill="1" applyBorder="1" applyAlignment="1">
      <alignment horizontal="center" vertical="center"/>
    </xf>
    <xf numFmtId="173" fontId="5" fillId="2" borderId="51" xfId="0" applyNumberFormat="1" applyFont="1" applyFill="1" applyBorder="1" applyAlignment="1">
      <alignment horizontal="center" vertical="center"/>
    </xf>
    <xf numFmtId="0" fontId="5" fillId="2" borderId="79" xfId="0" applyFont="1" applyFill="1" applyBorder="1" applyAlignment="1">
      <alignment horizontal="left" vertical="center"/>
    </xf>
    <xf numFmtId="0" fontId="5" fillId="2" borderId="80" xfId="0" applyFont="1" applyFill="1" applyBorder="1" applyAlignment="1">
      <alignment horizontal="left" vertical="center"/>
    </xf>
    <xf numFmtId="0" fontId="5" fillId="2" borderId="75" xfId="0" applyFont="1" applyFill="1" applyBorder="1" applyAlignment="1">
      <alignment horizontal="left" vertical="center"/>
    </xf>
    <xf numFmtId="175" fontId="5" fillId="2" borderId="49" xfId="0" applyNumberFormat="1" applyFont="1" applyFill="1" applyBorder="1" applyAlignment="1">
      <alignment horizontal="center" vertical="center"/>
    </xf>
    <xf numFmtId="175" fontId="5" fillId="2" borderId="50" xfId="0" applyNumberFormat="1" applyFont="1" applyFill="1" applyBorder="1" applyAlignment="1">
      <alignment horizontal="center" vertical="center"/>
    </xf>
    <xf numFmtId="175" fontId="5" fillId="2" borderId="77" xfId="0" applyNumberFormat="1" applyFont="1" applyFill="1" applyBorder="1" applyAlignment="1">
      <alignment horizontal="center" vertical="center"/>
    </xf>
    <xf numFmtId="174" fontId="5" fillId="2" borderId="49" xfId="0" applyNumberFormat="1" applyFont="1" applyFill="1" applyBorder="1" applyAlignment="1">
      <alignment horizontal="center" vertical="center"/>
    </xf>
    <xf numFmtId="174" fontId="5" fillId="2" borderId="50" xfId="0" applyNumberFormat="1" applyFont="1" applyFill="1" applyBorder="1" applyAlignment="1">
      <alignment horizontal="center" vertical="center"/>
    </xf>
    <xf numFmtId="174" fontId="5" fillId="2" borderId="77" xfId="0" applyNumberFormat="1" applyFont="1" applyFill="1" applyBorder="1" applyAlignment="1">
      <alignment horizontal="center" vertical="center"/>
    </xf>
    <xf numFmtId="174" fontId="5" fillId="2" borderId="81" xfId="0" applyNumberFormat="1" applyFont="1" applyFill="1" applyBorder="1" applyAlignment="1">
      <alignment horizontal="center" vertical="center"/>
    </xf>
    <xf numFmtId="174" fontId="5" fillId="2" borderId="82" xfId="0" applyNumberFormat="1" applyFont="1" applyFill="1" applyBorder="1" applyAlignment="1">
      <alignment horizontal="center" vertical="center"/>
    </xf>
    <xf numFmtId="174" fontId="5" fillId="2" borderId="83" xfId="0" applyNumberFormat="1" applyFont="1" applyFill="1" applyBorder="1" applyAlignment="1">
      <alignment horizontal="center" vertical="center"/>
    </xf>
    <xf numFmtId="175" fontId="5" fillId="2" borderId="53" xfId="0" applyNumberFormat="1" applyFont="1" applyFill="1" applyBorder="1" applyAlignment="1">
      <alignment horizontal="center" vertical="center"/>
    </xf>
    <xf numFmtId="175" fontId="5" fillId="2" borderId="54" xfId="0" applyNumberFormat="1" applyFont="1" applyFill="1" applyBorder="1" applyAlignment="1">
      <alignment horizontal="center" vertical="center"/>
    </xf>
    <xf numFmtId="175" fontId="5" fillId="2" borderId="55" xfId="0" applyNumberFormat="1" applyFont="1" applyFill="1" applyBorder="1" applyAlignment="1">
      <alignment horizontal="center" vertical="center"/>
    </xf>
    <xf numFmtId="0" fontId="5" fillId="2" borderId="49" xfId="0" applyFont="1" applyFill="1" applyBorder="1" applyAlignment="1">
      <alignment horizontal="center" vertical="center"/>
    </xf>
    <xf numFmtId="0" fontId="5" fillId="2" borderId="50" xfId="0" applyFont="1" applyFill="1" applyBorder="1" applyAlignment="1">
      <alignment horizontal="center" vertical="center"/>
    </xf>
    <xf numFmtId="0" fontId="5" fillId="2" borderId="77" xfId="0" applyFont="1" applyFill="1" applyBorder="1" applyAlignment="1">
      <alignment horizontal="center" vertical="center"/>
    </xf>
    <xf numFmtId="0" fontId="5" fillId="65" borderId="49" xfId="0" applyFont="1" applyFill="1" applyBorder="1" applyAlignment="1">
      <alignment horizontal="center" vertical="center"/>
    </xf>
    <xf numFmtId="0" fontId="5" fillId="65" borderId="50" xfId="0" applyFont="1" applyFill="1" applyBorder="1" applyAlignment="1">
      <alignment horizontal="center" vertical="center"/>
    </xf>
    <xf numFmtId="0" fontId="5" fillId="65" borderId="77" xfId="0" applyFont="1" applyFill="1" applyBorder="1" applyAlignment="1">
      <alignment horizontal="center" vertical="center"/>
    </xf>
    <xf numFmtId="0" fontId="5" fillId="63" borderId="78" xfId="0" applyFont="1" applyFill="1" applyBorder="1" applyAlignment="1">
      <alignment horizontal="left" vertical="center"/>
    </xf>
    <xf numFmtId="0" fontId="5" fillId="63" borderId="48" xfId="0" applyFont="1" applyFill="1" applyBorder="1" applyAlignment="1">
      <alignment horizontal="left" vertical="center"/>
    </xf>
    <xf numFmtId="9" fontId="5" fillId="2" borderId="49" xfId="38406" applyFont="1" applyFill="1" applyBorder="1" applyAlignment="1">
      <alignment horizontal="center"/>
    </xf>
    <xf numFmtId="9" fontId="5" fillId="2" borderId="50" xfId="38406" applyFont="1" applyFill="1" applyBorder="1" applyAlignment="1">
      <alignment horizontal="center"/>
    </xf>
    <xf numFmtId="9" fontId="5" fillId="2" borderId="77" xfId="38406" applyFont="1" applyFill="1" applyBorder="1" applyAlignment="1">
      <alignment horizontal="center"/>
    </xf>
    <xf numFmtId="0" fontId="89" fillId="64" borderId="56" xfId="0" applyFont="1" applyFill="1" applyBorder="1" applyAlignment="1">
      <alignment horizontal="left" vertical="center"/>
    </xf>
    <xf numFmtId="0" fontId="89" fillId="64" borderId="56" xfId="0" applyFont="1" applyFill="1" applyBorder="1" applyAlignment="1">
      <alignment horizontal="left"/>
    </xf>
    <xf numFmtId="0" fontId="89" fillId="0" borderId="59" xfId="50" applyFont="1" applyBorder="1" applyAlignment="1">
      <alignment horizontal="left"/>
    </xf>
    <xf numFmtId="0" fontId="89" fillId="0" borderId="72" xfId="50" applyFont="1" applyBorder="1" applyAlignment="1">
      <alignment horizontal="left"/>
    </xf>
    <xf numFmtId="0" fontId="89" fillId="0" borderId="60" xfId="50" applyFont="1" applyBorder="1" applyAlignment="1">
      <alignment horizontal="left"/>
    </xf>
    <xf numFmtId="49" fontId="38" fillId="2" borderId="6" xfId="54" applyNumberFormat="1" applyFont="1" applyFill="1" applyBorder="1" applyAlignment="1">
      <alignment horizontal="center"/>
    </xf>
    <xf numFmtId="0" fontId="38" fillId="2" borderId="6" xfId="54" applyFont="1" applyFill="1" applyBorder="1" applyAlignment="1">
      <alignment horizontal="center"/>
    </xf>
    <xf numFmtId="0" fontId="38" fillId="2" borderId="6" xfId="50" applyFont="1" applyFill="1" applyBorder="1" applyAlignment="1">
      <alignment horizontal="center"/>
    </xf>
    <xf numFmtId="0" fontId="89" fillId="64" borderId="67" xfId="54" applyFont="1" applyFill="1" applyBorder="1" applyAlignment="1">
      <alignment horizontal="left"/>
    </xf>
    <xf numFmtId="0" fontId="89" fillId="64" borderId="87" xfId="54" applyFont="1" applyFill="1" applyBorder="1" applyAlignment="1">
      <alignment horizontal="left"/>
    </xf>
    <xf numFmtId="0" fontId="89" fillId="64" borderId="88" xfId="54" applyFont="1" applyFill="1" applyBorder="1" applyAlignment="1">
      <alignment horizontal="left"/>
    </xf>
    <xf numFmtId="0" fontId="89" fillId="66" borderId="42" xfId="54" applyFont="1" applyFill="1" applyBorder="1" applyAlignment="1">
      <alignment horizontal="left" vertical="center" wrapText="1"/>
    </xf>
    <xf numFmtId="0" fontId="89" fillId="66" borderId="43" xfId="54" applyFont="1" applyFill="1" applyBorder="1" applyAlignment="1">
      <alignment horizontal="left" vertical="center" wrapText="1"/>
    </xf>
    <xf numFmtId="0" fontId="89" fillId="66" borderId="44" xfId="54" applyFont="1" applyFill="1" applyBorder="1" applyAlignment="1">
      <alignment horizontal="left" vertical="center" wrapText="1"/>
    </xf>
    <xf numFmtId="0" fontId="5" fillId="0" borderId="56" xfId="0" applyFont="1" applyBorder="1" applyAlignment="1">
      <alignment horizontal="left" vertical="top"/>
    </xf>
    <xf numFmtId="0" fontId="81" fillId="2" borderId="8" xfId="37874" applyFont="1" applyFill="1" applyBorder="1" applyAlignment="1">
      <alignment horizontal="center" vertical="center"/>
    </xf>
    <xf numFmtId="0" fontId="81" fillId="2" borderId="9" xfId="37874" applyFont="1" applyFill="1" applyBorder="1" applyAlignment="1">
      <alignment horizontal="center" vertical="center"/>
    </xf>
    <xf numFmtId="0" fontId="81" fillId="2" borderId="10" xfId="37874" applyFont="1" applyFill="1" applyBorder="1" applyAlignment="1">
      <alignment horizontal="center" vertical="center"/>
    </xf>
    <xf numFmtId="0" fontId="81" fillId="2" borderId="6" xfId="0" applyFont="1" applyFill="1" applyBorder="1" applyAlignment="1">
      <alignment horizontal="center" vertical="center" wrapText="1"/>
    </xf>
    <xf numFmtId="2" fontId="81" fillId="2" borderId="2" xfId="0" applyNumberFormat="1" applyFont="1" applyFill="1" applyBorder="1" applyAlignment="1">
      <alignment horizontal="center" vertical="center"/>
    </xf>
    <xf numFmtId="0" fontId="81" fillId="2" borderId="2" xfId="0" applyFont="1" applyFill="1" applyBorder="1" applyAlignment="1">
      <alignment horizontal="center" vertical="center"/>
    </xf>
    <xf numFmtId="2" fontId="81" fillId="2" borderId="0" xfId="54" applyNumberFormat="1" applyFont="1" applyFill="1" applyAlignment="1">
      <alignment horizontal="center" vertical="center"/>
    </xf>
    <xf numFmtId="0" fontId="81" fillId="2" borderId="0" xfId="37874" applyFont="1" applyFill="1" applyAlignment="1">
      <alignment horizontal="center" vertical="center"/>
    </xf>
    <xf numFmtId="0" fontId="81" fillId="2" borderId="8" xfId="0" applyFont="1" applyFill="1" applyBorder="1" applyAlignment="1">
      <alignment horizontal="center" vertical="center"/>
    </xf>
    <xf numFmtId="0" fontId="81" fillId="2" borderId="9" xfId="0" applyFont="1" applyFill="1" applyBorder="1" applyAlignment="1">
      <alignment horizontal="center" vertical="center"/>
    </xf>
    <xf numFmtId="0" fontId="81" fillId="2" borderId="10" xfId="0" applyFont="1" applyFill="1" applyBorder="1" applyAlignment="1">
      <alignment horizontal="center" vertical="center"/>
    </xf>
    <xf numFmtId="173" fontId="81" fillId="2" borderId="2" xfId="0" applyNumberFormat="1" applyFont="1" applyFill="1" applyBorder="1" applyAlignment="1">
      <alignment horizontal="center" vertical="center"/>
    </xf>
    <xf numFmtId="0" fontId="81" fillId="2" borderId="8" xfId="37874" applyFont="1" applyFill="1" applyBorder="1" applyAlignment="1">
      <alignment horizontal="center" vertical="center" wrapText="1"/>
    </xf>
  </cellXfs>
  <cellStyles count="38407">
    <cellStyle name="_x0010_“+ˆÉ•?pý¤" xfId="1" xr:uid="{00000000-0005-0000-0000-000000000000}"/>
    <cellStyle name="_x0010_“+ˆÉ•?pý¤ 2" xfId="57" xr:uid="{00000000-0005-0000-0000-000001000000}"/>
    <cellStyle name="_x0010_“+ˆÉ•?pý¤ 2 2" xfId="58" xr:uid="{00000000-0005-0000-0000-000002000000}"/>
    <cellStyle name="20% - Accent1 10" xfId="37072" xr:uid="{00000000-0005-0000-0000-000003000000}"/>
    <cellStyle name="20% - Accent1 10 2" xfId="37073" xr:uid="{00000000-0005-0000-0000-000004000000}"/>
    <cellStyle name="20% - Accent1 10 3" xfId="37074" xr:uid="{00000000-0005-0000-0000-000005000000}"/>
    <cellStyle name="20% - Accent1 10 4" xfId="37075" xr:uid="{00000000-0005-0000-0000-000006000000}"/>
    <cellStyle name="20% - Accent1 2" xfId="59" xr:uid="{00000000-0005-0000-0000-000007000000}"/>
    <cellStyle name="20% - Accent1 2 2" xfId="60" xr:uid="{00000000-0005-0000-0000-000008000000}"/>
    <cellStyle name="20% - Accent1 2 2 2" xfId="37078" xr:uid="{00000000-0005-0000-0000-000009000000}"/>
    <cellStyle name="20% - Accent1 2 2 3" xfId="37079" xr:uid="{00000000-0005-0000-0000-00000A000000}"/>
    <cellStyle name="20% - Accent1 2 2 4" xfId="37080" xr:uid="{00000000-0005-0000-0000-00000B000000}"/>
    <cellStyle name="20% - Accent1 2 2 5" xfId="37077" xr:uid="{00000000-0005-0000-0000-00000C000000}"/>
    <cellStyle name="20% - Accent1 2 3" xfId="37081" xr:uid="{00000000-0005-0000-0000-00000D000000}"/>
    <cellStyle name="20% - Accent1 2 3 2" xfId="37082" xr:uid="{00000000-0005-0000-0000-00000E000000}"/>
    <cellStyle name="20% - Accent1 2 3 3" xfId="37083" xr:uid="{00000000-0005-0000-0000-00000F000000}"/>
    <cellStyle name="20% - Accent1 2 3 4" xfId="37084" xr:uid="{00000000-0005-0000-0000-000010000000}"/>
    <cellStyle name="20% - Accent1 2 4" xfId="37085" xr:uid="{00000000-0005-0000-0000-000011000000}"/>
    <cellStyle name="20% - Accent1 2 4 2" xfId="37086" xr:uid="{00000000-0005-0000-0000-000012000000}"/>
    <cellStyle name="20% - Accent1 2 4 3" xfId="37087" xr:uid="{00000000-0005-0000-0000-000013000000}"/>
    <cellStyle name="20% - Accent1 2 4 4" xfId="37088" xr:uid="{00000000-0005-0000-0000-000014000000}"/>
    <cellStyle name="20% - Accent1 2 5" xfId="37076" xr:uid="{00000000-0005-0000-0000-000015000000}"/>
    <cellStyle name="20% - Accent1 3" xfId="61" xr:uid="{00000000-0005-0000-0000-000016000000}"/>
    <cellStyle name="20% - Accent1 3 2" xfId="37090" xr:uid="{00000000-0005-0000-0000-000017000000}"/>
    <cellStyle name="20% - Accent1 3 2 2" xfId="37091" xr:uid="{00000000-0005-0000-0000-000018000000}"/>
    <cellStyle name="20% - Accent1 3 2 3" xfId="37092" xr:uid="{00000000-0005-0000-0000-000019000000}"/>
    <cellStyle name="20% - Accent1 3 2 4" xfId="37093" xr:uid="{00000000-0005-0000-0000-00001A000000}"/>
    <cellStyle name="20% - Accent1 3 3" xfId="37094" xr:uid="{00000000-0005-0000-0000-00001B000000}"/>
    <cellStyle name="20% - Accent1 3 3 2" xfId="37095" xr:uid="{00000000-0005-0000-0000-00001C000000}"/>
    <cellStyle name="20% - Accent1 3 3 3" xfId="37096" xr:uid="{00000000-0005-0000-0000-00001D000000}"/>
    <cellStyle name="20% - Accent1 3 3 4" xfId="37097" xr:uid="{00000000-0005-0000-0000-00001E000000}"/>
    <cellStyle name="20% - Accent1 3 4" xfId="37098" xr:uid="{00000000-0005-0000-0000-00001F000000}"/>
    <cellStyle name="20% - Accent1 3 4 2" xfId="37099" xr:uid="{00000000-0005-0000-0000-000020000000}"/>
    <cellStyle name="20% - Accent1 3 4 3" xfId="37100" xr:uid="{00000000-0005-0000-0000-000021000000}"/>
    <cellStyle name="20% - Accent1 3 4 4" xfId="37101" xr:uid="{00000000-0005-0000-0000-000022000000}"/>
    <cellStyle name="20% - Accent1 3 5" xfId="37089" xr:uid="{00000000-0005-0000-0000-000023000000}"/>
    <cellStyle name="20% - Accent1 4" xfId="37102" xr:uid="{00000000-0005-0000-0000-000024000000}"/>
    <cellStyle name="20% - Accent1 4 2" xfId="37103" xr:uid="{00000000-0005-0000-0000-000025000000}"/>
    <cellStyle name="20% - Accent1 4 3" xfId="37104" xr:uid="{00000000-0005-0000-0000-000026000000}"/>
    <cellStyle name="20% - Accent1 4 4" xfId="37105" xr:uid="{00000000-0005-0000-0000-000027000000}"/>
    <cellStyle name="20% - Accent1 5" xfId="37106" xr:uid="{00000000-0005-0000-0000-000028000000}"/>
    <cellStyle name="20% - Accent1 5 2" xfId="37107" xr:uid="{00000000-0005-0000-0000-000029000000}"/>
    <cellStyle name="20% - Accent1 5 3" xfId="37108" xr:uid="{00000000-0005-0000-0000-00002A000000}"/>
    <cellStyle name="20% - Accent1 5 4" xfId="37109" xr:uid="{00000000-0005-0000-0000-00002B000000}"/>
    <cellStyle name="20% - Accent1 6" xfId="37110" xr:uid="{00000000-0005-0000-0000-00002C000000}"/>
    <cellStyle name="20% - Accent1 6 2" xfId="37111" xr:uid="{00000000-0005-0000-0000-00002D000000}"/>
    <cellStyle name="20% - Accent1 6 3" xfId="37112" xr:uid="{00000000-0005-0000-0000-00002E000000}"/>
    <cellStyle name="20% - Accent1 6 4" xfId="37113" xr:uid="{00000000-0005-0000-0000-00002F000000}"/>
    <cellStyle name="20% - Accent1 7" xfId="37114" xr:uid="{00000000-0005-0000-0000-000030000000}"/>
    <cellStyle name="20% - Accent1 7 2" xfId="37115" xr:uid="{00000000-0005-0000-0000-000031000000}"/>
    <cellStyle name="20% - Accent1 7 3" xfId="37116" xr:uid="{00000000-0005-0000-0000-000032000000}"/>
    <cellStyle name="20% - Accent1 7 4" xfId="37117" xr:uid="{00000000-0005-0000-0000-000033000000}"/>
    <cellStyle name="20% - Accent1 8" xfId="37118" xr:uid="{00000000-0005-0000-0000-000034000000}"/>
    <cellStyle name="20% - Accent1 8 2" xfId="37119" xr:uid="{00000000-0005-0000-0000-000035000000}"/>
    <cellStyle name="20% - Accent1 8 3" xfId="37120" xr:uid="{00000000-0005-0000-0000-000036000000}"/>
    <cellStyle name="20% - Accent1 8 4" xfId="37121" xr:uid="{00000000-0005-0000-0000-000037000000}"/>
    <cellStyle name="20% - Accent1 9" xfId="37122" xr:uid="{00000000-0005-0000-0000-000038000000}"/>
    <cellStyle name="20% - Accent1 9 2" xfId="37123" xr:uid="{00000000-0005-0000-0000-000039000000}"/>
    <cellStyle name="20% - Accent1 9 3" xfId="37124" xr:uid="{00000000-0005-0000-0000-00003A000000}"/>
    <cellStyle name="20% - Accent1 9 4" xfId="37125" xr:uid="{00000000-0005-0000-0000-00003B000000}"/>
    <cellStyle name="20% - Accent2 10" xfId="37126" xr:uid="{00000000-0005-0000-0000-00003C000000}"/>
    <cellStyle name="20% - Accent2 10 2" xfId="37127" xr:uid="{00000000-0005-0000-0000-00003D000000}"/>
    <cellStyle name="20% - Accent2 10 3" xfId="37128" xr:uid="{00000000-0005-0000-0000-00003E000000}"/>
    <cellStyle name="20% - Accent2 10 4" xfId="37129" xr:uid="{00000000-0005-0000-0000-00003F000000}"/>
    <cellStyle name="20% - Accent2 2" xfId="62" xr:uid="{00000000-0005-0000-0000-000040000000}"/>
    <cellStyle name="20% - Accent2 2 2" xfId="63" xr:uid="{00000000-0005-0000-0000-000041000000}"/>
    <cellStyle name="20% - Accent2 2 2 2" xfId="37132" xr:uid="{00000000-0005-0000-0000-000042000000}"/>
    <cellStyle name="20% - Accent2 2 2 3" xfId="37133" xr:uid="{00000000-0005-0000-0000-000043000000}"/>
    <cellStyle name="20% - Accent2 2 2 4" xfId="37134" xr:uid="{00000000-0005-0000-0000-000044000000}"/>
    <cellStyle name="20% - Accent2 2 2 5" xfId="37131" xr:uid="{00000000-0005-0000-0000-000045000000}"/>
    <cellStyle name="20% - Accent2 2 3" xfId="37135" xr:uid="{00000000-0005-0000-0000-000046000000}"/>
    <cellStyle name="20% - Accent2 2 3 2" xfId="37136" xr:uid="{00000000-0005-0000-0000-000047000000}"/>
    <cellStyle name="20% - Accent2 2 3 3" xfId="37137" xr:uid="{00000000-0005-0000-0000-000048000000}"/>
    <cellStyle name="20% - Accent2 2 3 4" xfId="37138" xr:uid="{00000000-0005-0000-0000-000049000000}"/>
    <cellStyle name="20% - Accent2 2 4" xfId="37139" xr:uid="{00000000-0005-0000-0000-00004A000000}"/>
    <cellStyle name="20% - Accent2 2 4 2" xfId="37140" xr:uid="{00000000-0005-0000-0000-00004B000000}"/>
    <cellStyle name="20% - Accent2 2 4 3" xfId="37141" xr:uid="{00000000-0005-0000-0000-00004C000000}"/>
    <cellStyle name="20% - Accent2 2 4 4" xfId="37142" xr:uid="{00000000-0005-0000-0000-00004D000000}"/>
    <cellStyle name="20% - Accent2 2 5" xfId="37130" xr:uid="{00000000-0005-0000-0000-00004E000000}"/>
    <cellStyle name="20% - Accent2 3" xfId="64" xr:uid="{00000000-0005-0000-0000-00004F000000}"/>
    <cellStyle name="20% - Accent2 3 2" xfId="37144" xr:uid="{00000000-0005-0000-0000-000050000000}"/>
    <cellStyle name="20% - Accent2 3 2 2" xfId="37145" xr:uid="{00000000-0005-0000-0000-000051000000}"/>
    <cellStyle name="20% - Accent2 3 2 3" xfId="37146" xr:uid="{00000000-0005-0000-0000-000052000000}"/>
    <cellStyle name="20% - Accent2 3 2 4" xfId="37147" xr:uid="{00000000-0005-0000-0000-000053000000}"/>
    <cellStyle name="20% - Accent2 3 3" xfId="37148" xr:uid="{00000000-0005-0000-0000-000054000000}"/>
    <cellStyle name="20% - Accent2 3 3 2" xfId="37149" xr:uid="{00000000-0005-0000-0000-000055000000}"/>
    <cellStyle name="20% - Accent2 3 3 3" xfId="37150" xr:uid="{00000000-0005-0000-0000-000056000000}"/>
    <cellStyle name="20% - Accent2 3 3 4" xfId="37151" xr:uid="{00000000-0005-0000-0000-000057000000}"/>
    <cellStyle name="20% - Accent2 3 4" xfId="37152" xr:uid="{00000000-0005-0000-0000-000058000000}"/>
    <cellStyle name="20% - Accent2 3 4 2" xfId="37153" xr:uid="{00000000-0005-0000-0000-000059000000}"/>
    <cellStyle name="20% - Accent2 3 4 3" xfId="37154" xr:uid="{00000000-0005-0000-0000-00005A000000}"/>
    <cellStyle name="20% - Accent2 3 4 4" xfId="37155" xr:uid="{00000000-0005-0000-0000-00005B000000}"/>
    <cellStyle name="20% - Accent2 3 5" xfId="37143" xr:uid="{00000000-0005-0000-0000-00005C000000}"/>
    <cellStyle name="20% - Accent2 4" xfId="37156" xr:uid="{00000000-0005-0000-0000-00005D000000}"/>
    <cellStyle name="20% - Accent2 4 2" xfId="37157" xr:uid="{00000000-0005-0000-0000-00005E000000}"/>
    <cellStyle name="20% - Accent2 4 3" xfId="37158" xr:uid="{00000000-0005-0000-0000-00005F000000}"/>
    <cellStyle name="20% - Accent2 4 4" xfId="37159" xr:uid="{00000000-0005-0000-0000-000060000000}"/>
    <cellStyle name="20% - Accent2 5" xfId="37160" xr:uid="{00000000-0005-0000-0000-000061000000}"/>
    <cellStyle name="20% - Accent2 5 2" xfId="37161" xr:uid="{00000000-0005-0000-0000-000062000000}"/>
    <cellStyle name="20% - Accent2 5 3" xfId="37162" xr:uid="{00000000-0005-0000-0000-000063000000}"/>
    <cellStyle name="20% - Accent2 5 4" xfId="37163" xr:uid="{00000000-0005-0000-0000-000064000000}"/>
    <cellStyle name="20% - Accent2 6" xfId="37164" xr:uid="{00000000-0005-0000-0000-000065000000}"/>
    <cellStyle name="20% - Accent2 6 2" xfId="37165" xr:uid="{00000000-0005-0000-0000-000066000000}"/>
    <cellStyle name="20% - Accent2 6 3" xfId="37166" xr:uid="{00000000-0005-0000-0000-000067000000}"/>
    <cellStyle name="20% - Accent2 6 4" xfId="37167" xr:uid="{00000000-0005-0000-0000-000068000000}"/>
    <cellStyle name="20% - Accent2 7" xfId="37168" xr:uid="{00000000-0005-0000-0000-000069000000}"/>
    <cellStyle name="20% - Accent2 7 2" xfId="37169" xr:uid="{00000000-0005-0000-0000-00006A000000}"/>
    <cellStyle name="20% - Accent2 7 3" xfId="37170" xr:uid="{00000000-0005-0000-0000-00006B000000}"/>
    <cellStyle name="20% - Accent2 7 4" xfId="37171" xr:uid="{00000000-0005-0000-0000-00006C000000}"/>
    <cellStyle name="20% - Accent2 8" xfId="37172" xr:uid="{00000000-0005-0000-0000-00006D000000}"/>
    <cellStyle name="20% - Accent2 8 2" xfId="37173" xr:uid="{00000000-0005-0000-0000-00006E000000}"/>
    <cellStyle name="20% - Accent2 8 3" xfId="37174" xr:uid="{00000000-0005-0000-0000-00006F000000}"/>
    <cellStyle name="20% - Accent2 8 4" xfId="37175" xr:uid="{00000000-0005-0000-0000-000070000000}"/>
    <cellStyle name="20% - Accent2 9" xfId="37176" xr:uid="{00000000-0005-0000-0000-000071000000}"/>
    <cellStyle name="20% - Accent2 9 2" xfId="37177" xr:uid="{00000000-0005-0000-0000-000072000000}"/>
    <cellStyle name="20% - Accent2 9 3" xfId="37178" xr:uid="{00000000-0005-0000-0000-000073000000}"/>
    <cellStyle name="20% - Accent2 9 4" xfId="37179" xr:uid="{00000000-0005-0000-0000-000074000000}"/>
    <cellStyle name="20% - Accent3 10" xfId="37180" xr:uid="{00000000-0005-0000-0000-000075000000}"/>
    <cellStyle name="20% - Accent3 10 2" xfId="37181" xr:uid="{00000000-0005-0000-0000-000076000000}"/>
    <cellStyle name="20% - Accent3 10 3" xfId="37182" xr:uid="{00000000-0005-0000-0000-000077000000}"/>
    <cellStyle name="20% - Accent3 10 4" xfId="37183" xr:uid="{00000000-0005-0000-0000-000078000000}"/>
    <cellStyle name="20% - Accent3 2" xfId="65" xr:uid="{00000000-0005-0000-0000-000079000000}"/>
    <cellStyle name="20% - Accent3 2 2" xfId="66" xr:uid="{00000000-0005-0000-0000-00007A000000}"/>
    <cellStyle name="20% - Accent3 2 2 2" xfId="37186" xr:uid="{00000000-0005-0000-0000-00007B000000}"/>
    <cellStyle name="20% - Accent3 2 2 3" xfId="37187" xr:uid="{00000000-0005-0000-0000-00007C000000}"/>
    <cellStyle name="20% - Accent3 2 2 4" xfId="37188" xr:uid="{00000000-0005-0000-0000-00007D000000}"/>
    <cellStyle name="20% - Accent3 2 2 5" xfId="37185" xr:uid="{00000000-0005-0000-0000-00007E000000}"/>
    <cellStyle name="20% - Accent3 2 3" xfId="37189" xr:uid="{00000000-0005-0000-0000-00007F000000}"/>
    <cellStyle name="20% - Accent3 2 3 2" xfId="37190" xr:uid="{00000000-0005-0000-0000-000080000000}"/>
    <cellStyle name="20% - Accent3 2 3 3" xfId="37191" xr:uid="{00000000-0005-0000-0000-000081000000}"/>
    <cellStyle name="20% - Accent3 2 3 4" xfId="37192" xr:uid="{00000000-0005-0000-0000-000082000000}"/>
    <cellStyle name="20% - Accent3 2 4" xfId="37193" xr:uid="{00000000-0005-0000-0000-000083000000}"/>
    <cellStyle name="20% - Accent3 2 4 2" xfId="37194" xr:uid="{00000000-0005-0000-0000-000084000000}"/>
    <cellStyle name="20% - Accent3 2 4 3" xfId="37195" xr:uid="{00000000-0005-0000-0000-000085000000}"/>
    <cellStyle name="20% - Accent3 2 4 4" xfId="37196" xr:uid="{00000000-0005-0000-0000-000086000000}"/>
    <cellStyle name="20% - Accent3 2 5" xfId="37184" xr:uid="{00000000-0005-0000-0000-000087000000}"/>
    <cellStyle name="20% - Accent3 3" xfId="67" xr:uid="{00000000-0005-0000-0000-000088000000}"/>
    <cellStyle name="20% - Accent3 3 2" xfId="37198" xr:uid="{00000000-0005-0000-0000-000089000000}"/>
    <cellStyle name="20% - Accent3 3 2 2" xfId="37199" xr:uid="{00000000-0005-0000-0000-00008A000000}"/>
    <cellStyle name="20% - Accent3 3 2 3" xfId="37200" xr:uid="{00000000-0005-0000-0000-00008B000000}"/>
    <cellStyle name="20% - Accent3 3 2 4" xfId="37201" xr:uid="{00000000-0005-0000-0000-00008C000000}"/>
    <cellStyle name="20% - Accent3 3 3" xfId="37202" xr:uid="{00000000-0005-0000-0000-00008D000000}"/>
    <cellStyle name="20% - Accent3 3 3 2" xfId="37203" xr:uid="{00000000-0005-0000-0000-00008E000000}"/>
    <cellStyle name="20% - Accent3 3 3 3" xfId="37204" xr:uid="{00000000-0005-0000-0000-00008F000000}"/>
    <cellStyle name="20% - Accent3 3 3 4" xfId="37205" xr:uid="{00000000-0005-0000-0000-000090000000}"/>
    <cellStyle name="20% - Accent3 3 4" xfId="37206" xr:uid="{00000000-0005-0000-0000-000091000000}"/>
    <cellStyle name="20% - Accent3 3 4 2" xfId="37207" xr:uid="{00000000-0005-0000-0000-000092000000}"/>
    <cellStyle name="20% - Accent3 3 4 3" xfId="37208" xr:uid="{00000000-0005-0000-0000-000093000000}"/>
    <cellStyle name="20% - Accent3 3 4 4" xfId="37209" xr:uid="{00000000-0005-0000-0000-000094000000}"/>
    <cellStyle name="20% - Accent3 3 5" xfId="37197" xr:uid="{00000000-0005-0000-0000-000095000000}"/>
    <cellStyle name="20% - Accent3 4" xfId="37210" xr:uid="{00000000-0005-0000-0000-000096000000}"/>
    <cellStyle name="20% - Accent3 4 2" xfId="37211" xr:uid="{00000000-0005-0000-0000-000097000000}"/>
    <cellStyle name="20% - Accent3 4 3" xfId="37212" xr:uid="{00000000-0005-0000-0000-000098000000}"/>
    <cellStyle name="20% - Accent3 4 4" xfId="37213" xr:uid="{00000000-0005-0000-0000-000099000000}"/>
    <cellStyle name="20% - Accent3 5" xfId="37214" xr:uid="{00000000-0005-0000-0000-00009A000000}"/>
    <cellStyle name="20% - Accent3 5 2" xfId="37215" xr:uid="{00000000-0005-0000-0000-00009B000000}"/>
    <cellStyle name="20% - Accent3 5 3" xfId="37216" xr:uid="{00000000-0005-0000-0000-00009C000000}"/>
    <cellStyle name="20% - Accent3 5 4" xfId="37217" xr:uid="{00000000-0005-0000-0000-00009D000000}"/>
    <cellStyle name="20% - Accent3 6" xfId="37218" xr:uid="{00000000-0005-0000-0000-00009E000000}"/>
    <cellStyle name="20% - Accent3 6 2" xfId="37219" xr:uid="{00000000-0005-0000-0000-00009F000000}"/>
    <cellStyle name="20% - Accent3 6 3" xfId="37220" xr:uid="{00000000-0005-0000-0000-0000A0000000}"/>
    <cellStyle name="20% - Accent3 6 4" xfId="37221" xr:uid="{00000000-0005-0000-0000-0000A1000000}"/>
    <cellStyle name="20% - Accent3 7" xfId="37222" xr:uid="{00000000-0005-0000-0000-0000A2000000}"/>
    <cellStyle name="20% - Accent3 7 2" xfId="37223" xr:uid="{00000000-0005-0000-0000-0000A3000000}"/>
    <cellStyle name="20% - Accent3 7 3" xfId="37224" xr:uid="{00000000-0005-0000-0000-0000A4000000}"/>
    <cellStyle name="20% - Accent3 7 4" xfId="37225" xr:uid="{00000000-0005-0000-0000-0000A5000000}"/>
    <cellStyle name="20% - Accent3 8" xfId="37226" xr:uid="{00000000-0005-0000-0000-0000A6000000}"/>
    <cellStyle name="20% - Accent3 8 2" xfId="37227" xr:uid="{00000000-0005-0000-0000-0000A7000000}"/>
    <cellStyle name="20% - Accent3 8 3" xfId="37228" xr:uid="{00000000-0005-0000-0000-0000A8000000}"/>
    <cellStyle name="20% - Accent3 8 4" xfId="37229" xr:uid="{00000000-0005-0000-0000-0000A9000000}"/>
    <cellStyle name="20% - Accent3 9" xfId="37230" xr:uid="{00000000-0005-0000-0000-0000AA000000}"/>
    <cellStyle name="20% - Accent3 9 2" xfId="37231" xr:uid="{00000000-0005-0000-0000-0000AB000000}"/>
    <cellStyle name="20% - Accent3 9 3" xfId="37232" xr:uid="{00000000-0005-0000-0000-0000AC000000}"/>
    <cellStyle name="20% - Accent3 9 4" xfId="37233" xr:uid="{00000000-0005-0000-0000-0000AD000000}"/>
    <cellStyle name="20% - Accent4 10" xfId="37234" xr:uid="{00000000-0005-0000-0000-0000AE000000}"/>
    <cellStyle name="20% - Accent4 10 2" xfId="37235" xr:uid="{00000000-0005-0000-0000-0000AF000000}"/>
    <cellStyle name="20% - Accent4 10 3" xfId="37236" xr:uid="{00000000-0005-0000-0000-0000B0000000}"/>
    <cellStyle name="20% - Accent4 10 4" xfId="37237" xr:uid="{00000000-0005-0000-0000-0000B1000000}"/>
    <cellStyle name="20% - Accent4 2" xfId="68" xr:uid="{00000000-0005-0000-0000-0000B2000000}"/>
    <cellStyle name="20% - Accent4 2 2" xfId="69" xr:uid="{00000000-0005-0000-0000-0000B3000000}"/>
    <cellStyle name="20% - Accent4 2 2 2" xfId="37240" xr:uid="{00000000-0005-0000-0000-0000B4000000}"/>
    <cellStyle name="20% - Accent4 2 2 3" xfId="37241" xr:uid="{00000000-0005-0000-0000-0000B5000000}"/>
    <cellStyle name="20% - Accent4 2 2 4" xfId="37242" xr:uid="{00000000-0005-0000-0000-0000B6000000}"/>
    <cellStyle name="20% - Accent4 2 2 5" xfId="37239" xr:uid="{00000000-0005-0000-0000-0000B7000000}"/>
    <cellStyle name="20% - Accent4 2 3" xfId="37243" xr:uid="{00000000-0005-0000-0000-0000B8000000}"/>
    <cellStyle name="20% - Accent4 2 3 2" xfId="37244" xr:uid="{00000000-0005-0000-0000-0000B9000000}"/>
    <cellStyle name="20% - Accent4 2 3 3" xfId="37245" xr:uid="{00000000-0005-0000-0000-0000BA000000}"/>
    <cellStyle name="20% - Accent4 2 3 4" xfId="37246" xr:uid="{00000000-0005-0000-0000-0000BB000000}"/>
    <cellStyle name="20% - Accent4 2 4" xfId="37247" xr:uid="{00000000-0005-0000-0000-0000BC000000}"/>
    <cellStyle name="20% - Accent4 2 4 2" xfId="37248" xr:uid="{00000000-0005-0000-0000-0000BD000000}"/>
    <cellStyle name="20% - Accent4 2 4 3" xfId="37249" xr:uid="{00000000-0005-0000-0000-0000BE000000}"/>
    <cellStyle name="20% - Accent4 2 4 4" xfId="37250" xr:uid="{00000000-0005-0000-0000-0000BF000000}"/>
    <cellStyle name="20% - Accent4 2 5" xfId="37238" xr:uid="{00000000-0005-0000-0000-0000C0000000}"/>
    <cellStyle name="20% - Accent4 3" xfId="70" xr:uid="{00000000-0005-0000-0000-0000C1000000}"/>
    <cellStyle name="20% - Accent4 3 2" xfId="37252" xr:uid="{00000000-0005-0000-0000-0000C2000000}"/>
    <cellStyle name="20% - Accent4 3 2 2" xfId="37253" xr:uid="{00000000-0005-0000-0000-0000C3000000}"/>
    <cellStyle name="20% - Accent4 3 2 3" xfId="37254" xr:uid="{00000000-0005-0000-0000-0000C4000000}"/>
    <cellStyle name="20% - Accent4 3 2 4" xfId="37255" xr:uid="{00000000-0005-0000-0000-0000C5000000}"/>
    <cellStyle name="20% - Accent4 3 3" xfId="37256" xr:uid="{00000000-0005-0000-0000-0000C6000000}"/>
    <cellStyle name="20% - Accent4 3 3 2" xfId="37257" xr:uid="{00000000-0005-0000-0000-0000C7000000}"/>
    <cellStyle name="20% - Accent4 3 3 3" xfId="37258" xr:uid="{00000000-0005-0000-0000-0000C8000000}"/>
    <cellStyle name="20% - Accent4 3 3 4" xfId="37259" xr:uid="{00000000-0005-0000-0000-0000C9000000}"/>
    <cellStyle name="20% - Accent4 3 4" xfId="37260" xr:uid="{00000000-0005-0000-0000-0000CA000000}"/>
    <cellStyle name="20% - Accent4 3 4 2" xfId="37261" xr:uid="{00000000-0005-0000-0000-0000CB000000}"/>
    <cellStyle name="20% - Accent4 3 4 3" xfId="37262" xr:uid="{00000000-0005-0000-0000-0000CC000000}"/>
    <cellStyle name="20% - Accent4 3 4 4" xfId="37263" xr:uid="{00000000-0005-0000-0000-0000CD000000}"/>
    <cellStyle name="20% - Accent4 3 5" xfId="37251" xr:uid="{00000000-0005-0000-0000-0000CE000000}"/>
    <cellStyle name="20% - Accent4 4" xfId="37264" xr:uid="{00000000-0005-0000-0000-0000CF000000}"/>
    <cellStyle name="20% - Accent4 4 2" xfId="37265" xr:uid="{00000000-0005-0000-0000-0000D0000000}"/>
    <cellStyle name="20% - Accent4 4 3" xfId="37266" xr:uid="{00000000-0005-0000-0000-0000D1000000}"/>
    <cellStyle name="20% - Accent4 4 4" xfId="37267" xr:uid="{00000000-0005-0000-0000-0000D2000000}"/>
    <cellStyle name="20% - Accent4 5" xfId="37268" xr:uid="{00000000-0005-0000-0000-0000D3000000}"/>
    <cellStyle name="20% - Accent4 5 2" xfId="37269" xr:uid="{00000000-0005-0000-0000-0000D4000000}"/>
    <cellStyle name="20% - Accent4 5 3" xfId="37270" xr:uid="{00000000-0005-0000-0000-0000D5000000}"/>
    <cellStyle name="20% - Accent4 5 4" xfId="37271" xr:uid="{00000000-0005-0000-0000-0000D6000000}"/>
    <cellStyle name="20% - Accent4 6" xfId="37272" xr:uid="{00000000-0005-0000-0000-0000D7000000}"/>
    <cellStyle name="20% - Accent4 6 2" xfId="37273" xr:uid="{00000000-0005-0000-0000-0000D8000000}"/>
    <cellStyle name="20% - Accent4 6 3" xfId="37274" xr:uid="{00000000-0005-0000-0000-0000D9000000}"/>
    <cellStyle name="20% - Accent4 6 4" xfId="37275" xr:uid="{00000000-0005-0000-0000-0000DA000000}"/>
    <cellStyle name="20% - Accent4 7" xfId="37276" xr:uid="{00000000-0005-0000-0000-0000DB000000}"/>
    <cellStyle name="20% - Accent4 7 2" xfId="37277" xr:uid="{00000000-0005-0000-0000-0000DC000000}"/>
    <cellStyle name="20% - Accent4 7 3" xfId="37278" xr:uid="{00000000-0005-0000-0000-0000DD000000}"/>
    <cellStyle name="20% - Accent4 7 4" xfId="37279" xr:uid="{00000000-0005-0000-0000-0000DE000000}"/>
    <cellStyle name="20% - Accent4 8" xfId="37280" xr:uid="{00000000-0005-0000-0000-0000DF000000}"/>
    <cellStyle name="20% - Accent4 8 2" xfId="37281" xr:uid="{00000000-0005-0000-0000-0000E0000000}"/>
    <cellStyle name="20% - Accent4 8 3" xfId="37282" xr:uid="{00000000-0005-0000-0000-0000E1000000}"/>
    <cellStyle name="20% - Accent4 8 4" xfId="37283" xr:uid="{00000000-0005-0000-0000-0000E2000000}"/>
    <cellStyle name="20% - Accent4 9" xfId="37284" xr:uid="{00000000-0005-0000-0000-0000E3000000}"/>
    <cellStyle name="20% - Accent4 9 2" xfId="37285" xr:uid="{00000000-0005-0000-0000-0000E4000000}"/>
    <cellStyle name="20% - Accent4 9 3" xfId="37286" xr:uid="{00000000-0005-0000-0000-0000E5000000}"/>
    <cellStyle name="20% - Accent4 9 4" xfId="37287" xr:uid="{00000000-0005-0000-0000-0000E6000000}"/>
    <cellStyle name="20% - Accent5 2" xfId="71" xr:uid="{00000000-0005-0000-0000-0000E7000000}"/>
    <cellStyle name="20% - Accent5 2 2" xfId="72" xr:uid="{00000000-0005-0000-0000-0000E8000000}"/>
    <cellStyle name="20% - Accent5 3" xfId="73" xr:uid="{00000000-0005-0000-0000-0000E9000000}"/>
    <cellStyle name="20% - Accent6 2" xfId="74" xr:uid="{00000000-0005-0000-0000-0000EA000000}"/>
    <cellStyle name="20% - Accent6 2 2" xfId="75" xr:uid="{00000000-0005-0000-0000-0000EB000000}"/>
    <cellStyle name="20% - Accent6 3" xfId="76" xr:uid="{00000000-0005-0000-0000-0000EC000000}"/>
    <cellStyle name="40% - Accent1 10" xfId="37288" xr:uid="{00000000-0005-0000-0000-0000ED000000}"/>
    <cellStyle name="40% - Accent1 10 2" xfId="37289" xr:uid="{00000000-0005-0000-0000-0000EE000000}"/>
    <cellStyle name="40% - Accent1 10 3" xfId="37290" xr:uid="{00000000-0005-0000-0000-0000EF000000}"/>
    <cellStyle name="40% - Accent1 10 4" xfId="37291" xr:uid="{00000000-0005-0000-0000-0000F0000000}"/>
    <cellStyle name="40% - Accent1 2" xfId="77" xr:uid="{00000000-0005-0000-0000-0000F1000000}"/>
    <cellStyle name="40% - Accent1 2 2" xfId="78" xr:uid="{00000000-0005-0000-0000-0000F2000000}"/>
    <cellStyle name="40% - Accent1 2 2 2" xfId="37294" xr:uid="{00000000-0005-0000-0000-0000F3000000}"/>
    <cellStyle name="40% - Accent1 2 2 3" xfId="37295" xr:uid="{00000000-0005-0000-0000-0000F4000000}"/>
    <cellStyle name="40% - Accent1 2 2 4" xfId="37296" xr:uid="{00000000-0005-0000-0000-0000F5000000}"/>
    <cellStyle name="40% - Accent1 2 2 5" xfId="37293" xr:uid="{00000000-0005-0000-0000-0000F6000000}"/>
    <cellStyle name="40% - Accent1 2 3" xfId="37297" xr:uid="{00000000-0005-0000-0000-0000F7000000}"/>
    <cellStyle name="40% - Accent1 2 3 2" xfId="37298" xr:uid="{00000000-0005-0000-0000-0000F8000000}"/>
    <cellStyle name="40% - Accent1 2 3 3" xfId="37299" xr:uid="{00000000-0005-0000-0000-0000F9000000}"/>
    <cellStyle name="40% - Accent1 2 3 4" xfId="37300" xr:uid="{00000000-0005-0000-0000-0000FA000000}"/>
    <cellStyle name="40% - Accent1 2 4" xfId="37301" xr:uid="{00000000-0005-0000-0000-0000FB000000}"/>
    <cellStyle name="40% - Accent1 2 4 2" xfId="37302" xr:uid="{00000000-0005-0000-0000-0000FC000000}"/>
    <cellStyle name="40% - Accent1 2 4 3" xfId="37303" xr:uid="{00000000-0005-0000-0000-0000FD000000}"/>
    <cellStyle name="40% - Accent1 2 4 4" xfId="37304" xr:uid="{00000000-0005-0000-0000-0000FE000000}"/>
    <cellStyle name="40% - Accent1 2 5" xfId="37292" xr:uid="{00000000-0005-0000-0000-0000FF000000}"/>
    <cellStyle name="40% - Accent1 3" xfId="79" xr:uid="{00000000-0005-0000-0000-000000010000}"/>
    <cellStyle name="40% - Accent1 3 2" xfId="37306" xr:uid="{00000000-0005-0000-0000-000001010000}"/>
    <cellStyle name="40% - Accent1 3 2 2" xfId="37307" xr:uid="{00000000-0005-0000-0000-000002010000}"/>
    <cellStyle name="40% - Accent1 3 2 3" xfId="37308" xr:uid="{00000000-0005-0000-0000-000003010000}"/>
    <cellStyle name="40% - Accent1 3 2 4" xfId="37309" xr:uid="{00000000-0005-0000-0000-000004010000}"/>
    <cellStyle name="40% - Accent1 3 3" xfId="37310" xr:uid="{00000000-0005-0000-0000-000005010000}"/>
    <cellStyle name="40% - Accent1 3 3 2" xfId="37311" xr:uid="{00000000-0005-0000-0000-000006010000}"/>
    <cellStyle name="40% - Accent1 3 3 3" xfId="37312" xr:uid="{00000000-0005-0000-0000-000007010000}"/>
    <cellStyle name="40% - Accent1 3 3 4" xfId="37313" xr:uid="{00000000-0005-0000-0000-000008010000}"/>
    <cellStyle name="40% - Accent1 3 4" xfId="37314" xr:uid="{00000000-0005-0000-0000-000009010000}"/>
    <cellStyle name="40% - Accent1 3 4 2" xfId="37315" xr:uid="{00000000-0005-0000-0000-00000A010000}"/>
    <cellStyle name="40% - Accent1 3 4 3" xfId="37316" xr:uid="{00000000-0005-0000-0000-00000B010000}"/>
    <cellStyle name="40% - Accent1 3 4 4" xfId="37317" xr:uid="{00000000-0005-0000-0000-00000C010000}"/>
    <cellStyle name="40% - Accent1 3 5" xfId="37305" xr:uid="{00000000-0005-0000-0000-00000D010000}"/>
    <cellStyle name="40% - Accent1 4" xfId="37318" xr:uid="{00000000-0005-0000-0000-00000E010000}"/>
    <cellStyle name="40% - Accent1 4 2" xfId="37319" xr:uid="{00000000-0005-0000-0000-00000F010000}"/>
    <cellStyle name="40% - Accent1 4 3" xfId="37320" xr:uid="{00000000-0005-0000-0000-000010010000}"/>
    <cellStyle name="40% - Accent1 4 4" xfId="37321" xr:uid="{00000000-0005-0000-0000-000011010000}"/>
    <cellStyle name="40% - Accent1 5" xfId="37322" xr:uid="{00000000-0005-0000-0000-000012010000}"/>
    <cellStyle name="40% - Accent1 5 2" xfId="37323" xr:uid="{00000000-0005-0000-0000-000013010000}"/>
    <cellStyle name="40% - Accent1 5 3" xfId="37324" xr:uid="{00000000-0005-0000-0000-000014010000}"/>
    <cellStyle name="40% - Accent1 5 4" xfId="37325" xr:uid="{00000000-0005-0000-0000-000015010000}"/>
    <cellStyle name="40% - Accent1 6" xfId="37326" xr:uid="{00000000-0005-0000-0000-000016010000}"/>
    <cellStyle name="40% - Accent1 6 2" xfId="37327" xr:uid="{00000000-0005-0000-0000-000017010000}"/>
    <cellStyle name="40% - Accent1 6 3" xfId="37328" xr:uid="{00000000-0005-0000-0000-000018010000}"/>
    <cellStyle name="40% - Accent1 6 4" xfId="37329" xr:uid="{00000000-0005-0000-0000-000019010000}"/>
    <cellStyle name="40% - Accent1 7" xfId="37330" xr:uid="{00000000-0005-0000-0000-00001A010000}"/>
    <cellStyle name="40% - Accent1 7 2" xfId="37331" xr:uid="{00000000-0005-0000-0000-00001B010000}"/>
    <cellStyle name="40% - Accent1 7 3" xfId="37332" xr:uid="{00000000-0005-0000-0000-00001C010000}"/>
    <cellStyle name="40% - Accent1 7 4" xfId="37333" xr:uid="{00000000-0005-0000-0000-00001D010000}"/>
    <cellStyle name="40% - Accent1 8" xfId="37334" xr:uid="{00000000-0005-0000-0000-00001E010000}"/>
    <cellStyle name="40% - Accent1 8 2" xfId="37335" xr:uid="{00000000-0005-0000-0000-00001F010000}"/>
    <cellStyle name="40% - Accent1 8 3" xfId="37336" xr:uid="{00000000-0005-0000-0000-000020010000}"/>
    <cellStyle name="40% - Accent1 8 4" xfId="37337" xr:uid="{00000000-0005-0000-0000-000021010000}"/>
    <cellStyle name="40% - Accent1 9" xfId="37338" xr:uid="{00000000-0005-0000-0000-000022010000}"/>
    <cellStyle name="40% - Accent1 9 2" xfId="37339" xr:uid="{00000000-0005-0000-0000-000023010000}"/>
    <cellStyle name="40% - Accent1 9 3" xfId="37340" xr:uid="{00000000-0005-0000-0000-000024010000}"/>
    <cellStyle name="40% - Accent1 9 4" xfId="37341" xr:uid="{00000000-0005-0000-0000-000025010000}"/>
    <cellStyle name="40% - Accent2 2" xfId="80" xr:uid="{00000000-0005-0000-0000-000026010000}"/>
    <cellStyle name="40% - Accent2 2 2" xfId="81" xr:uid="{00000000-0005-0000-0000-000027010000}"/>
    <cellStyle name="40% - Accent2 3" xfId="82" xr:uid="{00000000-0005-0000-0000-000028010000}"/>
    <cellStyle name="40% - Accent3 10" xfId="37342" xr:uid="{00000000-0005-0000-0000-000029010000}"/>
    <cellStyle name="40% - Accent3 10 2" xfId="37343" xr:uid="{00000000-0005-0000-0000-00002A010000}"/>
    <cellStyle name="40% - Accent3 10 3" xfId="37344" xr:uid="{00000000-0005-0000-0000-00002B010000}"/>
    <cellStyle name="40% - Accent3 10 4" xfId="37345" xr:uid="{00000000-0005-0000-0000-00002C010000}"/>
    <cellStyle name="40% - Accent3 2" xfId="83" xr:uid="{00000000-0005-0000-0000-00002D010000}"/>
    <cellStyle name="40% - Accent3 2 2" xfId="84" xr:uid="{00000000-0005-0000-0000-00002E010000}"/>
    <cellStyle name="40% - Accent3 2 2 2" xfId="37348" xr:uid="{00000000-0005-0000-0000-00002F010000}"/>
    <cellStyle name="40% - Accent3 2 2 3" xfId="37349" xr:uid="{00000000-0005-0000-0000-000030010000}"/>
    <cellStyle name="40% - Accent3 2 2 4" xfId="37350" xr:uid="{00000000-0005-0000-0000-000031010000}"/>
    <cellStyle name="40% - Accent3 2 2 5" xfId="37347" xr:uid="{00000000-0005-0000-0000-000032010000}"/>
    <cellStyle name="40% - Accent3 2 3" xfId="37351" xr:uid="{00000000-0005-0000-0000-000033010000}"/>
    <cellStyle name="40% - Accent3 2 3 2" xfId="37352" xr:uid="{00000000-0005-0000-0000-000034010000}"/>
    <cellStyle name="40% - Accent3 2 3 3" xfId="37353" xr:uid="{00000000-0005-0000-0000-000035010000}"/>
    <cellStyle name="40% - Accent3 2 3 4" xfId="37354" xr:uid="{00000000-0005-0000-0000-000036010000}"/>
    <cellStyle name="40% - Accent3 2 4" xfId="37355" xr:uid="{00000000-0005-0000-0000-000037010000}"/>
    <cellStyle name="40% - Accent3 2 4 2" xfId="37356" xr:uid="{00000000-0005-0000-0000-000038010000}"/>
    <cellStyle name="40% - Accent3 2 4 3" xfId="37357" xr:uid="{00000000-0005-0000-0000-000039010000}"/>
    <cellStyle name="40% - Accent3 2 4 4" xfId="37358" xr:uid="{00000000-0005-0000-0000-00003A010000}"/>
    <cellStyle name="40% - Accent3 2 5" xfId="37346" xr:uid="{00000000-0005-0000-0000-00003B010000}"/>
    <cellStyle name="40% - Accent3 3" xfId="85" xr:uid="{00000000-0005-0000-0000-00003C010000}"/>
    <cellStyle name="40% - Accent3 3 2" xfId="37360" xr:uid="{00000000-0005-0000-0000-00003D010000}"/>
    <cellStyle name="40% - Accent3 3 2 2" xfId="37361" xr:uid="{00000000-0005-0000-0000-00003E010000}"/>
    <cellStyle name="40% - Accent3 3 2 3" xfId="37362" xr:uid="{00000000-0005-0000-0000-00003F010000}"/>
    <cellStyle name="40% - Accent3 3 2 4" xfId="37363" xr:uid="{00000000-0005-0000-0000-000040010000}"/>
    <cellStyle name="40% - Accent3 3 3" xfId="37364" xr:uid="{00000000-0005-0000-0000-000041010000}"/>
    <cellStyle name="40% - Accent3 3 3 2" xfId="37365" xr:uid="{00000000-0005-0000-0000-000042010000}"/>
    <cellStyle name="40% - Accent3 3 3 3" xfId="37366" xr:uid="{00000000-0005-0000-0000-000043010000}"/>
    <cellStyle name="40% - Accent3 3 3 4" xfId="37367" xr:uid="{00000000-0005-0000-0000-000044010000}"/>
    <cellStyle name="40% - Accent3 3 4" xfId="37368" xr:uid="{00000000-0005-0000-0000-000045010000}"/>
    <cellStyle name="40% - Accent3 3 4 2" xfId="37369" xr:uid="{00000000-0005-0000-0000-000046010000}"/>
    <cellStyle name="40% - Accent3 3 4 3" xfId="37370" xr:uid="{00000000-0005-0000-0000-000047010000}"/>
    <cellStyle name="40% - Accent3 3 4 4" xfId="37371" xr:uid="{00000000-0005-0000-0000-000048010000}"/>
    <cellStyle name="40% - Accent3 3 5" xfId="37359" xr:uid="{00000000-0005-0000-0000-000049010000}"/>
    <cellStyle name="40% - Accent3 4" xfId="37372" xr:uid="{00000000-0005-0000-0000-00004A010000}"/>
    <cellStyle name="40% - Accent3 4 2" xfId="37373" xr:uid="{00000000-0005-0000-0000-00004B010000}"/>
    <cellStyle name="40% - Accent3 4 3" xfId="37374" xr:uid="{00000000-0005-0000-0000-00004C010000}"/>
    <cellStyle name="40% - Accent3 4 4" xfId="37375" xr:uid="{00000000-0005-0000-0000-00004D010000}"/>
    <cellStyle name="40% - Accent3 5" xfId="37376" xr:uid="{00000000-0005-0000-0000-00004E010000}"/>
    <cellStyle name="40% - Accent3 5 2" xfId="37377" xr:uid="{00000000-0005-0000-0000-00004F010000}"/>
    <cellStyle name="40% - Accent3 5 3" xfId="37378" xr:uid="{00000000-0005-0000-0000-000050010000}"/>
    <cellStyle name="40% - Accent3 5 4" xfId="37379" xr:uid="{00000000-0005-0000-0000-000051010000}"/>
    <cellStyle name="40% - Accent3 6" xfId="37380" xr:uid="{00000000-0005-0000-0000-000052010000}"/>
    <cellStyle name="40% - Accent3 6 2" xfId="37381" xr:uid="{00000000-0005-0000-0000-000053010000}"/>
    <cellStyle name="40% - Accent3 6 3" xfId="37382" xr:uid="{00000000-0005-0000-0000-000054010000}"/>
    <cellStyle name="40% - Accent3 6 4" xfId="37383" xr:uid="{00000000-0005-0000-0000-000055010000}"/>
    <cellStyle name="40% - Accent3 7" xfId="37384" xr:uid="{00000000-0005-0000-0000-000056010000}"/>
    <cellStyle name="40% - Accent3 7 2" xfId="37385" xr:uid="{00000000-0005-0000-0000-000057010000}"/>
    <cellStyle name="40% - Accent3 7 3" xfId="37386" xr:uid="{00000000-0005-0000-0000-000058010000}"/>
    <cellStyle name="40% - Accent3 7 4" xfId="37387" xr:uid="{00000000-0005-0000-0000-000059010000}"/>
    <cellStyle name="40% - Accent3 8" xfId="37388" xr:uid="{00000000-0005-0000-0000-00005A010000}"/>
    <cellStyle name="40% - Accent3 8 2" xfId="37389" xr:uid="{00000000-0005-0000-0000-00005B010000}"/>
    <cellStyle name="40% - Accent3 8 3" xfId="37390" xr:uid="{00000000-0005-0000-0000-00005C010000}"/>
    <cellStyle name="40% - Accent3 8 4" xfId="37391" xr:uid="{00000000-0005-0000-0000-00005D010000}"/>
    <cellStyle name="40% - Accent3 9" xfId="37392" xr:uid="{00000000-0005-0000-0000-00005E010000}"/>
    <cellStyle name="40% - Accent3 9 2" xfId="37393" xr:uid="{00000000-0005-0000-0000-00005F010000}"/>
    <cellStyle name="40% - Accent3 9 3" xfId="37394" xr:uid="{00000000-0005-0000-0000-000060010000}"/>
    <cellStyle name="40% - Accent3 9 4" xfId="37395" xr:uid="{00000000-0005-0000-0000-000061010000}"/>
    <cellStyle name="40% - Accent4 10" xfId="37396" xr:uid="{00000000-0005-0000-0000-000062010000}"/>
    <cellStyle name="40% - Accent4 10 2" xfId="37397" xr:uid="{00000000-0005-0000-0000-000063010000}"/>
    <cellStyle name="40% - Accent4 10 3" xfId="37398" xr:uid="{00000000-0005-0000-0000-000064010000}"/>
    <cellStyle name="40% - Accent4 10 4" xfId="37399" xr:uid="{00000000-0005-0000-0000-000065010000}"/>
    <cellStyle name="40% - Accent4 2" xfId="86" xr:uid="{00000000-0005-0000-0000-000066010000}"/>
    <cellStyle name="40% - Accent4 2 2" xfId="87" xr:uid="{00000000-0005-0000-0000-000067010000}"/>
    <cellStyle name="40% - Accent4 2 2 2" xfId="37402" xr:uid="{00000000-0005-0000-0000-000068010000}"/>
    <cellStyle name="40% - Accent4 2 2 3" xfId="37403" xr:uid="{00000000-0005-0000-0000-000069010000}"/>
    <cellStyle name="40% - Accent4 2 2 4" xfId="37404" xr:uid="{00000000-0005-0000-0000-00006A010000}"/>
    <cellStyle name="40% - Accent4 2 2 5" xfId="37401" xr:uid="{00000000-0005-0000-0000-00006B010000}"/>
    <cellStyle name="40% - Accent4 2 3" xfId="37405" xr:uid="{00000000-0005-0000-0000-00006C010000}"/>
    <cellStyle name="40% - Accent4 2 3 2" xfId="37406" xr:uid="{00000000-0005-0000-0000-00006D010000}"/>
    <cellStyle name="40% - Accent4 2 3 3" xfId="37407" xr:uid="{00000000-0005-0000-0000-00006E010000}"/>
    <cellStyle name="40% - Accent4 2 3 4" xfId="37408" xr:uid="{00000000-0005-0000-0000-00006F010000}"/>
    <cellStyle name="40% - Accent4 2 4" xfId="37409" xr:uid="{00000000-0005-0000-0000-000070010000}"/>
    <cellStyle name="40% - Accent4 2 4 2" xfId="37410" xr:uid="{00000000-0005-0000-0000-000071010000}"/>
    <cellStyle name="40% - Accent4 2 4 3" xfId="37411" xr:uid="{00000000-0005-0000-0000-000072010000}"/>
    <cellStyle name="40% - Accent4 2 4 4" xfId="37412" xr:uid="{00000000-0005-0000-0000-000073010000}"/>
    <cellStyle name="40% - Accent4 2 5" xfId="37400" xr:uid="{00000000-0005-0000-0000-000074010000}"/>
    <cellStyle name="40% - Accent4 3" xfId="88" xr:uid="{00000000-0005-0000-0000-000075010000}"/>
    <cellStyle name="40% - Accent4 3 2" xfId="37414" xr:uid="{00000000-0005-0000-0000-000076010000}"/>
    <cellStyle name="40% - Accent4 3 2 2" xfId="37415" xr:uid="{00000000-0005-0000-0000-000077010000}"/>
    <cellStyle name="40% - Accent4 3 2 3" xfId="37416" xr:uid="{00000000-0005-0000-0000-000078010000}"/>
    <cellStyle name="40% - Accent4 3 2 4" xfId="37417" xr:uid="{00000000-0005-0000-0000-000079010000}"/>
    <cellStyle name="40% - Accent4 3 3" xfId="37418" xr:uid="{00000000-0005-0000-0000-00007A010000}"/>
    <cellStyle name="40% - Accent4 3 3 2" xfId="37419" xr:uid="{00000000-0005-0000-0000-00007B010000}"/>
    <cellStyle name="40% - Accent4 3 3 3" xfId="37420" xr:uid="{00000000-0005-0000-0000-00007C010000}"/>
    <cellStyle name="40% - Accent4 3 3 4" xfId="37421" xr:uid="{00000000-0005-0000-0000-00007D010000}"/>
    <cellStyle name="40% - Accent4 3 4" xfId="37422" xr:uid="{00000000-0005-0000-0000-00007E010000}"/>
    <cellStyle name="40% - Accent4 3 4 2" xfId="37423" xr:uid="{00000000-0005-0000-0000-00007F010000}"/>
    <cellStyle name="40% - Accent4 3 4 3" xfId="37424" xr:uid="{00000000-0005-0000-0000-000080010000}"/>
    <cellStyle name="40% - Accent4 3 4 4" xfId="37425" xr:uid="{00000000-0005-0000-0000-000081010000}"/>
    <cellStyle name="40% - Accent4 3 5" xfId="37413" xr:uid="{00000000-0005-0000-0000-000082010000}"/>
    <cellStyle name="40% - Accent4 4" xfId="37426" xr:uid="{00000000-0005-0000-0000-000083010000}"/>
    <cellStyle name="40% - Accent4 4 2" xfId="37427" xr:uid="{00000000-0005-0000-0000-000084010000}"/>
    <cellStyle name="40% - Accent4 4 3" xfId="37428" xr:uid="{00000000-0005-0000-0000-000085010000}"/>
    <cellStyle name="40% - Accent4 4 4" xfId="37429" xr:uid="{00000000-0005-0000-0000-000086010000}"/>
    <cellStyle name="40% - Accent4 5" xfId="37430" xr:uid="{00000000-0005-0000-0000-000087010000}"/>
    <cellStyle name="40% - Accent4 5 2" xfId="37431" xr:uid="{00000000-0005-0000-0000-000088010000}"/>
    <cellStyle name="40% - Accent4 5 3" xfId="37432" xr:uid="{00000000-0005-0000-0000-000089010000}"/>
    <cellStyle name="40% - Accent4 5 4" xfId="37433" xr:uid="{00000000-0005-0000-0000-00008A010000}"/>
    <cellStyle name="40% - Accent4 6" xfId="37434" xr:uid="{00000000-0005-0000-0000-00008B010000}"/>
    <cellStyle name="40% - Accent4 6 2" xfId="37435" xr:uid="{00000000-0005-0000-0000-00008C010000}"/>
    <cellStyle name="40% - Accent4 6 3" xfId="37436" xr:uid="{00000000-0005-0000-0000-00008D010000}"/>
    <cellStyle name="40% - Accent4 6 4" xfId="37437" xr:uid="{00000000-0005-0000-0000-00008E010000}"/>
    <cellStyle name="40% - Accent4 7" xfId="37438" xr:uid="{00000000-0005-0000-0000-00008F010000}"/>
    <cellStyle name="40% - Accent4 7 2" xfId="37439" xr:uid="{00000000-0005-0000-0000-000090010000}"/>
    <cellStyle name="40% - Accent4 7 3" xfId="37440" xr:uid="{00000000-0005-0000-0000-000091010000}"/>
    <cellStyle name="40% - Accent4 7 4" xfId="37441" xr:uid="{00000000-0005-0000-0000-000092010000}"/>
    <cellStyle name="40% - Accent4 8" xfId="37442" xr:uid="{00000000-0005-0000-0000-000093010000}"/>
    <cellStyle name="40% - Accent4 8 2" xfId="37443" xr:uid="{00000000-0005-0000-0000-000094010000}"/>
    <cellStyle name="40% - Accent4 8 3" xfId="37444" xr:uid="{00000000-0005-0000-0000-000095010000}"/>
    <cellStyle name="40% - Accent4 8 4" xfId="37445" xr:uid="{00000000-0005-0000-0000-000096010000}"/>
    <cellStyle name="40% - Accent4 9" xfId="37446" xr:uid="{00000000-0005-0000-0000-000097010000}"/>
    <cellStyle name="40% - Accent4 9 2" xfId="37447" xr:uid="{00000000-0005-0000-0000-000098010000}"/>
    <cellStyle name="40% - Accent4 9 3" xfId="37448" xr:uid="{00000000-0005-0000-0000-000099010000}"/>
    <cellStyle name="40% - Accent4 9 4" xfId="37449" xr:uid="{00000000-0005-0000-0000-00009A010000}"/>
    <cellStyle name="40% - Accent5 2" xfId="89" xr:uid="{00000000-0005-0000-0000-00009B010000}"/>
    <cellStyle name="40% - Accent5 2 2" xfId="90" xr:uid="{00000000-0005-0000-0000-00009C010000}"/>
    <cellStyle name="40% - Accent5 3" xfId="91" xr:uid="{00000000-0005-0000-0000-00009D010000}"/>
    <cellStyle name="40% - Accent6 10" xfId="37450" xr:uid="{00000000-0005-0000-0000-00009E010000}"/>
    <cellStyle name="40% - Accent6 10 2" xfId="37451" xr:uid="{00000000-0005-0000-0000-00009F010000}"/>
    <cellStyle name="40% - Accent6 10 3" xfId="37452" xr:uid="{00000000-0005-0000-0000-0000A0010000}"/>
    <cellStyle name="40% - Accent6 10 4" xfId="37453" xr:uid="{00000000-0005-0000-0000-0000A1010000}"/>
    <cellStyle name="40% - Accent6 2" xfId="92" xr:uid="{00000000-0005-0000-0000-0000A2010000}"/>
    <cellStyle name="40% - Accent6 2 2" xfId="93" xr:uid="{00000000-0005-0000-0000-0000A3010000}"/>
    <cellStyle name="40% - Accent6 2 2 2" xfId="37456" xr:uid="{00000000-0005-0000-0000-0000A4010000}"/>
    <cellStyle name="40% - Accent6 2 2 3" xfId="37457" xr:uid="{00000000-0005-0000-0000-0000A5010000}"/>
    <cellStyle name="40% - Accent6 2 2 4" xfId="37458" xr:uid="{00000000-0005-0000-0000-0000A6010000}"/>
    <cellStyle name="40% - Accent6 2 2 5" xfId="37455" xr:uid="{00000000-0005-0000-0000-0000A7010000}"/>
    <cellStyle name="40% - Accent6 2 3" xfId="37459" xr:uid="{00000000-0005-0000-0000-0000A8010000}"/>
    <cellStyle name="40% - Accent6 2 3 2" xfId="37460" xr:uid="{00000000-0005-0000-0000-0000A9010000}"/>
    <cellStyle name="40% - Accent6 2 3 3" xfId="37461" xr:uid="{00000000-0005-0000-0000-0000AA010000}"/>
    <cellStyle name="40% - Accent6 2 3 4" xfId="37462" xr:uid="{00000000-0005-0000-0000-0000AB010000}"/>
    <cellStyle name="40% - Accent6 2 4" xfId="37463" xr:uid="{00000000-0005-0000-0000-0000AC010000}"/>
    <cellStyle name="40% - Accent6 2 4 2" xfId="37464" xr:uid="{00000000-0005-0000-0000-0000AD010000}"/>
    <cellStyle name="40% - Accent6 2 4 3" xfId="37465" xr:uid="{00000000-0005-0000-0000-0000AE010000}"/>
    <cellStyle name="40% - Accent6 2 4 4" xfId="37466" xr:uid="{00000000-0005-0000-0000-0000AF010000}"/>
    <cellStyle name="40% - Accent6 2 5" xfId="37454" xr:uid="{00000000-0005-0000-0000-0000B0010000}"/>
    <cellStyle name="40% - Accent6 3" xfId="94" xr:uid="{00000000-0005-0000-0000-0000B1010000}"/>
    <cellStyle name="40% - Accent6 3 2" xfId="37468" xr:uid="{00000000-0005-0000-0000-0000B2010000}"/>
    <cellStyle name="40% - Accent6 3 2 2" xfId="37469" xr:uid="{00000000-0005-0000-0000-0000B3010000}"/>
    <cellStyle name="40% - Accent6 3 2 3" xfId="37470" xr:uid="{00000000-0005-0000-0000-0000B4010000}"/>
    <cellStyle name="40% - Accent6 3 2 4" xfId="37471" xr:uid="{00000000-0005-0000-0000-0000B5010000}"/>
    <cellStyle name="40% - Accent6 3 3" xfId="37472" xr:uid="{00000000-0005-0000-0000-0000B6010000}"/>
    <cellStyle name="40% - Accent6 3 3 2" xfId="37473" xr:uid="{00000000-0005-0000-0000-0000B7010000}"/>
    <cellStyle name="40% - Accent6 3 3 3" xfId="37474" xr:uid="{00000000-0005-0000-0000-0000B8010000}"/>
    <cellStyle name="40% - Accent6 3 3 4" xfId="37475" xr:uid="{00000000-0005-0000-0000-0000B9010000}"/>
    <cellStyle name="40% - Accent6 3 4" xfId="37476" xr:uid="{00000000-0005-0000-0000-0000BA010000}"/>
    <cellStyle name="40% - Accent6 3 4 2" xfId="37477" xr:uid="{00000000-0005-0000-0000-0000BB010000}"/>
    <cellStyle name="40% - Accent6 3 4 3" xfId="37478" xr:uid="{00000000-0005-0000-0000-0000BC010000}"/>
    <cellStyle name="40% - Accent6 3 4 4" xfId="37479" xr:uid="{00000000-0005-0000-0000-0000BD010000}"/>
    <cellStyle name="40% - Accent6 3 5" xfId="37467" xr:uid="{00000000-0005-0000-0000-0000BE010000}"/>
    <cellStyle name="40% - Accent6 4" xfId="37480" xr:uid="{00000000-0005-0000-0000-0000BF010000}"/>
    <cellStyle name="40% - Accent6 4 2" xfId="37481" xr:uid="{00000000-0005-0000-0000-0000C0010000}"/>
    <cellStyle name="40% - Accent6 4 3" xfId="37482" xr:uid="{00000000-0005-0000-0000-0000C1010000}"/>
    <cellStyle name="40% - Accent6 4 4" xfId="37483" xr:uid="{00000000-0005-0000-0000-0000C2010000}"/>
    <cellStyle name="40% - Accent6 5" xfId="37484" xr:uid="{00000000-0005-0000-0000-0000C3010000}"/>
    <cellStyle name="40% - Accent6 5 2" xfId="37485" xr:uid="{00000000-0005-0000-0000-0000C4010000}"/>
    <cellStyle name="40% - Accent6 5 3" xfId="37486" xr:uid="{00000000-0005-0000-0000-0000C5010000}"/>
    <cellStyle name="40% - Accent6 5 4" xfId="37487" xr:uid="{00000000-0005-0000-0000-0000C6010000}"/>
    <cellStyle name="40% - Accent6 6" xfId="37488" xr:uid="{00000000-0005-0000-0000-0000C7010000}"/>
    <cellStyle name="40% - Accent6 6 2" xfId="37489" xr:uid="{00000000-0005-0000-0000-0000C8010000}"/>
    <cellStyle name="40% - Accent6 6 3" xfId="37490" xr:uid="{00000000-0005-0000-0000-0000C9010000}"/>
    <cellStyle name="40% - Accent6 6 4" xfId="37491" xr:uid="{00000000-0005-0000-0000-0000CA010000}"/>
    <cellStyle name="40% - Accent6 7" xfId="37492" xr:uid="{00000000-0005-0000-0000-0000CB010000}"/>
    <cellStyle name="40% - Accent6 7 2" xfId="37493" xr:uid="{00000000-0005-0000-0000-0000CC010000}"/>
    <cellStyle name="40% - Accent6 7 3" xfId="37494" xr:uid="{00000000-0005-0000-0000-0000CD010000}"/>
    <cellStyle name="40% - Accent6 7 4" xfId="37495" xr:uid="{00000000-0005-0000-0000-0000CE010000}"/>
    <cellStyle name="40% - Accent6 8" xfId="37496" xr:uid="{00000000-0005-0000-0000-0000CF010000}"/>
    <cellStyle name="40% - Accent6 8 2" xfId="37497" xr:uid="{00000000-0005-0000-0000-0000D0010000}"/>
    <cellStyle name="40% - Accent6 8 3" xfId="37498" xr:uid="{00000000-0005-0000-0000-0000D1010000}"/>
    <cellStyle name="40% - Accent6 8 4" xfId="37499" xr:uid="{00000000-0005-0000-0000-0000D2010000}"/>
    <cellStyle name="40% - Accent6 9" xfId="37500" xr:uid="{00000000-0005-0000-0000-0000D3010000}"/>
    <cellStyle name="40% - Accent6 9 2" xfId="37501" xr:uid="{00000000-0005-0000-0000-0000D4010000}"/>
    <cellStyle name="40% - Accent6 9 3" xfId="37502" xr:uid="{00000000-0005-0000-0000-0000D5010000}"/>
    <cellStyle name="40% - Accent6 9 4" xfId="37503" xr:uid="{00000000-0005-0000-0000-0000D6010000}"/>
    <cellStyle name="60% - Accent1 10" xfId="37504" xr:uid="{00000000-0005-0000-0000-0000D7010000}"/>
    <cellStyle name="60% - Accent1 2" xfId="95" xr:uid="{00000000-0005-0000-0000-0000D8010000}"/>
    <cellStyle name="60% - Accent1 2 2" xfId="96" xr:uid="{00000000-0005-0000-0000-0000D9010000}"/>
    <cellStyle name="60% - Accent1 2 2 2" xfId="37506" xr:uid="{00000000-0005-0000-0000-0000DA010000}"/>
    <cellStyle name="60% - Accent1 2 3" xfId="37507" xr:uid="{00000000-0005-0000-0000-0000DB010000}"/>
    <cellStyle name="60% - Accent1 2 4" xfId="37508" xr:uid="{00000000-0005-0000-0000-0000DC010000}"/>
    <cellStyle name="60% - Accent1 2 5" xfId="37505" xr:uid="{00000000-0005-0000-0000-0000DD010000}"/>
    <cellStyle name="60% - Accent1 3" xfId="97" xr:uid="{00000000-0005-0000-0000-0000DE010000}"/>
    <cellStyle name="60% - Accent1 3 2" xfId="37510" xr:uid="{00000000-0005-0000-0000-0000DF010000}"/>
    <cellStyle name="60% - Accent1 3 3" xfId="37511" xr:uid="{00000000-0005-0000-0000-0000E0010000}"/>
    <cellStyle name="60% - Accent1 3 4" xfId="37512" xr:uid="{00000000-0005-0000-0000-0000E1010000}"/>
    <cellStyle name="60% - Accent1 3 5" xfId="37509" xr:uid="{00000000-0005-0000-0000-0000E2010000}"/>
    <cellStyle name="60% - Accent1 4" xfId="37513" xr:uid="{00000000-0005-0000-0000-0000E3010000}"/>
    <cellStyle name="60% - Accent1 5" xfId="37514" xr:uid="{00000000-0005-0000-0000-0000E4010000}"/>
    <cellStyle name="60% - Accent1 6" xfId="37515" xr:uid="{00000000-0005-0000-0000-0000E5010000}"/>
    <cellStyle name="60% - Accent1 7" xfId="37516" xr:uid="{00000000-0005-0000-0000-0000E6010000}"/>
    <cellStyle name="60% - Accent1 8" xfId="37517" xr:uid="{00000000-0005-0000-0000-0000E7010000}"/>
    <cellStyle name="60% - Accent1 9" xfId="37518" xr:uid="{00000000-0005-0000-0000-0000E8010000}"/>
    <cellStyle name="60% - Accent2 2" xfId="98" xr:uid="{00000000-0005-0000-0000-0000E9010000}"/>
    <cellStyle name="60% - Accent2 2 2" xfId="99" xr:uid="{00000000-0005-0000-0000-0000EA010000}"/>
    <cellStyle name="60% - Accent2 3" xfId="100" xr:uid="{00000000-0005-0000-0000-0000EB010000}"/>
    <cellStyle name="60% - Accent3 10" xfId="37519" xr:uid="{00000000-0005-0000-0000-0000EC010000}"/>
    <cellStyle name="60% - Accent3 2" xfId="101" xr:uid="{00000000-0005-0000-0000-0000ED010000}"/>
    <cellStyle name="60% - Accent3 2 2" xfId="102" xr:uid="{00000000-0005-0000-0000-0000EE010000}"/>
    <cellStyle name="60% - Accent3 2 2 2" xfId="37521" xr:uid="{00000000-0005-0000-0000-0000EF010000}"/>
    <cellStyle name="60% - Accent3 2 3" xfId="37522" xr:uid="{00000000-0005-0000-0000-0000F0010000}"/>
    <cellStyle name="60% - Accent3 2 4" xfId="37523" xr:uid="{00000000-0005-0000-0000-0000F1010000}"/>
    <cellStyle name="60% - Accent3 2 5" xfId="37520" xr:uid="{00000000-0005-0000-0000-0000F2010000}"/>
    <cellStyle name="60% - Accent3 3" xfId="103" xr:uid="{00000000-0005-0000-0000-0000F3010000}"/>
    <cellStyle name="60% - Accent3 3 2" xfId="37525" xr:uid="{00000000-0005-0000-0000-0000F4010000}"/>
    <cellStyle name="60% - Accent3 3 3" xfId="37526" xr:uid="{00000000-0005-0000-0000-0000F5010000}"/>
    <cellStyle name="60% - Accent3 3 4" xfId="37527" xr:uid="{00000000-0005-0000-0000-0000F6010000}"/>
    <cellStyle name="60% - Accent3 3 5" xfId="37524" xr:uid="{00000000-0005-0000-0000-0000F7010000}"/>
    <cellStyle name="60% - Accent3 4" xfId="37528" xr:uid="{00000000-0005-0000-0000-0000F8010000}"/>
    <cellStyle name="60% - Accent3 5" xfId="37529" xr:uid="{00000000-0005-0000-0000-0000F9010000}"/>
    <cellStyle name="60% - Accent3 6" xfId="37530" xr:uid="{00000000-0005-0000-0000-0000FA010000}"/>
    <cellStyle name="60% - Accent3 7" xfId="37531" xr:uid="{00000000-0005-0000-0000-0000FB010000}"/>
    <cellStyle name="60% - Accent3 8" xfId="37532" xr:uid="{00000000-0005-0000-0000-0000FC010000}"/>
    <cellStyle name="60% - Accent3 9" xfId="37533" xr:uid="{00000000-0005-0000-0000-0000FD010000}"/>
    <cellStyle name="60% - Accent4 10" xfId="37534" xr:uid="{00000000-0005-0000-0000-0000FE010000}"/>
    <cellStyle name="60% - Accent4 2" xfId="104" xr:uid="{00000000-0005-0000-0000-0000FF010000}"/>
    <cellStyle name="60% - Accent4 2 2" xfId="105" xr:uid="{00000000-0005-0000-0000-000000020000}"/>
    <cellStyle name="60% - Accent4 2 2 2" xfId="37536" xr:uid="{00000000-0005-0000-0000-000001020000}"/>
    <cellStyle name="60% - Accent4 2 3" xfId="37537" xr:uid="{00000000-0005-0000-0000-000002020000}"/>
    <cellStyle name="60% - Accent4 2 4" xfId="37538" xr:uid="{00000000-0005-0000-0000-000003020000}"/>
    <cellStyle name="60% - Accent4 2 5" xfId="37535" xr:uid="{00000000-0005-0000-0000-000004020000}"/>
    <cellStyle name="60% - Accent4 3" xfId="106" xr:uid="{00000000-0005-0000-0000-000005020000}"/>
    <cellStyle name="60% - Accent4 3 2" xfId="37540" xr:uid="{00000000-0005-0000-0000-000006020000}"/>
    <cellStyle name="60% - Accent4 3 3" xfId="37541" xr:uid="{00000000-0005-0000-0000-000007020000}"/>
    <cellStyle name="60% - Accent4 3 4" xfId="37542" xr:uid="{00000000-0005-0000-0000-000008020000}"/>
    <cellStyle name="60% - Accent4 3 5" xfId="37539" xr:uid="{00000000-0005-0000-0000-000009020000}"/>
    <cellStyle name="60% - Accent4 4" xfId="37543" xr:uid="{00000000-0005-0000-0000-00000A020000}"/>
    <cellStyle name="60% - Accent4 5" xfId="37544" xr:uid="{00000000-0005-0000-0000-00000B020000}"/>
    <cellStyle name="60% - Accent4 6" xfId="37545" xr:uid="{00000000-0005-0000-0000-00000C020000}"/>
    <cellStyle name="60% - Accent4 7" xfId="37546" xr:uid="{00000000-0005-0000-0000-00000D020000}"/>
    <cellStyle name="60% - Accent4 8" xfId="37547" xr:uid="{00000000-0005-0000-0000-00000E020000}"/>
    <cellStyle name="60% - Accent4 9" xfId="37548" xr:uid="{00000000-0005-0000-0000-00000F020000}"/>
    <cellStyle name="60% - Accent5 2" xfId="107" xr:uid="{00000000-0005-0000-0000-000010020000}"/>
    <cellStyle name="60% - Accent5 2 2" xfId="108" xr:uid="{00000000-0005-0000-0000-000011020000}"/>
    <cellStyle name="60% - Accent5 3" xfId="109" xr:uid="{00000000-0005-0000-0000-000012020000}"/>
    <cellStyle name="60% - Accent6 10" xfId="37549" xr:uid="{00000000-0005-0000-0000-000013020000}"/>
    <cellStyle name="60% - Accent6 2" xfId="110" xr:uid="{00000000-0005-0000-0000-000014020000}"/>
    <cellStyle name="60% - Accent6 2 2" xfId="111" xr:uid="{00000000-0005-0000-0000-000015020000}"/>
    <cellStyle name="60% - Accent6 2 2 2" xfId="37551" xr:uid="{00000000-0005-0000-0000-000016020000}"/>
    <cellStyle name="60% - Accent6 2 3" xfId="37552" xr:uid="{00000000-0005-0000-0000-000017020000}"/>
    <cellStyle name="60% - Accent6 2 4" xfId="37553" xr:uid="{00000000-0005-0000-0000-000018020000}"/>
    <cellStyle name="60% - Accent6 2 5" xfId="37550" xr:uid="{00000000-0005-0000-0000-000019020000}"/>
    <cellStyle name="60% - Accent6 3" xfId="112" xr:uid="{00000000-0005-0000-0000-00001A020000}"/>
    <cellStyle name="60% - Accent6 3 2" xfId="37555" xr:uid="{00000000-0005-0000-0000-00001B020000}"/>
    <cellStyle name="60% - Accent6 3 3" xfId="37556" xr:uid="{00000000-0005-0000-0000-00001C020000}"/>
    <cellStyle name="60% - Accent6 3 4" xfId="37557" xr:uid="{00000000-0005-0000-0000-00001D020000}"/>
    <cellStyle name="60% - Accent6 3 5" xfId="37554" xr:uid="{00000000-0005-0000-0000-00001E020000}"/>
    <cellStyle name="60% - Accent6 4" xfId="37558" xr:uid="{00000000-0005-0000-0000-00001F020000}"/>
    <cellStyle name="60% - Accent6 5" xfId="37559" xr:uid="{00000000-0005-0000-0000-000020020000}"/>
    <cellStyle name="60% - Accent6 6" xfId="37560" xr:uid="{00000000-0005-0000-0000-000021020000}"/>
    <cellStyle name="60% - Accent6 7" xfId="37561" xr:uid="{00000000-0005-0000-0000-000022020000}"/>
    <cellStyle name="60% - Accent6 8" xfId="37562" xr:uid="{00000000-0005-0000-0000-000023020000}"/>
    <cellStyle name="60% - Accent6 9" xfId="37563" xr:uid="{00000000-0005-0000-0000-000024020000}"/>
    <cellStyle name="Accent1 10" xfId="37564" xr:uid="{00000000-0005-0000-0000-000025020000}"/>
    <cellStyle name="Accent1 2" xfId="113" xr:uid="{00000000-0005-0000-0000-000026020000}"/>
    <cellStyle name="Accent1 2 2" xfId="114" xr:uid="{00000000-0005-0000-0000-000027020000}"/>
    <cellStyle name="Accent1 2 2 2" xfId="37566" xr:uid="{00000000-0005-0000-0000-000028020000}"/>
    <cellStyle name="Accent1 2 3" xfId="37567" xr:uid="{00000000-0005-0000-0000-000029020000}"/>
    <cellStyle name="Accent1 2 4" xfId="37568" xr:uid="{00000000-0005-0000-0000-00002A020000}"/>
    <cellStyle name="Accent1 2 5" xfId="37565" xr:uid="{00000000-0005-0000-0000-00002B020000}"/>
    <cellStyle name="Accent1 3" xfId="115" xr:uid="{00000000-0005-0000-0000-00002C020000}"/>
    <cellStyle name="Accent1 3 2" xfId="37570" xr:uid="{00000000-0005-0000-0000-00002D020000}"/>
    <cellStyle name="Accent1 3 3" xfId="37571" xr:uid="{00000000-0005-0000-0000-00002E020000}"/>
    <cellStyle name="Accent1 3 4" xfId="37572" xr:uid="{00000000-0005-0000-0000-00002F020000}"/>
    <cellStyle name="Accent1 3 5" xfId="37569" xr:uid="{00000000-0005-0000-0000-000030020000}"/>
    <cellStyle name="Accent1 4" xfId="37573" xr:uid="{00000000-0005-0000-0000-000031020000}"/>
    <cellStyle name="Accent1 5" xfId="37574" xr:uid="{00000000-0005-0000-0000-000032020000}"/>
    <cellStyle name="Accent1 6" xfId="37575" xr:uid="{00000000-0005-0000-0000-000033020000}"/>
    <cellStyle name="Accent1 7" xfId="37576" xr:uid="{00000000-0005-0000-0000-000034020000}"/>
    <cellStyle name="Accent1 8" xfId="37577" xr:uid="{00000000-0005-0000-0000-000035020000}"/>
    <cellStyle name="Accent1 9" xfId="37578" xr:uid="{00000000-0005-0000-0000-000036020000}"/>
    <cellStyle name="Accent2 2" xfId="116" xr:uid="{00000000-0005-0000-0000-000037020000}"/>
    <cellStyle name="Accent2 2 2" xfId="117" xr:uid="{00000000-0005-0000-0000-000038020000}"/>
    <cellStyle name="Accent2 3" xfId="118" xr:uid="{00000000-0005-0000-0000-000039020000}"/>
    <cellStyle name="Accent3 2" xfId="119" xr:uid="{00000000-0005-0000-0000-00003A020000}"/>
    <cellStyle name="Accent3 2 2" xfId="120" xr:uid="{00000000-0005-0000-0000-00003B020000}"/>
    <cellStyle name="Accent3 3" xfId="121" xr:uid="{00000000-0005-0000-0000-00003C020000}"/>
    <cellStyle name="Accent4 10" xfId="37579" xr:uid="{00000000-0005-0000-0000-00003D020000}"/>
    <cellStyle name="Accent4 2" xfId="122" xr:uid="{00000000-0005-0000-0000-00003E020000}"/>
    <cellStyle name="Accent4 2 2" xfId="123" xr:uid="{00000000-0005-0000-0000-00003F020000}"/>
    <cellStyle name="Accent4 2 2 2" xfId="37581" xr:uid="{00000000-0005-0000-0000-000040020000}"/>
    <cellStyle name="Accent4 2 3" xfId="37582" xr:uid="{00000000-0005-0000-0000-000041020000}"/>
    <cellStyle name="Accent4 2 4" xfId="37583" xr:uid="{00000000-0005-0000-0000-000042020000}"/>
    <cellStyle name="Accent4 2 5" xfId="37580" xr:uid="{00000000-0005-0000-0000-000043020000}"/>
    <cellStyle name="Accent4 3" xfId="124" xr:uid="{00000000-0005-0000-0000-000044020000}"/>
    <cellStyle name="Accent4 3 2" xfId="37585" xr:uid="{00000000-0005-0000-0000-000045020000}"/>
    <cellStyle name="Accent4 3 3" xfId="37586" xr:uid="{00000000-0005-0000-0000-000046020000}"/>
    <cellStyle name="Accent4 3 4" xfId="37587" xr:uid="{00000000-0005-0000-0000-000047020000}"/>
    <cellStyle name="Accent4 3 5" xfId="37584" xr:uid="{00000000-0005-0000-0000-000048020000}"/>
    <cellStyle name="Accent4 4" xfId="37588" xr:uid="{00000000-0005-0000-0000-000049020000}"/>
    <cellStyle name="Accent4 5" xfId="37589" xr:uid="{00000000-0005-0000-0000-00004A020000}"/>
    <cellStyle name="Accent4 6" xfId="37590" xr:uid="{00000000-0005-0000-0000-00004B020000}"/>
    <cellStyle name="Accent4 7" xfId="37591" xr:uid="{00000000-0005-0000-0000-00004C020000}"/>
    <cellStyle name="Accent4 8" xfId="37592" xr:uid="{00000000-0005-0000-0000-00004D020000}"/>
    <cellStyle name="Accent4 9" xfId="37593" xr:uid="{00000000-0005-0000-0000-00004E020000}"/>
    <cellStyle name="Accent5 2" xfId="125" xr:uid="{00000000-0005-0000-0000-00004F020000}"/>
    <cellStyle name="Accent5 2 2" xfId="126" xr:uid="{00000000-0005-0000-0000-000050020000}"/>
    <cellStyle name="Accent5 3" xfId="127" xr:uid="{00000000-0005-0000-0000-000051020000}"/>
    <cellStyle name="Accent6 2" xfId="128" xr:uid="{00000000-0005-0000-0000-000052020000}"/>
    <cellStyle name="Accent6 2 2" xfId="129" xr:uid="{00000000-0005-0000-0000-000053020000}"/>
    <cellStyle name="Accent6 3" xfId="130" xr:uid="{00000000-0005-0000-0000-000054020000}"/>
    <cellStyle name="Active" xfId="131" xr:uid="{00000000-0005-0000-0000-000055020000}"/>
    <cellStyle name="Active 10" xfId="132" xr:uid="{00000000-0005-0000-0000-000056020000}"/>
    <cellStyle name="Active 10 2" xfId="133" xr:uid="{00000000-0005-0000-0000-000057020000}"/>
    <cellStyle name="Active 10 2 2" xfId="134" xr:uid="{00000000-0005-0000-0000-000058020000}"/>
    <cellStyle name="Active 10 2 3" xfId="135" xr:uid="{00000000-0005-0000-0000-000059020000}"/>
    <cellStyle name="Active 10 3" xfId="136" xr:uid="{00000000-0005-0000-0000-00005A020000}"/>
    <cellStyle name="Active 10 3 2" xfId="137" xr:uid="{00000000-0005-0000-0000-00005B020000}"/>
    <cellStyle name="Active 10 3 3" xfId="138" xr:uid="{00000000-0005-0000-0000-00005C020000}"/>
    <cellStyle name="Active 10 4" xfId="139" xr:uid="{00000000-0005-0000-0000-00005D020000}"/>
    <cellStyle name="Active 10 4 2" xfId="140" xr:uid="{00000000-0005-0000-0000-00005E020000}"/>
    <cellStyle name="Active 10 4 3" xfId="141" xr:uid="{00000000-0005-0000-0000-00005F020000}"/>
    <cellStyle name="Active 10 5" xfId="142" xr:uid="{00000000-0005-0000-0000-000060020000}"/>
    <cellStyle name="Active 10 5 2" xfId="143" xr:uid="{00000000-0005-0000-0000-000061020000}"/>
    <cellStyle name="Active 10 5 3" xfId="144" xr:uid="{00000000-0005-0000-0000-000062020000}"/>
    <cellStyle name="Active 10 6" xfId="145" xr:uid="{00000000-0005-0000-0000-000063020000}"/>
    <cellStyle name="Active 10 7" xfId="146" xr:uid="{00000000-0005-0000-0000-000064020000}"/>
    <cellStyle name="Active 11" xfId="147" xr:uid="{00000000-0005-0000-0000-000065020000}"/>
    <cellStyle name="Active 11 2" xfId="148" xr:uid="{00000000-0005-0000-0000-000066020000}"/>
    <cellStyle name="Active 11 2 2" xfId="149" xr:uid="{00000000-0005-0000-0000-000067020000}"/>
    <cellStyle name="Active 11 2 3" xfId="150" xr:uid="{00000000-0005-0000-0000-000068020000}"/>
    <cellStyle name="Active 11 3" xfId="151" xr:uid="{00000000-0005-0000-0000-000069020000}"/>
    <cellStyle name="Active 11 3 2" xfId="152" xr:uid="{00000000-0005-0000-0000-00006A020000}"/>
    <cellStyle name="Active 11 3 3" xfId="153" xr:uid="{00000000-0005-0000-0000-00006B020000}"/>
    <cellStyle name="Active 11 4" xfId="154" xr:uid="{00000000-0005-0000-0000-00006C020000}"/>
    <cellStyle name="Active 11 4 2" xfId="155" xr:uid="{00000000-0005-0000-0000-00006D020000}"/>
    <cellStyle name="Active 11 4 3" xfId="156" xr:uid="{00000000-0005-0000-0000-00006E020000}"/>
    <cellStyle name="Active 11 5" xfId="157" xr:uid="{00000000-0005-0000-0000-00006F020000}"/>
    <cellStyle name="Active 11 5 2" xfId="158" xr:uid="{00000000-0005-0000-0000-000070020000}"/>
    <cellStyle name="Active 11 5 3" xfId="159" xr:uid="{00000000-0005-0000-0000-000071020000}"/>
    <cellStyle name="Active 11 6" xfId="160" xr:uid="{00000000-0005-0000-0000-000072020000}"/>
    <cellStyle name="Active 11 7" xfId="161" xr:uid="{00000000-0005-0000-0000-000073020000}"/>
    <cellStyle name="Active 12" xfId="162" xr:uid="{00000000-0005-0000-0000-000074020000}"/>
    <cellStyle name="Active 13" xfId="163" xr:uid="{00000000-0005-0000-0000-000075020000}"/>
    <cellStyle name="Active 2" xfId="164" xr:uid="{00000000-0005-0000-0000-000076020000}"/>
    <cellStyle name="Active 2 2" xfId="165" xr:uid="{00000000-0005-0000-0000-000077020000}"/>
    <cellStyle name="Active 2 2 2" xfId="166" xr:uid="{00000000-0005-0000-0000-000078020000}"/>
    <cellStyle name="Active 2 2 2 2" xfId="167" xr:uid="{00000000-0005-0000-0000-000079020000}"/>
    <cellStyle name="Active 2 2 2 3" xfId="168" xr:uid="{00000000-0005-0000-0000-00007A020000}"/>
    <cellStyle name="Active 2 2 3" xfId="169" xr:uid="{00000000-0005-0000-0000-00007B020000}"/>
    <cellStyle name="Active 2 2 3 2" xfId="170" xr:uid="{00000000-0005-0000-0000-00007C020000}"/>
    <cellStyle name="Active 2 2 3 3" xfId="171" xr:uid="{00000000-0005-0000-0000-00007D020000}"/>
    <cellStyle name="Active 2 2 4" xfId="172" xr:uid="{00000000-0005-0000-0000-00007E020000}"/>
    <cellStyle name="Active 2 2 4 2" xfId="173" xr:uid="{00000000-0005-0000-0000-00007F020000}"/>
    <cellStyle name="Active 2 2 4 3" xfId="174" xr:uid="{00000000-0005-0000-0000-000080020000}"/>
    <cellStyle name="Active 2 2 5" xfId="175" xr:uid="{00000000-0005-0000-0000-000081020000}"/>
    <cellStyle name="Active 2 2 5 2" xfId="176" xr:uid="{00000000-0005-0000-0000-000082020000}"/>
    <cellStyle name="Active 2 2 5 3" xfId="177" xr:uid="{00000000-0005-0000-0000-000083020000}"/>
    <cellStyle name="Active 2 2 6" xfId="178" xr:uid="{00000000-0005-0000-0000-000084020000}"/>
    <cellStyle name="Active 2 2 7" xfId="179" xr:uid="{00000000-0005-0000-0000-000085020000}"/>
    <cellStyle name="Active 2 3" xfId="180" xr:uid="{00000000-0005-0000-0000-000086020000}"/>
    <cellStyle name="Active 2 3 2" xfId="181" xr:uid="{00000000-0005-0000-0000-000087020000}"/>
    <cellStyle name="Active 2 3 2 2" xfId="182" xr:uid="{00000000-0005-0000-0000-000088020000}"/>
    <cellStyle name="Active 2 3 2 3" xfId="183" xr:uid="{00000000-0005-0000-0000-000089020000}"/>
    <cellStyle name="Active 2 3 3" xfId="184" xr:uid="{00000000-0005-0000-0000-00008A020000}"/>
    <cellStyle name="Active 2 3 3 2" xfId="185" xr:uid="{00000000-0005-0000-0000-00008B020000}"/>
    <cellStyle name="Active 2 3 3 3" xfId="186" xr:uid="{00000000-0005-0000-0000-00008C020000}"/>
    <cellStyle name="Active 2 3 4" xfId="187" xr:uid="{00000000-0005-0000-0000-00008D020000}"/>
    <cellStyle name="Active 2 3 4 2" xfId="188" xr:uid="{00000000-0005-0000-0000-00008E020000}"/>
    <cellStyle name="Active 2 3 4 3" xfId="189" xr:uid="{00000000-0005-0000-0000-00008F020000}"/>
    <cellStyle name="Active 2 3 5" xfId="190" xr:uid="{00000000-0005-0000-0000-000090020000}"/>
    <cellStyle name="Active 2 3 5 2" xfId="191" xr:uid="{00000000-0005-0000-0000-000091020000}"/>
    <cellStyle name="Active 2 3 5 3" xfId="192" xr:uid="{00000000-0005-0000-0000-000092020000}"/>
    <cellStyle name="Active 2 3 6" xfId="193" xr:uid="{00000000-0005-0000-0000-000093020000}"/>
    <cellStyle name="Active 2 3 7" xfId="194" xr:uid="{00000000-0005-0000-0000-000094020000}"/>
    <cellStyle name="Active 2 4" xfId="195" xr:uid="{00000000-0005-0000-0000-000095020000}"/>
    <cellStyle name="Active 2 4 2" xfId="196" xr:uid="{00000000-0005-0000-0000-000096020000}"/>
    <cellStyle name="Active 2 4 2 2" xfId="197" xr:uid="{00000000-0005-0000-0000-000097020000}"/>
    <cellStyle name="Active 2 4 2 3" xfId="198" xr:uid="{00000000-0005-0000-0000-000098020000}"/>
    <cellStyle name="Active 2 4 3" xfId="199" xr:uid="{00000000-0005-0000-0000-000099020000}"/>
    <cellStyle name="Active 2 4 3 2" xfId="200" xr:uid="{00000000-0005-0000-0000-00009A020000}"/>
    <cellStyle name="Active 2 4 3 3" xfId="201" xr:uid="{00000000-0005-0000-0000-00009B020000}"/>
    <cellStyle name="Active 2 4 4" xfId="202" xr:uid="{00000000-0005-0000-0000-00009C020000}"/>
    <cellStyle name="Active 2 4 4 2" xfId="203" xr:uid="{00000000-0005-0000-0000-00009D020000}"/>
    <cellStyle name="Active 2 4 4 3" xfId="204" xr:uid="{00000000-0005-0000-0000-00009E020000}"/>
    <cellStyle name="Active 2 4 5" xfId="205" xr:uid="{00000000-0005-0000-0000-00009F020000}"/>
    <cellStyle name="Active 2 4 5 2" xfId="206" xr:uid="{00000000-0005-0000-0000-0000A0020000}"/>
    <cellStyle name="Active 2 4 5 3" xfId="207" xr:uid="{00000000-0005-0000-0000-0000A1020000}"/>
    <cellStyle name="Active 2 4 6" xfId="208" xr:uid="{00000000-0005-0000-0000-0000A2020000}"/>
    <cellStyle name="Active 2 4 7" xfId="209" xr:uid="{00000000-0005-0000-0000-0000A3020000}"/>
    <cellStyle name="Active 2 5" xfId="210" xr:uid="{00000000-0005-0000-0000-0000A4020000}"/>
    <cellStyle name="Active 2 6" xfId="211" xr:uid="{00000000-0005-0000-0000-0000A5020000}"/>
    <cellStyle name="Active 3" xfId="212" xr:uid="{00000000-0005-0000-0000-0000A6020000}"/>
    <cellStyle name="Active 3 2" xfId="213" xr:uid="{00000000-0005-0000-0000-0000A7020000}"/>
    <cellStyle name="Active 3 2 2" xfId="214" xr:uid="{00000000-0005-0000-0000-0000A8020000}"/>
    <cellStyle name="Active 3 2 2 2" xfId="215" xr:uid="{00000000-0005-0000-0000-0000A9020000}"/>
    <cellStyle name="Active 3 2 2 3" xfId="216" xr:uid="{00000000-0005-0000-0000-0000AA020000}"/>
    <cellStyle name="Active 3 2 3" xfId="217" xr:uid="{00000000-0005-0000-0000-0000AB020000}"/>
    <cellStyle name="Active 3 2 3 2" xfId="218" xr:uid="{00000000-0005-0000-0000-0000AC020000}"/>
    <cellStyle name="Active 3 2 3 3" xfId="219" xr:uid="{00000000-0005-0000-0000-0000AD020000}"/>
    <cellStyle name="Active 3 2 4" xfId="220" xr:uid="{00000000-0005-0000-0000-0000AE020000}"/>
    <cellStyle name="Active 3 2 4 2" xfId="221" xr:uid="{00000000-0005-0000-0000-0000AF020000}"/>
    <cellStyle name="Active 3 2 4 3" xfId="222" xr:uid="{00000000-0005-0000-0000-0000B0020000}"/>
    <cellStyle name="Active 3 2 5" xfId="223" xr:uid="{00000000-0005-0000-0000-0000B1020000}"/>
    <cellStyle name="Active 3 2 5 2" xfId="224" xr:uid="{00000000-0005-0000-0000-0000B2020000}"/>
    <cellStyle name="Active 3 2 5 3" xfId="225" xr:uid="{00000000-0005-0000-0000-0000B3020000}"/>
    <cellStyle name="Active 3 2 6" xfId="226" xr:uid="{00000000-0005-0000-0000-0000B4020000}"/>
    <cellStyle name="Active 3 2 7" xfId="227" xr:uid="{00000000-0005-0000-0000-0000B5020000}"/>
    <cellStyle name="Active 3 3" xfId="228" xr:uid="{00000000-0005-0000-0000-0000B6020000}"/>
    <cellStyle name="Active 3 3 2" xfId="229" xr:uid="{00000000-0005-0000-0000-0000B7020000}"/>
    <cellStyle name="Active 3 3 2 2" xfId="230" xr:uid="{00000000-0005-0000-0000-0000B8020000}"/>
    <cellStyle name="Active 3 3 2 3" xfId="231" xr:uid="{00000000-0005-0000-0000-0000B9020000}"/>
    <cellStyle name="Active 3 3 3" xfId="232" xr:uid="{00000000-0005-0000-0000-0000BA020000}"/>
    <cellStyle name="Active 3 3 3 2" xfId="233" xr:uid="{00000000-0005-0000-0000-0000BB020000}"/>
    <cellStyle name="Active 3 3 3 3" xfId="234" xr:uid="{00000000-0005-0000-0000-0000BC020000}"/>
    <cellStyle name="Active 3 3 4" xfId="235" xr:uid="{00000000-0005-0000-0000-0000BD020000}"/>
    <cellStyle name="Active 3 3 4 2" xfId="236" xr:uid="{00000000-0005-0000-0000-0000BE020000}"/>
    <cellStyle name="Active 3 3 4 3" xfId="237" xr:uid="{00000000-0005-0000-0000-0000BF020000}"/>
    <cellStyle name="Active 3 3 5" xfId="238" xr:uid="{00000000-0005-0000-0000-0000C0020000}"/>
    <cellStyle name="Active 3 3 5 2" xfId="239" xr:uid="{00000000-0005-0000-0000-0000C1020000}"/>
    <cellStyle name="Active 3 3 5 3" xfId="240" xr:uid="{00000000-0005-0000-0000-0000C2020000}"/>
    <cellStyle name="Active 3 3 6" xfId="241" xr:uid="{00000000-0005-0000-0000-0000C3020000}"/>
    <cellStyle name="Active 3 3 7" xfId="242" xr:uid="{00000000-0005-0000-0000-0000C4020000}"/>
    <cellStyle name="Active 3 4" xfId="243" xr:uid="{00000000-0005-0000-0000-0000C5020000}"/>
    <cellStyle name="Active 3 4 2" xfId="244" xr:uid="{00000000-0005-0000-0000-0000C6020000}"/>
    <cellStyle name="Active 3 4 2 2" xfId="245" xr:uid="{00000000-0005-0000-0000-0000C7020000}"/>
    <cellStyle name="Active 3 4 2 3" xfId="246" xr:uid="{00000000-0005-0000-0000-0000C8020000}"/>
    <cellStyle name="Active 3 4 3" xfId="247" xr:uid="{00000000-0005-0000-0000-0000C9020000}"/>
    <cellStyle name="Active 3 4 3 2" xfId="248" xr:uid="{00000000-0005-0000-0000-0000CA020000}"/>
    <cellStyle name="Active 3 4 3 3" xfId="249" xr:uid="{00000000-0005-0000-0000-0000CB020000}"/>
    <cellStyle name="Active 3 4 4" xfId="250" xr:uid="{00000000-0005-0000-0000-0000CC020000}"/>
    <cellStyle name="Active 3 4 4 2" xfId="251" xr:uid="{00000000-0005-0000-0000-0000CD020000}"/>
    <cellStyle name="Active 3 4 4 3" xfId="252" xr:uid="{00000000-0005-0000-0000-0000CE020000}"/>
    <cellStyle name="Active 3 4 5" xfId="253" xr:uid="{00000000-0005-0000-0000-0000CF020000}"/>
    <cellStyle name="Active 3 4 5 2" xfId="254" xr:uid="{00000000-0005-0000-0000-0000D0020000}"/>
    <cellStyle name="Active 3 4 5 3" xfId="255" xr:uid="{00000000-0005-0000-0000-0000D1020000}"/>
    <cellStyle name="Active 3 4 6" xfId="256" xr:uid="{00000000-0005-0000-0000-0000D2020000}"/>
    <cellStyle name="Active 3 4 7" xfId="257" xr:uid="{00000000-0005-0000-0000-0000D3020000}"/>
    <cellStyle name="Active 3 5" xfId="258" xr:uid="{00000000-0005-0000-0000-0000D4020000}"/>
    <cellStyle name="Active 3 6" xfId="259" xr:uid="{00000000-0005-0000-0000-0000D5020000}"/>
    <cellStyle name="Active 4" xfId="260" xr:uid="{00000000-0005-0000-0000-0000D6020000}"/>
    <cellStyle name="Active 4 2" xfId="261" xr:uid="{00000000-0005-0000-0000-0000D7020000}"/>
    <cellStyle name="Active 4 2 2" xfId="262" xr:uid="{00000000-0005-0000-0000-0000D8020000}"/>
    <cellStyle name="Active 4 2 2 2" xfId="263" xr:uid="{00000000-0005-0000-0000-0000D9020000}"/>
    <cellStyle name="Active 4 2 2 3" xfId="264" xr:uid="{00000000-0005-0000-0000-0000DA020000}"/>
    <cellStyle name="Active 4 2 3" xfId="265" xr:uid="{00000000-0005-0000-0000-0000DB020000}"/>
    <cellStyle name="Active 4 2 3 2" xfId="266" xr:uid="{00000000-0005-0000-0000-0000DC020000}"/>
    <cellStyle name="Active 4 2 3 3" xfId="267" xr:uid="{00000000-0005-0000-0000-0000DD020000}"/>
    <cellStyle name="Active 4 2 4" xfId="268" xr:uid="{00000000-0005-0000-0000-0000DE020000}"/>
    <cellStyle name="Active 4 2 4 2" xfId="269" xr:uid="{00000000-0005-0000-0000-0000DF020000}"/>
    <cellStyle name="Active 4 2 4 3" xfId="270" xr:uid="{00000000-0005-0000-0000-0000E0020000}"/>
    <cellStyle name="Active 4 2 5" xfId="271" xr:uid="{00000000-0005-0000-0000-0000E1020000}"/>
    <cellStyle name="Active 4 2 5 2" xfId="272" xr:uid="{00000000-0005-0000-0000-0000E2020000}"/>
    <cellStyle name="Active 4 2 5 3" xfId="273" xr:uid="{00000000-0005-0000-0000-0000E3020000}"/>
    <cellStyle name="Active 4 2 6" xfId="274" xr:uid="{00000000-0005-0000-0000-0000E4020000}"/>
    <cellStyle name="Active 4 2 7" xfId="275" xr:uid="{00000000-0005-0000-0000-0000E5020000}"/>
    <cellStyle name="Active 4 3" xfId="276" xr:uid="{00000000-0005-0000-0000-0000E6020000}"/>
    <cellStyle name="Active 4 3 2" xfId="277" xr:uid="{00000000-0005-0000-0000-0000E7020000}"/>
    <cellStyle name="Active 4 3 2 2" xfId="278" xr:uid="{00000000-0005-0000-0000-0000E8020000}"/>
    <cellStyle name="Active 4 3 2 3" xfId="279" xr:uid="{00000000-0005-0000-0000-0000E9020000}"/>
    <cellStyle name="Active 4 3 3" xfId="280" xr:uid="{00000000-0005-0000-0000-0000EA020000}"/>
    <cellStyle name="Active 4 3 3 2" xfId="281" xr:uid="{00000000-0005-0000-0000-0000EB020000}"/>
    <cellStyle name="Active 4 3 3 3" xfId="282" xr:uid="{00000000-0005-0000-0000-0000EC020000}"/>
    <cellStyle name="Active 4 3 4" xfId="283" xr:uid="{00000000-0005-0000-0000-0000ED020000}"/>
    <cellStyle name="Active 4 3 4 2" xfId="284" xr:uid="{00000000-0005-0000-0000-0000EE020000}"/>
    <cellStyle name="Active 4 3 4 3" xfId="285" xr:uid="{00000000-0005-0000-0000-0000EF020000}"/>
    <cellStyle name="Active 4 3 5" xfId="286" xr:uid="{00000000-0005-0000-0000-0000F0020000}"/>
    <cellStyle name="Active 4 3 5 2" xfId="287" xr:uid="{00000000-0005-0000-0000-0000F1020000}"/>
    <cellStyle name="Active 4 3 5 3" xfId="288" xr:uid="{00000000-0005-0000-0000-0000F2020000}"/>
    <cellStyle name="Active 4 3 6" xfId="289" xr:uid="{00000000-0005-0000-0000-0000F3020000}"/>
    <cellStyle name="Active 4 3 7" xfId="290" xr:uid="{00000000-0005-0000-0000-0000F4020000}"/>
    <cellStyle name="Active 4 4" xfId="291" xr:uid="{00000000-0005-0000-0000-0000F5020000}"/>
    <cellStyle name="Active 4 4 2" xfId="292" xr:uid="{00000000-0005-0000-0000-0000F6020000}"/>
    <cellStyle name="Active 4 4 2 2" xfId="293" xr:uid="{00000000-0005-0000-0000-0000F7020000}"/>
    <cellStyle name="Active 4 4 2 3" xfId="294" xr:uid="{00000000-0005-0000-0000-0000F8020000}"/>
    <cellStyle name="Active 4 4 3" xfId="295" xr:uid="{00000000-0005-0000-0000-0000F9020000}"/>
    <cellStyle name="Active 4 4 3 2" xfId="296" xr:uid="{00000000-0005-0000-0000-0000FA020000}"/>
    <cellStyle name="Active 4 4 3 3" xfId="297" xr:uid="{00000000-0005-0000-0000-0000FB020000}"/>
    <cellStyle name="Active 4 4 4" xfId="298" xr:uid="{00000000-0005-0000-0000-0000FC020000}"/>
    <cellStyle name="Active 4 4 4 2" xfId="299" xr:uid="{00000000-0005-0000-0000-0000FD020000}"/>
    <cellStyle name="Active 4 4 4 3" xfId="300" xr:uid="{00000000-0005-0000-0000-0000FE020000}"/>
    <cellStyle name="Active 4 4 5" xfId="301" xr:uid="{00000000-0005-0000-0000-0000FF020000}"/>
    <cellStyle name="Active 4 4 5 2" xfId="302" xr:uid="{00000000-0005-0000-0000-000000030000}"/>
    <cellStyle name="Active 4 4 5 3" xfId="303" xr:uid="{00000000-0005-0000-0000-000001030000}"/>
    <cellStyle name="Active 4 4 6" xfId="304" xr:uid="{00000000-0005-0000-0000-000002030000}"/>
    <cellStyle name="Active 4 4 7" xfId="305" xr:uid="{00000000-0005-0000-0000-000003030000}"/>
    <cellStyle name="Active 4 5" xfId="306" xr:uid="{00000000-0005-0000-0000-000004030000}"/>
    <cellStyle name="Active 4 6" xfId="307" xr:uid="{00000000-0005-0000-0000-000005030000}"/>
    <cellStyle name="Active 5" xfId="308" xr:uid="{00000000-0005-0000-0000-000006030000}"/>
    <cellStyle name="Active 5 2" xfId="309" xr:uid="{00000000-0005-0000-0000-000007030000}"/>
    <cellStyle name="Active 5 2 2" xfId="310" xr:uid="{00000000-0005-0000-0000-000008030000}"/>
    <cellStyle name="Active 5 2 2 2" xfId="311" xr:uid="{00000000-0005-0000-0000-000009030000}"/>
    <cellStyle name="Active 5 2 2 3" xfId="312" xr:uid="{00000000-0005-0000-0000-00000A030000}"/>
    <cellStyle name="Active 5 2 3" xfId="313" xr:uid="{00000000-0005-0000-0000-00000B030000}"/>
    <cellStyle name="Active 5 2 3 2" xfId="314" xr:uid="{00000000-0005-0000-0000-00000C030000}"/>
    <cellStyle name="Active 5 2 3 3" xfId="315" xr:uid="{00000000-0005-0000-0000-00000D030000}"/>
    <cellStyle name="Active 5 2 4" xfId="316" xr:uid="{00000000-0005-0000-0000-00000E030000}"/>
    <cellStyle name="Active 5 2 4 2" xfId="317" xr:uid="{00000000-0005-0000-0000-00000F030000}"/>
    <cellStyle name="Active 5 2 4 3" xfId="318" xr:uid="{00000000-0005-0000-0000-000010030000}"/>
    <cellStyle name="Active 5 2 5" xfId="319" xr:uid="{00000000-0005-0000-0000-000011030000}"/>
    <cellStyle name="Active 5 2 5 2" xfId="320" xr:uid="{00000000-0005-0000-0000-000012030000}"/>
    <cellStyle name="Active 5 2 5 3" xfId="321" xr:uid="{00000000-0005-0000-0000-000013030000}"/>
    <cellStyle name="Active 5 2 6" xfId="322" xr:uid="{00000000-0005-0000-0000-000014030000}"/>
    <cellStyle name="Active 5 2 7" xfId="323" xr:uid="{00000000-0005-0000-0000-000015030000}"/>
    <cellStyle name="Active 5 3" xfId="324" xr:uid="{00000000-0005-0000-0000-000016030000}"/>
    <cellStyle name="Active 5 3 2" xfId="325" xr:uid="{00000000-0005-0000-0000-000017030000}"/>
    <cellStyle name="Active 5 3 2 2" xfId="326" xr:uid="{00000000-0005-0000-0000-000018030000}"/>
    <cellStyle name="Active 5 3 2 3" xfId="327" xr:uid="{00000000-0005-0000-0000-000019030000}"/>
    <cellStyle name="Active 5 3 3" xfId="328" xr:uid="{00000000-0005-0000-0000-00001A030000}"/>
    <cellStyle name="Active 5 3 3 2" xfId="329" xr:uid="{00000000-0005-0000-0000-00001B030000}"/>
    <cellStyle name="Active 5 3 3 3" xfId="330" xr:uid="{00000000-0005-0000-0000-00001C030000}"/>
    <cellStyle name="Active 5 3 4" xfId="331" xr:uid="{00000000-0005-0000-0000-00001D030000}"/>
    <cellStyle name="Active 5 3 4 2" xfId="332" xr:uid="{00000000-0005-0000-0000-00001E030000}"/>
    <cellStyle name="Active 5 3 4 3" xfId="333" xr:uid="{00000000-0005-0000-0000-00001F030000}"/>
    <cellStyle name="Active 5 3 5" xfId="334" xr:uid="{00000000-0005-0000-0000-000020030000}"/>
    <cellStyle name="Active 5 3 5 2" xfId="335" xr:uid="{00000000-0005-0000-0000-000021030000}"/>
    <cellStyle name="Active 5 3 5 3" xfId="336" xr:uid="{00000000-0005-0000-0000-000022030000}"/>
    <cellStyle name="Active 5 3 6" xfId="337" xr:uid="{00000000-0005-0000-0000-000023030000}"/>
    <cellStyle name="Active 5 3 7" xfId="338" xr:uid="{00000000-0005-0000-0000-000024030000}"/>
    <cellStyle name="Active 5 4" xfId="339" xr:uid="{00000000-0005-0000-0000-000025030000}"/>
    <cellStyle name="Active 5 4 2" xfId="340" xr:uid="{00000000-0005-0000-0000-000026030000}"/>
    <cellStyle name="Active 5 4 2 2" xfId="341" xr:uid="{00000000-0005-0000-0000-000027030000}"/>
    <cellStyle name="Active 5 4 2 3" xfId="342" xr:uid="{00000000-0005-0000-0000-000028030000}"/>
    <cellStyle name="Active 5 4 3" xfId="343" xr:uid="{00000000-0005-0000-0000-000029030000}"/>
    <cellStyle name="Active 5 4 3 2" xfId="344" xr:uid="{00000000-0005-0000-0000-00002A030000}"/>
    <cellStyle name="Active 5 4 3 3" xfId="345" xr:uid="{00000000-0005-0000-0000-00002B030000}"/>
    <cellStyle name="Active 5 4 4" xfId="346" xr:uid="{00000000-0005-0000-0000-00002C030000}"/>
    <cellStyle name="Active 5 4 4 2" xfId="347" xr:uid="{00000000-0005-0000-0000-00002D030000}"/>
    <cellStyle name="Active 5 4 4 3" xfId="348" xr:uid="{00000000-0005-0000-0000-00002E030000}"/>
    <cellStyle name="Active 5 4 5" xfId="349" xr:uid="{00000000-0005-0000-0000-00002F030000}"/>
    <cellStyle name="Active 5 4 5 2" xfId="350" xr:uid="{00000000-0005-0000-0000-000030030000}"/>
    <cellStyle name="Active 5 4 5 3" xfId="351" xr:uid="{00000000-0005-0000-0000-000031030000}"/>
    <cellStyle name="Active 5 4 6" xfId="352" xr:uid="{00000000-0005-0000-0000-000032030000}"/>
    <cellStyle name="Active 5 4 7" xfId="353" xr:uid="{00000000-0005-0000-0000-000033030000}"/>
    <cellStyle name="Active 5 5" xfId="354" xr:uid="{00000000-0005-0000-0000-000034030000}"/>
    <cellStyle name="Active 5 6" xfId="355" xr:uid="{00000000-0005-0000-0000-000035030000}"/>
    <cellStyle name="Active 6" xfId="356" xr:uid="{00000000-0005-0000-0000-000036030000}"/>
    <cellStyle name="Active 6 2" xfId="357" xr:uid="{00000000-0005-0000-0000-000037030000}"/>
    <cellStyle name="Active 6 2 2" xfId="358" xr:uid="{00000000-0005-0000-0000-000038030000}"/>
    <cellStyle name="Active 6 2 2 2" xfId="359" xr:uid="{00000000-0005-0000-0000-000039030000}"/>
    <cellStyle name="Active 6 2 2 3" xfId="360" xr:uid="{00000000-0005-0000-0000-00003A030000}"/>
    <cellStyle name="Active 6 2 3" xfId="361" xr:uid="{00000000-0005-0000-0000-00003B030000}"/>
    <cellStyle name="Active 6 2 3 2" xfId="362" xr:uid="{00000000-0005-0000-0000-00003C030000}"/>
    <cellStyle name="Active 6 2 3 3" xfId="363" xr:uid="{00000000-0005-0000-0000-00003D030000}"/>
    <cellStyle name="Active 6 2 4" xfId="364" xr:uid="{00000000-0005-0000-0000-00003E030000}"/>
    <cellStyle name="Active 6 2 4 2" xfId="365" xr:uid="{00000000-0005-0000-0000-00003F030000}"/>
    <cellStyle name="Active 6 2 4 3" xfId="366" xr:uid="{00000000-0005-0000-0000-000040030000}"/>
    <cellStyle name="Active 6 2 5" xfId="367" xr:uid="{00000000-0005-0000-0000-000041030000}"/>
    <cellStyle name="Active 6 2 5 2" xfId="368" xr:uid="{00000000-0005-0000-0000-000042030000}"/>
    <cellStyle name="Active 6 2 5 3" xfId="369" xr:uid="{00000000-0005-0000-0000-000043030000}"/>
    <cellStyle name="Active 6 2 6" xfId="370" xr:uid="{00000000-0005-0000-0000-000044030000}"/>
    <cellStyle name="Active 6 2 7" xfId="371" xr:uid="{00000000-0005-0000-0000-000045030000}"/>
    <cellStyle name="Active 6 3" xfId="372" xr:uid="{00000000-0005-0000-0000-000046030000}"/>
    <cellStyle name="Active 6 3 2" xfId="373" xr:uid="{00000000-0005-0000-0000-000047030000}"/>
    <cellStyle name="Active 6 3 2 2" xfId="374" xr:uid="{00000000-0005-0000-0000-000048030000}"/>
    <cellStyle name="Active 6 3 2 3" xfId="375" xr:uid="{00000000-0005-0000-0000-000049030000}"/>
    <cellStyle name="Active 6 3 3" xfId="376" xr:uid="{00000000-0005-0000-0000-00004A030000}"/>
    <cellStyle name="Active 6 3 3 2" xfId="377" xr:uid="{00000000-0005-0000-0000-00004B030000}"/>
    <cellStyle name="Active 6 3 3 3" xfId="378" xr:uid="{00000000-0005-0000-0000-00004C030000}"/>
    <cellStyle name="Active 6 3 4" xfId="379" xr:uid="{00000000-0005-0000-0000-00004D030000}"/>
    <cellStyle name="Active 6 3 4 2" xfId="380" xr:uid="{00000000-0005-0000-0000-00004E030000}"/>
    <cellStyle name="Active 6 3 4 3" xfId="381" xr:uid="{00000000-0005-0000-0000-00004F030000}"/>
    <cellStyle name="Active 6 3 5" xfId="382" xr:uid="{00000000-0005-0000-0000-000050030000}"/>
    <cellStyle name="Active 6 3 5 2" xfId="383" xr:uid="{00000000-0005-0000-0000-000051030000}"/>
    <cellStyle name="Active 6 3 5 3" xfId="384" xr:uid="{00000000-0005-0000-0000-000052030000}"/>
    <cellStyle name="Active 6 3 6" xfId="385" xr:uid="{00000000-0005-0000-0000-000053030000}"/>
    <cellStyle name="Active 6 3 7" xfId="386" xr:uid="{00000000-0005-0000-0000-000054030000}"/>
    <cellStyle name="Active 6 4" xfId="387" xr:uid="{00000000-0005-0000-0000-000055030000}"/>
    <cellStyle name="Active 6 4 2" xfId="388" xr:uid="{00000000-0005-0000-0000-000056030000}"/>
    <cellStyle name="Active 6 4 2 2" xfId="389" xr:uid="{00000000-0005-0000-0000-000057030000}"/>
    <cellStyle name="Active 6 4 2 3" xfId="390" xr:uid="{00000000-0005-0000-0000-000058030000}"/>
    <cellStyle name="Active 6 4 3" xfId="391" xr:uid="{00000000-0005-0000-0000-000059030000}"/>
    <cellStyle name="Active 6 4 3 2" xfId="392" xr:uid="{00000000-0005-0000-0000-00005A030000}"/>
    <cellStyle name="Active 6 4 3 3" xfId="393" xr:uid="{00000000-0005-0000-0000-00005B030000}"/>
    <cellStyle name="Active 6 4 4" xfId="394" xr:uid="{00000000-0005-0000-0000-00005C030000}"/>
    <cellStyle name="Active 6 4 4 2" xfId="395" xr:uid="{00000000-0005-0000-0000-00005D030000}"/>
    <cellStyle name="Active 6 4 4 3" xfId="396" xr:uid="{00000000-0005-0000-0000-00005E030000}"/>
    <cellStyle name="Active 6 4 5" xfId="397" xr:uid="{00000000-0005-0000-0000-00005F030000}"/>
    <cellStyle name="Active 6 4 5 2" xfId="398" xr:uid="{00000000-0005-0000-0000-000060030000}"/>
    <cellStyle name="Active 6 4 5 3" xfId="399" xr:uid="{00000000-0005-0000-0000-000061030000}"/>
    <cellStyle name="Active 6 4 6" xfId="400" xr:uid="{00000000-0005-0000-0000-000062030000}"/>
    <cellStyle name="Active 6 4 7" xfId="401" xr:uid="{00000000-0005-0000-0000-000063030000}"/>
    <cellStyle name="Active 6 5" xfId="402" xr:uid="{00000000-0005-0000-0000-000064030000}"/>
    <cellStyle name="Active 6 6" xfId="403" xr:uid="{00000000-0005-0000-0000-000065030000}"/>
    <cellStyle name="Active 7" xfId="404" xr:uid="{00000000-0005-0000-0000-000066030000}"/>
    <cellStyle name="Active 7 2" xfId="405" xr:uid="{00000000-0005-0000-0000-000067030000}"/>
    <cellStyle name="Active 7 2 2" xfId="406" xr:uid="{00000000-0005-0000-0000-000068030000}"/>
    <cellStyle name="Active 7 2 2 2" xfId="407" xr:uid="{00000000-0005-0000-0000-000069030000}"/>
    <cellStyle name="Active 7 2 2 3" xfId="408" xr:uid="{00000000-0005-0000-0000-00006A030000}"/>
    <cellStyle name="Active 7 2 3" xfId="409" xr:uid="{00000000-0005-0000-0000-00006B030000}"/>
    <cellStyle name="Active 7 2 3 2" xfId="410" xr:uid="{00000000-0005-0000-0000-00006C030000}"/>
    <cellStyle name="Active 7 2 3 3" xfId="411" xr:uid="{00000000-0005-0000-0000-00006D030000}"/>
    <cellStyle name="Active 7 2 4" xfId="412" xr:uid="{00000000-0005-0000-0000-00006E030000}"/>
    <cellStyle name="Active 7 2 4 2" xfId="413" xr:uid="{00000000-0005-0000-0000-00006F030000}"/>
    <cellStyle name="Active 7 2 4 3" xfId="414" xr:uid="{00000000-0005-0000-0000-000070030000}"/>
    <cellStyle name="Active 7 2 5" xfId="415" xr:uid="{00000000-0005-0000-0000-000071030000}"/>
    <cellStyle name="Active 7 2 5 2" xfId="416" xr:uid="{00000000-0005-0000-0000-000072030000}"/>
    <cellStyle name="Active 7 2 5 3" xfId="417" xr:uid="{00000000-0005-0000-0000-000073030000}"/>
    <cellStyle name="Active 7 2 6" xfId="418" xr:uid="{00000000-0005-0000-0000-000074030000}"/>
    <cellStyle name="Active 7 2 7" xfId="419" xr:uid="{00000000-0005-0000-0000-000075030000}"/>
    <cellStyle name="Active 7 3" xfId="420" xr:uid="{00000000-0005-0000-0000-000076030000}"/>
    <cellStyle name="Active 7 3 2" xfId="421" xr:uid="{00000000-0005-0000-0000-000077030000}"/>
    <cellStyle name="Active 7 3 2 2" xfId="422" xr:uid="{00000000-0005-0000-0000-000078030000}"/>
    <cellStyle name="Active 7 3 2 3" xfId="423" xr:uid="{00000000-0005-0000-0000-000079030000}"/>
    <cellStyle name="Active 7 3 3" xfId="424" xr:uid="{00000000-0005-0000-0000-00007A030000}"/>
    <cellStyle name="Active 7 3 3 2" xfId="425" xr:uid="{00000000-0005-0000-0000-00007B030000}"/>
    <cellStyle name="Active 7 3 3 3" xfId="426" xr:uid="{00000000-0005-0000-0000-00007C030000}"/>
    <cellStyle name="Active 7 3 4" xfId="427" xr:uid="{00000000-0005-0000-0000-00007D030000}"/>
    <cellStyle name="Active 7 3 4 2" xfId="428" xr:uid="{00000000-0005-0000-0000-00007E030000}"/>
    <cellStyle name="Active 7 3 4 3" xfId="429" xr:uid="{00000000-0005-0000-0000-00007F030000}"/>
    <cellStyle name="Active 7 3 5" xfId="430" xr:uid="{00000000-0005-0000-0000-000080030000}"/>
    <cellStyle name="Active 7 3 5 2" xfId="431" xr:uid="{00000000-0005-0000-0000-000081030000}"/>
    <cellStyle name="Active 7 3 5 3" xfId="432" xr:uid="{00000000-0005-0000-0000-000082030000}"/>
    <cellStyle name="Active 7 3 6" xfId="433" xr:uid="{00000000-0005-0000-0000-000083030000}"/>
    <cellStyle name="Active 7 3 7" xfId="434" xr:uid="{00000000-0005-0000-0000-000084030000}"/>
    <cellStyle name="Active 7 4" xfId="435" xr:uid="{00000000-0005-0000-0000-000085030000}"/>
    <cellStyle name="Active 7 4 2" xfId="436" xr:uid="{00000000-0005-0000-0000-000086030000}"/>
    <cellStyle name="Active 7 4 2 2" xfId="437" xr:uid="{00000000-0005-0000-0000-000087030000}"/>
    <cellStyle name="Active 7 4 2 3" xfId="438" xr:uid="{00000000-0005-0000-0000-000088030000}"/>
    <cellStyle name="Active 7 4 3" xfId="439" xr:uid="{00000000-0005-0000-0000-000089030000}"/>
    <cellStyle name="Active 7 4 3 2" xfId="440" xr:uid="{00000000-0005-0000-0000-00008A030000}"/>
    <cellStyle name="Active 7 4 3 3" xfId="441" xr:uid="{00000000-0005-0000-0000-00008B030000}"/>
    <cellStyle name="Active 7 4 4" xfId="442" xr:uid="{00000000-0005-0000-0000-00008C030000}"/>
    <cellStyle name="Active 7 4 4 2" xfId="443" xr:uid="{00000000-0005-0000-0000-00008D030000}"/>
    <cellStyle name="Active 7 4 4 3" xfId="444" xr:uid="{00000000-0005-0000-0000-00008E030000}"/>
    <cellStyle name="Active 7 4 5" xfId="445" xr:uid="{00000000-0005-0000-0000-00008F030000}"/>
    <cellStyle name="Active 7 4 5 2" xfId="446" xr:uid="{00000000-0005-0000-0000-000090030000}"/>
    <cellStyle name="Active 7 4 5 3" xfId="447" xr:uid="{00000000-0005-0000-0000-000091030000}"/>
    <cellStyle name="Active 7 4 6" xfId="448" xr:uid="{00000000-0005-0000-0000-000092030000}"/>
    <cellStyle name="Active 7 4 7" xfId="449" xr:uid="{00000000-0005-0000-0000-000093030000}"/>
    <cellStyle name="Active 7 5" xfId="450" xr:uid="{00000000-0005-0000-0000-000094030000}"/>
    <cellStyle name="Active 7 6" xfId="451" xr:uid="{00000000-0005-0000-0000-000095030000}"/>
    <cellStyle name="Active 8" xfId="452" xr:uid="{00000000-0005-0000-0000-000096030000}"/>
    <cellStyle name="Active 8 2" xfId="453" xr:uid="{00000000-0005-0000-0000-000097030000}"/>
    <cellStyle name="Active 8 2 2" xfId="454" xr:uid="{00000000-0005-0000-0000-000098030000}"/>
    <cellStyle name="Active 8 2 2 2" xfId="455" xr:uid="{00000000-0005-0000-0000-000099030000}"/>
    <cellStyle name="Active 8 2 2 3" xfId="456" xr:uid="{00000000-0005-0000-0000-00009A030000}"/>
    <cellStyle name="Active 8 2 3" xfId="457" xr:uid="{00000000-0005-0000-0000-00009B030000}"/>
    <cellStyle name="Active 8 2 3 2" xfId="458" xr:uid="{00000000-0005-0000-0000-00009C030000}"/>
    <cellStyle name="Active 8 2 3 3" xfId="459" xr:uid="{00000000-0005-0000-0000-00009D030000}"/>
    <cellStyle name="Active 8 2 4" xfId="460" xr:uid="{00000000-0005-0000-0000-00009E030000}"/>
    <cellStyle name="Active 8 2 4 2" xfId="461" xr:uid="{00000000-0005-0000-0000-00009F030000}"/>
    <cellStyle name="Active 8 2 4 3" xfId="462" xr:uid="{00000000-0005-0000-0000-0000A0030000}"/>
    <cellStyle name="Active 8 2 5" xfId="463" xr:uid="{00000000-0005-0000-0000-0000A1030000}"/>
    <cellStyle name="Active 8 2 5 2" xfId="464" xr:uid="{00000000-0005-0000-0000-0000A2030000}"/>
    <cellStyle name="Active 8 2 5 3" xfId="465" xr:uid="{00000000-0005-0000-0000-0000A3030000}"/>
    <cellStyle name="Active 8 2 6" xfId="466" xr:uid="{00000000-0005-0000-0000-0000A4030000}"/>
    <cellStyle name="Active 8 2 7" xfId="467" xr:uid="{00000000-0005-0000-0000-0000A5030000}"/>
    <cellStyle name="Active 8 3" xfId="468" xr:uid="{00000000-0005-0000-0000-0000A6030000}"/>
    <cellStyle name="Active 8 3 2" xfId="469" xr:uid="{00000000-0005-0000-0000-0000A7030000}"/>
    <cellStyle name="Active 8 3 2 2" xfId="470" xr:uid="{00000000-0005-0000-0000-0000A8030000}"/>
    <cellStyle name="Active 8 3 2 3" xfId="471" xr:uid="{00000000-0005-0000-0000-0000A9030000}"/>
    <cellStyle name="Active 8 3 3" xfId="472" xr:uid="{00000000-0005-0000-0000-0000AA030000}"/>
    <cellStyle name="Active 8 3 3 2" xfId="473" xr:uid="{00000000-0005-0000-0000-0000AB030000}"/>
    <cellStyle name="Active 8 3 3 3" xfId="474" xr:uid="{00000000-0005-0000-0000-0000AC030000}"/>
    <cellStyle name="Active 8 3 4" xfId="475" xr:uid="{00000000-0005-0000-0000-0000AD030000}"/>
    <cellStyle name="Active 8 3 4 2" xfId="476" xr:uid="{00000000-0005-0000-0000-0000AE030000}"/>
    <cellStyle name="Active 8 3 4 3" xfId="477" xr:uid="{00000000-0005-0000-0000-0000AF030000}"/>
    <cellStyle name="Active 8 3 5" xfId="478" xr:uid="{00000000-0005-0000-0000-0000B0030000}"/>
    <cellStyle name="Active 8 3 5 2" xfId="479" xr:uid="{00000000-0005-0000-0000-0000B1030000}"/>
    <cellStyle name="Active 8 3 5 3" xfId="480" xr:uid="{00000000-0005-0000-0000-0000B2030000}"/>
    <cellStyle name="Active 8 3 6" xfId="481" xr:uid="{00000000-0005-0000-0000-0000B3030000}"/>
    <cellStyle name="Active 8 3 7" xfId="482" xr:uid="{00000000-0005-0000-0000-0000B4030000}"/>
    <cellStyle name="Active 8 4" xfId="483" xr:uid="{00000000-0005-0000-0000-0000B5030000}"/>
    <cellStyle name="Active 8 4 2" xfId="484" xr:uid="{00000000-0005-0000-0000-0000B6030000}"/>
    <cellStyle name="Active 8 4 2 2" xfId="485" xr:uid="{00000000-0005-0000-0000-0000B7030000}"/>
    <cellStyle name="Active 8 4 2 3" xfId="486" xr:uid="{00000000-0005-0000-0000-0000B8030000}"/>
    <cellStyle name="Active 8 4 3" xfId="487" xr:uid="{00000000-0005-0000-0000-0000B9030000}"/>
    <cellStyle name="Active 8 4 3 2" xfId="488" xr:uid="{00000000-0005-0000-0000-0000BA030000}"/>
    <cellStyle name="Active 8 4 3 3" xfId="489" xr:uid="{00000000-0005-0000-0000-0000BB030000}"/>
    <cellStyle name="Active 8 4 4" xfId="490" xr:uid="{00000000-0005-0000-0000-0000BC030000}"/>
    <cellStyle name="Active 8 4 4 2" xfId="491" xr:uid="{00000000-0005-0000-0000-0000BD030000}"/>
    <cellStyle name="Active 8 4 4 3" xfId="492" xr:uid="{00000000-0005-0000-0000-0000BE030000}"/>
    <cellStyle name="Active 8 4 5" xfId="493" xr:uid="{00000000-0005-0000-0000-0000BF030000}"/>
    <cellStyle name="Active 8 4 5 2" xfId="494" xr:uid="{00000000-0005-0000-0000-0000C0030000}"/>
    <cellStyle name="Active 8 4 5 3" xfId="495" xr:uid="{00000000-0005-0000-0000-0000C1030000}"/>
    <cellStyle name="Active 8 4 6" xfId="496" xr:uid="{00000000-0005-0000-0000-0000C2030000}"/>
    <cellStyle name="Active 8 4 7" xfId="497" xr:uid="{00000000-0005-0000-0000-0000C3030000}"/>
    <cellStyle name="Active 8 5" xfId="498" xr:uid="{00000000-0005-0000-0000-0000C4030000}"/>
    <cellStyle name="Active 8 6" xfId="499" xr:uid="{00000000-0005-0000-0000-0000C5030000}"/>
    <cellStyle name="Active 9" xfId="500" xr:uid="{00000000-0005-0000-0000-0000C6030000}"/>
    <cellStyle name="Active 9 2" xfId="501" xr:uid="{00000000-0005-0000-0000-0000C7030000}"/>
    <cellStyle name="Active 9 2 2" xfId="502" xr:uid="{00000000-0005-0000-0000-0000C8030000}"/>
    <cellStyle name="Active 9 2 3" xfId="503" xr:uid="{00000000-0005-0000-0000-0000C9030000}"/>
    <cellStyle name="Active 9 3" xfId="504" xr:uid="{00000000-0005-0000-0000-0000CA030000}"/>
    <cellStyle name="Active 9 3 2" xfId="505" xr:uid="{00000000-0005-0000-0000-0000CB030000}"/>
    <cellStyle name="Active 9 3 3" xfId="506" xr:uid="{00000000-0005-0000-0000-0000CC030000}"/>
    <cellStyle name="Active 9 4" xfId="507" xr:uid="{00000000-0005-0000-0000-0000CD030000}"/>
    <cellStyle name="Active 9 4 2" xfId="508" xr:uid="{00000000-0005-0000-0000-0000CE030000}"/>
    <cellStyle name="Active 9 4 3" xfId="509" xr:uid="{00000000-0005-0000-0000-0000CF030000}"/>
    <cellStyle name="Active 9 5" xfId="510" xr:uid="{00000000-0005-0000-0000-0000D0030000}"/>
    <cellStyle name="Active 9 5 2" xfId="511" xr:uid="{00000000-0005-0000-0000-0000D1030000}"/>
    <cellStyle name="Active 9 5 3" xfId="512" xr:uid="{00000000-0005-0000-0000-0000D2030000}"/>
    <cellStyle name="Active 9 6" xfId="513" xr:uid="{00000000-0005-0000-0000-0000D3030000}"/>
    <cellStyle name="Active 9 7" xfId="514" xr:uid="{00000000-0005-0000-0000-0000D4030000}"/>
    <cellStyle name="Actual Date" xfId="2" xr:uid="{00000000-0005-0000-0000-0000D5030000}"/>
    <cellStyle name="Actual Date 2" xfId="38311" xr:uid="{00000000-0005-0000-0000-0000D6030000}"/>
    <cellStyle name="args.style" xfId="515" xr:uid="{00000000-0005-0000-0000-0000D7030000}"/>
    <cellStyle name="Background" xfId="37594" xr:uid="{00000000-0005-0000-0000-0000D8030000}"/>
    <cellStyle name="Background 2" xfId="37595" xr:uid="{00000000-0005-0000-0000-0000D9030000}"/>
    <cellStyle name="Background 3" xfId="37596" xr:uid="{00000000-0005-0000-0000-0000DA030000}"/>
    <cellStyle name="Background 4" xfId="37597" xr:uid="{00000000-0005-0000-0000-0000DB030000}"/>
    <cellStyle name="Background 5" xfId="37598" xr:uid="{00000000-0005-0000-0000-0000DC030000}"/>
    <cellStyle name="Bad 2" xfId="516" xr:uid="{00000000-0005-0000-0000-0000DD030000}"/>
    <cellStyle name="Bad 2 2" xfId="517" xr:uid="{00000000-0005-0000-0000-0000DE030000}"/>
    <cellStyle name="Bad 3" xfId="518" xr:uid="{00000000-0005-0000-0000-0000DF030000}"/>
    <cellStyle name="Black" xfId="519" xr:uid="{00000000-0005-0000-0000-0000E0030000}"/>
    <cellStyle name="Black 10" xfId="520" xr:uid="{00000000-0005-0000-0000-0000E1030000}"/>
    <cellStyle name="Black 10 2" xfId="521" xr:uid="{00000000-0005-0000-0000-0000E2030000}"/>
    <cellStyle name="Black 10 2 2" xfId="522" xr:uid="{00000000-0005-0000-0000-0000E3030000}"/>
    <cellStyle name="Black 10 2 3" xfId="523" xr:uid="{00000000-0005-0000-0000-0000E4030000}"/>
    <cellStyle name="Black 10 3" xfId="524" xr:uid="{00000000-0005-0000-0000-0000E5030000}"/>
    <cellStyle name="Black 10 3 2" xfId="525" xr:uid="{00000000-0005-0000-0000-0000E6030000}"/>
    <cellStyle name="Black 10 3 3" xfId="526" xr:uid="{00000000-0005-0000-0000-0000E7030000}"/>
    <cellStyle name="Black 10 4" xfId="527" xr:uid="{00000000-0005-0000-0000-0000E8030000}"/>
    <cellStyle name="Black 10 4 2" xfId="528" xr:uid="{00000000-0005-0000-0000-0000E9030000}"/>
    <cellStyle name="Black 10 4 3" xfId="529" xr:uid="{00000000-0005-0000-0000-0000EA030000}"/>
    <cellStyle name="Black 10 5" xfId="530" xr:uid="{00000000-0005-0000-0000-0000EB030000}"/>
    <cellStyle name="Black 10 5 2" xfId="531" xr:uid="{00000000-0005-0000-0000-0000EC030000}"/>
    <cellStyle name="Black 10 5 3" xfId="532" xr:uid="{00000000-0005-0000-0000-0000ED030000}"/>
    <cellStyle name="Black 10 6" xfId="533" xr:uid="{00000000-0005-0000-0000-0000EE030000}"/>
    <cellStyle name="Black 10 7" xfId="534" xr:uid="{00000000-0005-0000-0000-0000EF030000}"/>
    <cellStyle name="Black 11" xfId="535" xr:uid="{00000000-0005-0000-0000-0000F0030000}"/>
    <cellStyle name="Black 12" xfId="536" xr:uid="{00000000-0005-0000-0000-0000F1030000}"/>
    <cellStyle name="Black 2" xfId="537" xr:uid="{00000000-0005-0000-0000-0000F2030000}"/>
    <cellStyle name="Black 2 2" xfId="538" xr:uid="{00000000-0005-0000-0000-0000F3030000}"/>
    <cellStyle name="Black 2 2 2" xfId="539" xr:uid="{00000000-0005-0000-0000-0000F4030000}"/>
    <cellStyle name="Black 2 2 2 2" xfId="540" xr:uid="{00000000-0005-0000-0000-0000F5030000}"/>
    <cellStyle name="Black 2 2 2 3" xfId="541" xr:uid="{00000000-0005-0000-0000-0000F6030000}"/>
    <cellStyle name="Black 2 2 3" xfId="542" xr:uid="{00000000-0005-0000-0000-0000F7030000}"/>
    <cellStyle name="Black 2 2 3 2" xfId="543" xr:uid="{00000000-0005-0000-0000-0000F8030000}"/>
    <cellStyle name="Black 2 2 3 3" xfId="544" xr:uid="{00000000-0005-0000-0000-0000F9030000}"/>
    <cellStyle name="Black 2 2 4" xfId="545" xr:uid="{00000000-0005-0000-0000-0000FA030000}"/>
    <cellStyle name="Black 2 2 4 2" xfId="546" xr:uid="{00000000-0005-0000-0000-0000FB030000}"/>
    <cellStyle name="Black 2 2 4 3" xfId="547" xr:uid="{00000000-0005-0000-0000-0000FC030000}"/>
    <cellStyle name="Black 2 2 5" xfId="548" xr:uid="{00000000-0005-0000-0000-0000FD030000}"/>
    <cellStyle name="Black 2 2 5 2" xfId="549" xr:uid="{00000000-0005-0000-0000-0000FE030000}"/>
    <cellStyle name="Black 2 2 5 3" xfId="550" xr:uid="{00000000-0005-0000-0000-0000FF030000}"/>
    <cellStyle name="Black 2 2 6" xfId="551" xr:uid="{00000000-0005-0000-0000-000000040000}"/>
    <cellStyle name="Black 2 2 7" xfId="552" xr:uid="{00000000-0005-0000-0000-000001040000}"/>
    <cellStyle name="Black 2 3" xfId="553" xr:uid="{00000000-0005-0000-0000-000002040000}"/>
    <cellStyle name="Black 2 3 2" xfId="554" xr:uid="{00000000-0005-0000-0000-000003040000}"/>
    <cellStyle name="Black 2 3 2 2" xfId="555" xr:uid="{00000000-0005-0000-0000-000004040000}"/>
    <cellStyle name="Black 2 3 2 3" xfId="556" xr:uid="{00000000-0005-0000-0000-000005040000}"/>
    <cellStyle name="Black 2 3 3" xfId="557" xr:uid="{00000000-0005-0000-0000-000006040000}"/>
    <cellStyle name="Black 2 3 3 2" xfId="558" xr:uid="{00000000-0005-0000-0000-000007040000}"/>
    <cellStyle name="Black 2 3 3 3" xfId="559" xr:uid="{00000000-0005-0000-0000-000008040000}"/>
    <cellStyle name="Black 2 3 4" xfId="560" xr:uid="{00000000-0005-0000-0000-000009040000}"/>
    <cellStyle name="Black 2 3 4 2" xfId="561" xr:uid="{00000000-0005-0000-0000-00000A040000}"/>
    <cellStyle name="Black 2 3 4 3" xfId="562" xr:uid="{00000000-0005-0000-0000-00000B040000}"/>
    <cellStyle name="Black 2 3 5" xfId="563" xr:uid="{00000000-0005-0000-0000-00000C040000}"/>
    <cellStyle name="Black 2 3 5 2" xfId="564" xr:uid="{00000000-0005-0000-0000-00000D040000}"/>
    <cellStyle name="Black 2 3 5 3" xfId="565" xr:uid="{00000000-0005-0000-0000-00000E040000}"/>
    <cellStyle name="Black 2 3 6" xfId="566" xr:uid="{00000000-0005-0000-0000-00000F040000}"/>
    <cellStyle name="Black 2 3 7" xfId="567" xr:uid="{00000000-0005-0000-0000-000010040000}"/>
    <cellStyle name="Black 2 4" xfId="568" xr:uid="{00000000-0005-0000-0000-000011040000}"/>
    <cellStyle name="Black 2 4 2" xfId="569" xr:uid="{00000000-0005-0000-0000-000012040000}"/>
    <cellStyle name="Black 2 4 2 2" xfId="570" xr:uid="{00000000-0005-0000-0000-000013040000}"/>
    <cellStyle name="Black 2 4 2 3" xfId="571" xr:uid="{00000000-0005-0000-0000-000014040000}"/>
    <cellStyle name="Black 2 4 3" xfId="572" xr:uid="{00000000-0005-0000-0000-000015040000}"/>
    <cellStyle name="Black 2 4 3 2" xfId="573" xr:uid="{00000000-0005-0000-0000-000016040000}"/>
    <cellStyle name="Black 2 4 3 3" xfId="574" xr:uid="{00000000-0005-0000-0000-000017040000}"/>
    <cellStyle name="Black 2 4 4" xfId="575" xr:uid="{00000000-0005-0000-0000-000018040000}"/>
    <cellStyle name="Black 2 4 4 2" xfId="576" xr:uid="{00000000-0005-0000-0000-000019040000}"/>
    <cellStyle name="Black 2 4 4 3" xfId="577" xr:uid="{00000000-0005-0000-0000-00001A040000}"/>
    <cellStyle name="Black 2 4 5" xfId="578" xr:uid="{00000000-0005-0000-0000-00001B040000}"/>
    <cellStyle name="Black 2 4 5 2" xfId="579" xr:uid="{00000000-0005-0000-0000-00001C040000}"/>
    <cellStyle name="Black 2 4 5 3" xfId="580" xr:uid="{00000000-0005-0000-0000-00001D040000}"/>
    <cellStyle name="Black 2 4 6" xfId="581" xr:uid="{00000000-0005-0000-0000-00001E040000}"/>
    <cellStyle name="Black 2 4 7" xfId="582" xr:uid="{00000000-0005-0000-0000-00001F040000}"/>
    <cellStyle name="Black 2 5" xfId="583" xr:uid="{00000000-0005-0000-0000-000020040000}"/>
    <cellStyle name="Black 2 6" xfId="584" xr:uid="{00000000-0005-0000-0000-000021040000}"/>
    <cellStyle name="Black 3" xfId="585" xr:uid="{00000000-0005-0000-0000-000022040000}"/>
    <cellStyle name="Black 3 2" xfId="586" xr:uid="{00000000-0005-0000-0000-000023040000}"/>
    <cellStyle name="Black 3 2 2" xfId="587" xr:uid="{00000000-0005-0000-0000-000024040000}"/>
    <cellStyle name="Black 3 2 2 2" xfId="588" xr:uid="{00000000-0005-0000-0000-000025040000}"/>
    <cellStyle name="Black 3 2 2 3" xfId="589" xr:uid="{00000000-0005-0000-0000-000026040000}"/>
    <cellStyle name="Black 3 2 3" xfId="590" xr:uid="{00000000-0005-0000-0000-000027040000}"/>
    <cellStyle name="Black 3 2 3 2" xfId="591" xr:uid="{00000000-0005-0000-0000-000028040000}"/>
    <cellStyle name="Black 3 2 3 3" xfId="592" xr:uid="{00000000-0005-0000-0000-000029040000}"/>
    <cellStyle name="Black 3 2 4" xfId="593" xr:uid="{00000000-0005-0000-0000-00002A040000}"/>
    <cellStyle name="Black 3 2 4 2" xfId="594" xr:uid="{00000000-0005-0000-0000-00002B040000}"/>
    <cellStyle name="Black 3 2 4 3" xfId="595" xr:uid="{00000000-0005-0000-0000-00002C040000}"/>
    <cellStyle name="Black 3 2 5" xfId="596" xr:uid="{00000000-0005-0000-0000-00002D040000}"/>
    <cellStyle name="Black 3 2 5 2" xfId="597" xr:uid="{00000000-0005-0000-0000-00002E040000}"/>
    <cellStyle name="Black 3 2 5 3" xfId="598" xr:uid="{00000000-0005-0000-0000-00002F040000}"/>
    <cellStyle name="Black 3 2 6" xfId="599" xr:uid="{00000000-0005-0000-0000-000030040000}"/>
    <cellStyle name="Black 3 2 7" xfId="600" xr:uid="{00000000-0005-0000-0000-000031040000}"/>
    <cellStyle name="Black 3 3" xfId="601" xr:uid="{00000000-0005-0000-0000-000032040000}"/>
    <cellStyle name="Black 3 3 2" xfId="602" xr:uid="{00000000-0005-0000-0000-000033040000}"/>
    <cellStyle name="Black 3 3 2 2" xfId="603" xr:uid="{00000000-0005-0000-0000-000034040000}"/>
    <cellStyle name="Black 3 3 2 3" xfId="604" xr:uid="{00000000-0005-0000-0000-000035040000}"/>
    <cellStyle name="Black 3 3 3" xfId="605" xr:uid="{00000000-0005-0000-0000-000036040000}"/>
    <cellStyle name="Black 3 3 3 2" xfId="606" xr:uid="{00000000-0005-0000-0000-000037040000}"/>
    <cellStyle name="Black 3 3 3 3" xfId="607" xr:uid="{00000000-0005-0000-0000-000038040000}"/>
    <cellStyle name="Black 3 3 4" xfId="608" xr:uid="{00000000-0005-0000-0000-000039040000}"/>
    <cellStyle name="Black 3 3 4 2" xfId="609" xr:uid="{00000000-0005-0000-0000-00003A040000}"/>
    <cellStyle name="Black 3 3 4 3" xfId="610" xr:uid="{00000000-0005-0000-0000-00003B040000}"/>
    <cellStyle name="Black 3 3 5" xfId="611" xr:uid="{00000000-0005-0000-0000-00003C040000}"/>
    <cellStyle name="Black 3 3 5 2" xfId="612" xr:uid="{00000000-0005-0000-0000-00003D040000}"/>
    <cellStyle name="Black 3 3 5 3" xfId="613" xr:uid="{00000000-0005-0000-0000-00003E040000}"/>
    <cellStyle name="Black 3 3 6" xfId="614" xr:uid="{00000000-0005-0000-0000-00003F040000}"/>
    <cellStyle name="Black 3 3 7" xfId="615" xr:uid="{00000000-0005-0000-0000-000040040000}"/>
    <cellStyle name="Black 3 4" xfId="616" xr:uid="{00000000-0005-0000-0000-000041040000}"/>
    <cellStyle name="Black 3 4 2" xfId="617" xr:uid="{00000000-0005-0000-0000-000042040000}"/>
    <cellStyle name="Black 3 4 2 2" xfId="618" xr:uid="{00000000-0005-0000-0000-000043040000}"/>
    <cellStyle name="Black 3 4 2 3" xfId="619" xr:uid="{00000000-0005-0000-0000-000044040000}"/>
    <cellStyle name="Black 3 4 3" xfId="620" xr:uid="{00000000-0005-0000-0000-000045040000}"/>
    <cellStyle name="Black 3 4 3 2" xfId="621" xr:uid="{00000000-0005-0000-0000-000046040000}"/>
    <cellStyle name="Black 3 4 3 3" xfId="622" xr:uid="{00000000-0005-0000-0000-000047040000}"/>
    <cellStyle name="Black 3 4 4" xfId="623" xr:uid="{00000000-0005-0000-0000-000048040000}"/>
    <cellStyle name="Black 3 4 4 2" xfId="624" xr:uid="{00000000-0005-0000-0000-000049040000}"/>
    <cellStyle name="Black 3 4 4 3" xfId="625" xr:uid="{00000000-0005-0000-0000-00004A040000}"/>
    <cellStyle name="Black 3 4 5" xfId="626" xr:uid="{00000000-0005-0000-0000-00004B040000}"/>
    <cellStyle name="Black 3 4 5 2" xfId="627" xr:uid="{00000000-0005-0000-0000-00004C040000}"/>
    <cellStyle name="Black 3 4 5 3" xfId="628" xr:uid="{00000000-0005-0000-0000-00004D040000}"/>
    <cellStyle name="Black 3 4 6" xfId="629" xr:uid="{00000000-0005-0000-0000-00004E040000}"/>
    <cellStyle name="Black 3 4 7" xfId="630" xr:uid="{00000000-0005-0000-0000-00004F040000}"/>
    <cellStyle name="Black 3 5" xfId="631" xr:uid="{00000000-0005-0000-0000-000050040000}"/>
    <cellStyle name="Black 3 6" xfId="632" xr:uid="{00000000-0005-0000-0000-000051040000}"/>
    <cellStyle name="Black 4" xfId="633" xr:uid="{00000000-0005-0000-0000-000052040000}"/>
    <cellStyle name="Black 4 2" xfId="634" xr:uid="{00000000-0005-0000-0000-000053040000}"/>
    <cellStyle name="Black 4 2 2" xfId="635" xr:uid="{00000000-0005-0000-0000-000054040000}"/>
    <cellStyle name="Black 4 2 2 2" xfId="636" xr:uid="{00000000-0005-0000-0000-000055040000}"/>
    <cellStyle name="Black 4 2 2 3" xfId="637" xr:uid="{00000000-0005-0000-0000-000056040000}"/>
    <cellStyle name="Black 4 2 3" xfId="638" xr:uid="{00000000-0005-0000-0000-000057040000}"/>
    <cellStyle name="Black 4 2 3 2" xfId="639" xr:uid="{00000000-0005-0000-0000-000058040000}"/>
    <cellStyle name="Black 4 2 3 3" xfId="640" xr:uid="{00000000-0005-0000-0000-000059040000}"/>
    <cellStyle name="Black 4 2 4" xfId="641" xr:uid="{00000000-0005-0000-0000-00005A040000}"/>
    <cellStyle name="Black 4 2 4 2" xfId="642" xr:uid="{00000000-0005-0000-0000-00005B040000}"/>
    <cellStyle name="Black 4 2 4 3" xfId="643" xr:uid="{00000000-0005-0000-0000-00005C040000}"/>
    <cellStyle name="Black 4 2 5" xfId="644" xr:uid="{00000000-0005-0000-0000-00005D040000}"/>
    <cellStyle name="Black 4 2 5 2" xfId="645" xr:uid="{00000000-0005-0000-0000-00005E040000}"/>
    <cellStyle name="Black 4 2 5 3" xfId="646" xr:uid="{00000000-0005-0000-0000-00005F040000}"/>
    <cellStyle name="Black 4 2 6" xfId="647" xr:uid="{00000000-0005-0000-0000-000060040000}"/>
    <cellStyle name="Black 4 2 7" xfId="648" xr:uid="{00000000-0005-0000-0000-000061040000}"/>
    <cellStyle name="Black 4 3" xfId="649" xr:uid="{00000000-0005-0000-0000-000062040000}"/>
    <cellStyle name="Black 4 3 2" xfId="650" xr:uid="{00000000-0005-0000-0000-000063040000}"/>
    <cellStyle name="Black 4 3 2 2" xfId="651" xr:uid="{00000000-0005-0000-0000-000064040000}"/>
    <cellStyle name="Black 4 3 2 3" xfId="652" xr:uid="{00000000-0005-0000-0000-000065040000}"/>
    <cellStyle name="Black 4 3 3" xfId="653" xr:uid="{00000000-0005-0000-0000-000066040000}"/>
    <cellStyle name="Black 4 3 3 2" xfId="654" xr:uid="{00000000-0005-0000-0000-000067040000}"/>
    <cellStyle name="Black 4 3 3 3" xfId="655" xr:uid="{00000000-0005-0000-0000-000068040000}"/>
    <cellStyle name="Black 4 3 4" xfId="656" xr:uid="{00000000-0005-0000-0000-000069040000}"/>
    <cellStyle name="Black 4 3 4 2" xfId="657" xr:uid="{00000000-0005-0000-0000-00006A040000}"/>
    <cellStyle name="Black 4 3 4 3" xfId="658" xr:uid="{00000000-0005-0000-0000-00006B040000}"/>
    <cellStyle name="Black 4 3 5" xfId="659" xr:uid="{00000000-0005-0000-0000-00006C040000}"/>
    <cellStyle name="Black 4 3 5 2" xfId="660" xr:uid="{00000000-0005-0000-0000-00006D040000}"/>
    <cellStyle name="Black 4 3 5 3" xfId="661" xr:uid="{00000000-0005-0000-0000-00006E040000}"/>
    <cellStyle name="Black 4 3 6" xfId="662" xr:uid="{00000000-0005-0000-0000-00006F040000}"/>
    <cellStyle name="Black 4 3 7" xfId="663" xr:uid="{00000000-0005-0000-0000-000070040000}"/>
    <cellStyle name="Black 4 4" xfId="664" xr:uid="{00000000-0005-0000-0000-000071040000}"/>
    <cellStyle name="Black 4 4 2" xfId="665" xr:uid="{00000000-0005-0000-0000-000072040000}"/>
    <cellStyle name="Black 4 4 2 2" xfId="666" xr:uid="{00000000-0005-0000-0000-000073040000}"/>
    <cellStyle name="Black 4 4 2 3" xfId="667" xr:uid="{00000000-0005-0000-0000-000074040000}"/>
    <cellStyle name="Black 4 4 3" xfId="668" xr:uid="{00000000-0005-0000-0000-000075040000}"/>
    <cellStyle name="Black 4 4 3 2" xfId="669" xr:uid="{00000000-0005-0000-0000-000076040000}"/>
    <cellStyle name="Black 4 4 3 3" xfId="670" xr:uid="{00000000-0005-0000-0000-000077040000}"/>
    <cellStyle name="Black 4 4 4" xfId="671" xr:uid="{00000000-0005-0000-0000-000078040000}"/>
    <cellStyle name="Black 4 4 4 2" xfId="672" xr:uid="{00000000-0005-0000-0000-000079040000}"/>
    <cellStyle name="Black 4 4 4 3" xfId="673" xr:uid="{00000000-0005-0000-0000-00007A040000}"/>
    <cellStyle name="Black 4 4 5" xfId="674" xr:uid="{00000000-0005-0000-0000-00007B040000}"/>
    <cellStyle name="Black 4 4 5 2" xfId="675" xr:uid="{00000000-0005-0000-0000-00007C040000}"/>
    <cellStyle name="Black 4 4 5 3" xfId="676" xr:uid="{00000000-0005-0000-0000-00007D040000}"/>
    <cellStyle name="Black 4 4 6" xfId="677" xr:uid="{00000000-0005-0000-0000-00007E040000}"/>
    <cellStyle name="Black 4 4 7" xfId="678" xr:uid="{00000000-0005-0000-0000-00007F040000}"/>
    <cellStyle name="Black 4 5" xfId="679" xr:uid="{00000000-0005-0000-0000-000080040000}"/>
    <cellStyle name="Black 4 6" xfId="680" xr:uid="{00000000-0005-0000-0000-000081040000}"/>
    <cellStyle name="Black 5" xfId="681" xr:uid="{00000000-0005-0000-0000-000082040000}"/>
    <cellStyle name="Black 5 2" xfId="682" xr:uid="{00000000-0005-0000-0000-000083040000}"/>
    <cellStyle name="Black 5 2 2" xfId="683" xr:uid="{00000000-0005-0000-0000-000084040000}"/>
    <cellStyle name="Black 5 2 2 2" xfId="684" xr:uid="{00000000-0005-0000-0000-000085040000}"/>
    <cellStyle name="Black 5 2 2 3" xfId="685" xr:uid="{00000000-0005-0000-0000-000086040000}"/>
    <cellStyle name="Black 5 2 3" xfId="686" xr:uid="{00000000-0005-0000-0000-000087040000}"/>
    <cellStyle name="Black 5 2 3 2" xfId="687" xr:uid="{00000000-0005-0000-0000-000088040000}"/>
    <cellStyle name="Black 5 2 3 3" xfId="688" xr:uid="{00000000-0005-0000-0000-000089040000}"/>
    <cellStyle name="Black 5 2 4" xfId="689" xr:uid="{00000000-0005-0000-0000-00008A040000}"/>
    <cellStyle name="Black 5 2 4 2" xfId="690" xr:uid="{00000000-0005-0000-0000-00008B040000}"/>
    <cellStyle name="Black 5 2 4 3" xfId="691" xr:uid="{00000000-0005-0000-0000-00008C040000}"/>
    <cellStyle name="Black 5 2 5" xfId="692" xr:uid="{00000000-0005-0000-0000-00008D040000}"/>
    <cellStyle name="Black 5 2 5 2" xfId="693" xr:uid="{00000000-0005-0000-0000-00008E040000}"/>
    <cellStyle name="Black 5 2 5 3" xfId="694" xr:uid="{00000000-0005-0000-0000-00008F040000}"/>
    <cellStyle name="Black 5 2 6" xfId="695" xr:uid="{00000000-0005-0000-0000-000090040000}"/>
    <cellStyle name="Black 5 2 7" xfId="696" xr:uid="{00000000-0005-0000-0000-000091040000}"/>
    <cellStyle name="Black 5 3" xfId="697" xr:uid="{00000000-0005-0000-0000-000092040000}"/>
    <cellStyle name="Black 5 3 2" xfId="698" xr:uid="{00000000-0005-0000-0000-000093040000}"/>
    <cellStyle name="Black 5 3 2 2" xfId="699" xr:uid="{00000000-0005-0000-0000-000094040000}"/>
    <cellStyle name="Black 5 3 2 3" xfId="700" xr:uid="{00000000-0005-0000-0000-000095040000}"/>
    <cellStyle name="Black 5 3 3" xfId="701" xr:uid="{00000000-0005-0000-0000-000096040000}"/>
    <cellStyle name="Black 5 3 3 2" xfId="702" xr:uid="{00000000-0005-0000-0000-000097040000}"/>
    <cellStyle name="Black 5 3 3 3" xfId="703" xr:uid="{00000000-0005-0000-0000-000098040000}"/>
    <cellStyle name="Black 5 3 4" xfId="704" xr:uid="{00000000-0005-0000-0000-000099040000}"/>
    <cellStyle name="Black 5 3 4 2" xfId="705" xr:uid="{00000000-0005-0000-0000-00009A040000}"/>
    <cellStyle name="Black 5 3 4 3" xfId="706" xr:uid="{00000000-0005-0000-0000-00009B040000}"/>
    <cellStyle name="Black 5 3 5" xfId="707" xr:uid="{00000000-0005-0000-0000-00009C040000}"/>
    <cellStyle name="Black 5 3 5 2" xfId="708" xr:uid="{00000000-0005-0000-0000-00009D040000}"/>
    <cellStyle name="Black 5 3 5 3" xfId="709" xr:uid="{00000000-0005-0000-0000-00009E040000}"/>
    <cellStyle name="Black 5 3 6" xfId="710" xr:uid="{00000000-0005-0000-0000-00009F040000}"/>
    <cellStyle name="Black 5 3 7" xfId="711" xr:uid="{00000000-0005-0000-0000-0000A0040000}"/>
    <cellStyle name="Black 5 4" xfId="712" xr:uid="{00000000-0005-0000-0000-0000A1040000}"/>
    <cellStyle name="Black 5 4 2" xfId="713" xr:uid="{00000000-0005-0000-0000-0000A2040000}"/>
    <cellStyle name="Black 5 4 2 2" xfId="714" xr:uid="{00000000-0005-0000-0000-0000A3040000}"/>
    <cellStyle name="Black 5 4 2 3" xfId="715" xr:uid="{00000000-0005-0000-0000-0000A4040000}"/>
    <cellStyle name="Black 5 4 3" xfId="716" xr:uid="{00000000-0005-0000-0000-0000A5040000}"/>
    <cellStyle name="Black 5 4 3 2" xfId="717" xr:uid="{00000000-0005-0000-0000-0000A6040000}"/>
    <cellStyle name="Black 5 4 3 3" xfId="718" xr:uid="{00000000-0005-0000-0000-0000A7040000}"/>
    <cellStyle name="Black 5 4 4" xfId="719" xr:uid="{00000000-0005-0000-0000-0000A8040000}"/>
    <cellStyle name="Black 5 4 4 2" xfId="720" xr:uid="{00000000-0005-0000-0000-0000A9040000}"/>
    <cellStyle name="Black 5 4 4 3" xfId="721" xr:uid="{00000000-0005-0000-0000-0000AA040000}"/>
    <cellStyle name="Black 5 4 5" xfId="722" xr:uid="{00000000-0005-0000-0000-0000AB040000}"/>
    <cellStyle name="Black 5 4 5 2" xfId="723" xr:uid="{00000000-0005-0000-0000-0000AC040000}"/>
    <cellStyle name="Black 5 4 5 3" xfId="724" xr:uid="{00000000-0005-0000-0000-0000AD040000}"/>
    <cellStyle name="Black 5 4 6" xfId="725" xr:uid="{00000000-0005-0000-0000-0000AE040000}"/>
    <cellStyle name="Black 5 4 7" xfId="726" xr:uid="{00000000-0005-0000-0000-0000AF040000}"/>
    <cellStyle name="Black 5 5" xfId="727" xr:uid="{00000000-0005-0000-0000-0000B0040000}"/>
    <cellStyle name="Black 5 6" xfId="728" xr:uid="{00000000-0005-0000-0000-0000B1040000}"/>
    <cellStyle name="Black 6" xfId="729" xr:uid="{00000000-0005-0000-0000-0000B2040000}"/>
    <cellStyle name="Black 6 2" xfId="730" xr:uid="{00000000-0005-0000-0000-0000B3040000}"/>
    <cellStyle name="Black 6 2 2" xfId="731" xr:uid="{00000000-0005-0000-0000-0000B4040000}"/>
    <cellStyle name="Black 6 2 2 2" xfId="732" xr:uid="{00000000-0005-0000-0000-0000B5040000}"/>
    <cellStyle name="Black 6 2 2 3" xfId="733" xr:uid="{00000000-0005-0000-0000-0000B6040000}"/>
    <cellStyle name="Black 6 2 3" xfId="734" xr:uid="{00000000-0005-0000-0000-0000B7040000}"/>
    <cellStyle name="Black 6 2 3 2" xfId="735" xr:uid="{00000000-0005-0000-0000-0000B8040000}"/>
    <cellStyle name="Black 6 2 3 3" xfId="736" xr:uid="{00000000-0005-0000-0000-0000B9040000}"/>
    <cellStyle name="Black 6 2 4" xfId="737" xr:uid="{00000000-0005-0000-0000-0000BA040000}"/>
    <cellStyle name="Black 6 2 4 2" xfId="738" xr:uid="{00000000-0005-0000-0000-0000BB040000}"/>
    <cellStyle name="Black 6 2 4 3" xfId="739" xr:uid="{00000000-0005-0000-0000-0000BC040000}"/>
    <cellStyle name="Black 6 2 5" xfId="740" xr:uid="{00000000-0005-0000-0000-0000BD040000}"/>
    <cellStyle name="Black 6 2 5 2" xfId="741" xr:uid="{00000000-0005-0000-0000-0000BE040000}"/>
    <cellStyle name="Black 6 2 5 3" xfId="742" xr:uid="{00000000-0005-0000-0000-0000BF040000}"/>
    <cellStyle name="Black 6 2 6" xfId="743" xr:uid="{00000000-0005-0000-0000-0000C0040000}"/>
    <cellStyle name="Black 6 2 7" xfId="744" xr:uid="{00000000-0005-0000-0000-0000C1040000}"/>
    <cellStyle name="Black 6 3" xfId="745" xr:uid="{00000000-0005-0000-0000-0000C2040000}"/>
    <cellStyle name="Black 6 3 2" xfId="746" xr:uid="{00000000-0005-0000-0000-0000C3040000}"/>
    <cellStyle name="Black 6 3 2 2" xfId="747" xr:uid="{00000000-0005-0000-0000-0000C4040000}"/>
    <cellStyle name="Black 6 3 2 3" xfId="748" xr:uid="{00000000-0005-0000-0000-0000C5040000}"/>
    <cellStyle name="Black 6 3 3" xfId="749" xr:uid="{00000000-0005-0000-0000-0000C6040000}"/>
    <cellStyle name="Black 6 3 3 2" xfId="750" xr:uid="{00000000-0005-0000-0000-0000C7040000}"/>
    <cellStyle name="Black 6 3 3 3" xfId="751" xr:uid="{00000000-0005-0000-0000-0000C8040000}"/>
    <cellStyle name="Black 6 3 4" xfId="752" xr:uid="{00000000-0005-0000-0000-0000C9040000}"/>
    <cellStyle name="Black 6 3 4 2" xfId="753" xr:uid="{00000000-0005-0000-0000-0000CA040000}"/>
    <cellStyle name="Black 6 3 4 3" xfId="754" xr:uid="{00000000-0005-0000-0000-0000CB040000}"/>
    <cellStyle name="Black 6 3 5" xfId="755" xr:uid="{00000000-0005-0000-0000-0000CC040000}"/>
    <cellStyle name="Black 6 3 5 2" xfId="756" xr:uid="{00000000-0005-0000-0000-0000CD040000}"/>
    <cellStyle name="Black 6 3 5 3" xfId="757" xr:uid="{00000000-0005-0000-0000-0000CE040000}"/>
    <cellStyle name="Black 6 3 6" xfId="758" xr:uid="{00000000-0005-0000-0000-0000CF040000}"/>
    <cellStyle name="Black 6 3 7" xfId="759" xr:uid="{00000000-0005-0000-0000-0000D0040000}"/>
    <cellStyle name="Black 6 4" xfId="760" xr:uid="{00000000-0005-0000-0000-0000D1040000}"/>
    <cellStyle name="Black 6 4 2" xfId="761" xr:uid="{00000000-0005-0000-0000-0000D2040000}"/>
    <cellStyle name="Black 6 4 2 2" xfId="762" xr:uid="{00000000-0005-0000-0000-0000D3040000}"/>
    <cellStyle name="Black 6 4 2 3" xfId="763" xr:uid="{00000000-0005-0000-0000-0000D4040000}"/>
    <cellStyle name="Black 6 4 3" xfId="764" xr:uid="{00000000-0005-0000-0000-0000D5040000}"/>
    <cellStyle name="Black 6 4 3 2" xfId="765" xr:uid="{00000000-0005-0000-0000-0000D6040000}"/>
    <cellStyle name="Black 6 4 3 3" xfId="766" xr:uid="{00000000-0005-0000-0000-0000D7040000}"/>
    <cellStyle name="Black 6 4 4" xfId="767" xr:uid="{00000000-0005-0000-0000-0000D8040000}"/>
    <cellStyle name="Black 6 4 4 2" xfId="768" xr:uid="{00000000-0005-0000-0000-0000D9040000}"/>
    <cellStyle name="Black 6 4 4 3" xfId="769" xr:uid="{00000000-0005-0000-0000-0000DA040000}"/>
    <cellStyle name="Black 6 4 5" xfId="770" xr:uid="{00000000-0005-0000-0000-0000DB040000}"/>
    <cellStyle name="Black 6 4 5 2" xfId="771" xr:uid="{00000000-0005-0000-0000-0000DC040000}"/>
    <cellStyle name="Black 6 4 5 3" xfId="772" xr:uid="{00000000-0005-0000-0000-0000DD040000}"/>
    <cellStyle name="Black 6 4 6" xfId="773" xr:uid="{00000000-0005-0000-0000-0000DE040000}"/>
    <cellStyle name="Black 6 4 7" xfId="774" xr:uid="{00000000-0005-0000-0000-0000DF040000}"/>
    <cellStyle name="Black 6 5" xfId="775" xr:uid="{00000000-0005-0000-0000-0000E0040000}"/>
    <cellStyle name="Black 6 6" xfId="776" xr:uid="{00000000-0005-0000-0000-0000E1040000}"/>
    <cellStyle name="Black 7" xfId="777" xr:uid="{00000000-0005-0000-0000-0000E2040000}"/>
    <cellStyle name="Black 7 2" xfId="778" xr:uid="{00000000-0005-0000-0000-0000E3040000}"/>
    <cellStyle name="Black 7 2 2" xfId="779" xr:uid="{00000000-0005-0000-0000-0000E4040000}"/>
    <cellStyle name="Black 7 2 2 2" xfId="780" xr:uid="{00000000-0005-0000-0000-0000E5040000}"/>
    <cellStyle name="Black 7 2 2 3" xfId="781" xr:uid="{00000000-0005-0000-0000-0000E6040000}"/>
    <cellStyle name="Black 7 2 3" xfId="782" xr:uid="{00000000-0005-0000-0000-0000E7040000}"/>
    <cellStyle name="Black 7 2 3 2" xfId="783" xr:uid="{00000000-0005-0000-0000-0000E8040000}"/>
    <cellStyle name="Black 7 2 3 3" xfId="784" xr:uid="{00000000-0005-0000-0000-0000E9040000}"/>
    <cellStyle name="Black 7 2 4" xfId="785" xr:uid="{00000000-0005-0000-0000-0000EA040000}"/>
    <cellStyle name="Black 7 2 4 2" xfId="786" xr:uid="{00000000-0005-0000-0000-0000EB040000}"/>
    <cellStyle name="Black 7 2 4 3" xfId="787" xr:uid="{00000000-0005-0000-0000-0000EC040000}"/>
    <cellStyle name="Black 7 2 5" xfId="788" xr:uid="{00000000-0005-0000-0000-0000ED040000}"/>
    <cellStyle name="Black 7 2 5 2" xfId="789" xr:uid="{00000000-0005-0000-0000-0000EE040000}"/>
    <cellStyle name="Black 7 2 5 3" xfId="790" xr:uid="{00000000-0005-0000-0000-0000EF040000}"/>
    <cellStyle name="Black 7 2 6" xfId="791" xr:uid="{00000000-0005-0000-0000-0000F0040000}"/>
    <cellStyle name="Black 7 2 7" xfId="792" xr:uid="{00000000-0005-0000-0000-0000F1040000}"/>
    <cellStyle name="Black 7 3" xfId="793" xr:uid="{00000000-0005-0000-0000-0000F2040000}"/>
    <cellStyle name="Black 7 3 2" xfId="794" xr:uid="{00000000-0005-0000-0000-0000F3040000}"/>
    <cellStyle name="Black 7 3 2 2" xfId="795" xr:uid="{00000000-0005-0000-0000-0000F4040000}"/>
    <cellStyle name="Black 7 3 2 3" xfId="796" xr:uid="{00000000-0005-0000-0000-0000F5040000}"/>
    <cellStyle name="Black 7 3 3" xfId="797" xr:uid="{00000000-0005-0000-0000-0000F6040000}"/>
    <cellStyle name="Black 7 3 3 2" xfId="798" xr:uid="{00000000-0005-0000-0000-0000F7040000}"/>
    <cellStyle name="Black 7 3 3 3" xfId="799" xr:uid="{00000000-0005-0000-0000-0000F8040000}"/>
    <cellStyle name="Black 7 3 4" xfId="800" xr:uid="{00000000-0005-0000-0000-0000F9040000}"/>
    <cellStyle name="Black 7 3 4 2" xfId="801" xr:uid="{00000000-0005-0000-0000-0000FA040000}"/>
    <cellStyle name="Black 7 3 4 3" xfId="802" xr:uid="{00000000-0005-0000-0000-0000FB040000}"/>
    <cellStyle name="Black 7 3 5" xfId="803" xr:uid="{00000000-0005-0000-0000-0000FC040000}"/>
    <cellStyle name="Black 7 3 5 2" xfId="804" xr:uid="{00000000-0005-0000-0000-0000FD040000}"/>
    <cellStyle name="Black 7 3 5 3" xfId="805" xr:uid="{00000000-0005-0000-0000-0000FE040000}"/>
    <cellStyle name="Black 7 3 6" xfId="806" xr:uid="{00000000-0005-0000-0000-0000FF040000}"/>
    <cellStyle name="Black 7 3 7" xfId="807" xr:uid="{00000000-0005-0000-0000-000000050000}"/>
    <cellStyle name="Black 7 4" xfId="808" xr:uid="{00000000-0005-0000-0000-000001050000}"/>
    <cellStyle name="Black 7 4 2" xfId="809" xr:uid="{00000000-0005-0000-0000-000002050000}"/>
    <cellStyle name="Black 7 4 2 2" xfId="810" xr:uid="{00000000-0005-0000-0000-000003050000}"/>
    <cellStyle name="Black 7 4 2 3" xfId="811" xr:uid="{00000000-0005-0000-0000-000004050000}"/>
    <cellStyle name="Black 7 4 3" xfId="812" xr:uid="{00000000-0005-0000-0000-000005050000}"/>
    <cellStyle name="Black 7 4 3 2" xfId="813" xr:uid="{00000000-0005-0000-0000-000006050000}"/>
    <cellStyle name="Black 7 4 3 3" xfId="814" xr:uid="{00000000-0005-0000-0000-000007050000}"/>
    <cellStyle name="Black 7 4 4" xfId="815" xr:uid="{00000000-0005-0000-0000-000008050000}"/>
    <cellStyle name="Black 7 4 4 2" xfId="816" xr:uid="{00000000-0005-0000-0000-000009050000}"/>
    <cellStyle name="Black 7 4 4 3" xfId="817" xr:uid="{00000000-0005-0000-0000-00000A050000}"/>
    <cellStyle name="Black 7 4 5" xfId="818" xr:uid="{00000000-0005-0000-0000-00000B050000}"/>
    <cellStyle name="Black 7 4 5 2" xfId="819" xr:uid="{00000000-0005-0000-0000-00000C050000}"/>
    <cellStyle name="Black 7 4 5 3" xfId="820" xr:uid="{00000000-0005-0000-0000-00000D050000}"/>
    <cellStyle name="Black 7 4 6" xfId="821" xr:uid="{00000000-0005-0000-0000-00000E050000}"/>
    <cellStyle name="Black 7 4 7" xfId="822" xr:uid="{00000000-0005-0000-0000-00000F050000}"/>
    <cellStyle name="Black 7 5" xfId="823" xr:uid="{00000000-0005-0000-0000-000010050000}"/>
    <cellStyle name="Black 7 6" xfId="824" xr:uid="{00000000-0005-0000-0000-000011050000}"/>
    <cellStyle name="Black 8" xfId="825" xr:uid="{00000000-0005-0000-0000-000012050000}"/>
    <cellStyle name="Black 8 2" xfId="826" xr:uid="{00000000-0005-0000-0000-000013050000}"/>
    <cellStyle name="Black 8 2 2" xfId="827" xr:uid="{00000000-0005-0000-0000-000014050000}"/>
    <cellStyle name="Black 8 2 3" xfId="828" xr:uid="{00000000-0005-0000-0000-000015050000}"/>
    <cellStyle name="Black 8 3" xfId="829" xr:uid="{00000000-0005-0000-0000-000016050000}"/>
    <cellStyle name="Black 8 3 2" xfId="830" xr:uid="{00000000-0005-0000-0000-000017050000}"/>
    <cellStyle name="Black 8 3 3" xfId="831" xr:uid="{00000000-0005-0000-0000-000018050000}"/>
    <cellStyle name="Black 8 4" xfId="832" xr:uid="{00000000-0005-0000-0000-000019050000}"/>
    <cellStyle name="Black 8 4 2" xfId="833" xr:uid="{00000000-0005-0000-0000-00001A050000}"/>
    <cellStyle name="Black 8 4 3" xfId="834" xr:uid="{00000000-0005-0000-0000-00001B050000}"/>
    <cellStyle name="Black 8 5" xfId="835" xr:uid="{00000000-0005-0000-0000-00001C050000}"/>
    <cellStyle name="Black 8 5 2" xfId="836" xr:uid="{00000000-0005-0000-0000-00001D050000}"/>
    <cellStyle name="Black 8 5 3" xfId="837" xr:uid="{00000000-0005-0000-0000-00001E050000}"/>
    <cellStyle name="Black 8 6" xfId="838" xr:uid="{00000000-0005-0000-0000-00001F050000}"/>
    <cellStyle name="Black 8 7" xfId="839" xr:uid="{00000000-0005-0000-0000-000020050000}"/>
    <cellStyle name="Black 9" xfId="840" xr:uid="{00000000-0005-0000-0000-000021050000}"/>
    <cellStyle name="Black 9 2" xfId="841" xr:uid="{00000000-0005-0000-0000-000022050000}"/>
    <cellStyle name="Black 9 2 2" xfId="842" xr:uid="{00000000-0005-0000-0000-000023050000}"/>
    <cellStyle name="Black 9 2 3" xfId="843" xr:uid="{00000000-0005-0000-0000-000024050000}"/>
    <cellStyle name="Black 9 3" xfId="844" xr:uid="{00000000-0005-0000-0000-000025050000}"/>
    <cellStyle name="Black 9 3 2" xfId="845" xr:uid="{00000000-0005-0000-0000-000026050000}"/>
    <cellStyle name="Black 9 3 3" xfId="846" xr:uid="{00000000-0005-0000-0000-000027050000}"/>
    <cellStyle name="Black 9 4" xfId="847" xr:uid="{00000000-0005-0000-0000-000028050000}"/>
    <cellStyle name="Black 9 4 2" xfId="848" xr:uid="{00000000-0005-0000-0000-000029050000}"/>
    <cellStyle name="Black 9 4 3" xfId="849" xr:uid="{00000000-0005-0000-0000-00002A050000}"/>
    <cellStyle name="Black 9 5" xfId="850" xr:uid="{00000000-0005-0000-0000-00002B050000}"/>
    <cellStyle name="Black 9 5 2" xfId="851" xr:uid="{00000000-0005-0000-0000-00002C050000}"/>
    <cellStyle name="Black 9 5 3" xfId="852" xr:uid="{00000000-0005-0000-0000-00002D050000}"/>
    <cellStyle name="Black 9 6" xfId="853" xr:uid="{00000000-0005-0000-0000-00002E050000}"/>
    <cellStyle name="Black 9 7" xfId="854" xr:uid="{00000000-0005-0000-0000-00002F050000}"/>
    <cellStyle name="BOLD" xfId="855" xr:uid="{00000000-0005-0000-0000-000030050000}"/>
    <cellStyle name="BOLD 2" xfId="856" xr:uid="{00000000-0005-0000-0000-000031050000}"/>
    <cellStyle name="BOLD 2 2" xfId="857" xr:uid="{00000000-0005-0000-0000-000032050000}"/>
    <cellStyle name="Calc Currency (0)" xfId="858" xr:uid="{00000000-0005-0000-0000-000033050000}"/>
    <cellStyle name="Calc Currency (2)" xfId="859" xr:uid="{00000000-0005-0000-0000-000034050000}"/>
    <cellStyle name="Calc Percent (0)" xfId="860" xr:uid="{00000000-0005-0000-0000-000035050000}"/>
    <cellStyle name="Calc Percent (1)" xfId="861" xr:uid="{00000000-0005-0000-0000-000036050000}"/>
    <cellStyle name="Calc Percent (2)" xfId="862" xr:uid="{00000000-0005-0000-0000-000037050000}"/>
    <cellStyle name="Calc Units (0)" xfId="863" xr:uid="{00000000-0005-0000-0000-000038050000}"/>
    <cellStyle name="Calc Units (1)" xfId="864" xr:uid="{00000000-0005-0000-0000-000039050000}"/>
    <cellStyle name="Calc Units (2)" xfId="865" xr:uid="{00000000-0005-0000-0000-00003A050000}"/>
    <cellStyle name="Calculated Value" xfId="37599" xr:uid="{00000000-0005-0000-0000-00003B050000}"/>
    <cellStyle name="Calculated Value 2" xfId="37600" xr:uid="{00000000-0005-0000-0000-00003C050000}"/>
    <cellStyle name="Calculated Value 3" xfId="37601" xr:uid="{00000000-0005-0000-0000-00003D050000}"/>
    <cellStyle name="Calculated Value 4" xfId="37602" xr:uid="{00000000-0005-0000-0000-00003E050000}"/>
    <cellStyle name="Calculated Value 5" xfId="37603" xr:uid="{00000000-0005-0000-0000-00003F050000}"/>
    <cellStyle name="Calculation 10" xfId="866" xr:uid="{00000000-0005-0000-0000-000040050000}"/>
    <cellStyle name="Calculation 10 2" xfId="867" xr:uid="{00000000-0005-0000-0000-000041050000}"/>
    <cellStyle name="Calculation 10 2 2" xfId="868" xr:uid="{00000000-0005-0000-0000-000042050000}"/>
    <cellStyle name="Calculation 10 2 3" xfId="869" xr:uid="{00000000-0005-0000-0000-000043050000}"/>
    <cellStyle name="Calculation 10 3" xfId="870" xr:uid="{00000000-0005-0000-0000-000044050000}"/>
    <cellStyle name="Calculation 10 3 2" xfId="871" xr:uid="{00000000-0005-0000-0000-000045050000}"/>
    <cellStyle name="Calculation 10 3 3" xfId="872" xr:uid="{00000000-0005-0000-0000-000046050000}"/>
    <cellStyle name="Calculation 10 4" xfId="873" xr:uid="{00000000-0005-0000-0000-000047050000}"/>
    <cellStyle name="Calculation 10 4 2" xfId="874" xr:uid="{00000000-0005-0000-0000-000048050000}"/>
    <cellStyle name="Calculation 10 4 3" xfId="875" xr:uid="{00000000-0005-0000-0000-000049050000}"/>
    <cellStyle name="Calculation 10 5" xfId="876" xr:uid="{00000000-0005-0000-0000-00004A050000}"/>
    <cellStyle name="Calculation 10 5 2" xfId="877" xr:uid="{00000000-0005-0000-0000-00004B050000}"/>
    <cellStyle name="Calculation 10 5 3" xfId="878" xr:uid="{00000000-0005-0000-0000-00004C050000}"/>
    <cellStyle name="Calculation 10 6" xfId="879" xr:uid="{00000000-0005-0000-0000-00004D050000}"/>
    <cellStyle name="Calculation 10 6 2" xfId="880" xr:uid="{00000000-0005-0000-0000-00004E050000}"/>
    <cellStyle name="Calculation 10 6 3" xfId="881" xr:uid="{00000000-0005-0000-0000-00004F050000}"/>
    <cellStyle name="Calculation 10 7" xfId="882" xr:uid="{00000000-0005-0000-0000-000050050000}"/>
    <cellStyle name="Calculation 10 8" xfId="883" xr:uid="{00000000-0005-0000-0000-000051050000}"/>
    <cellStyle name="Calculation 10 9" xfId="37604" xr:uid="{00000000-0005-0000-0000-000052050000}"/>
    <cellStyle name="Calculation 11" xfId="884" xr:uid="{00000000-0005-0000-0000-000053050000}"/>
    <cellStyle name="Calculation 11 2" xfId="885" xr:uid="{00000000-0005-0000-0000-000054050000}"/>
    <cellStyle name="Calculation 11 2 2" xfId="886" xr:uid="{00000000-0005-0000-0000-000055050000}"/>
    <cellStyle name="Calculation 11 2 3" xfId="887" xr:uid="{00000000-0005-0000-0000-000056050000}"/>
    <cellStyle name="Calculation 11 3" xfId="888" xr:uid="{00000000-0005-0000-0000-000057050000}"/>
    <cellStyle name="Calculation 11 3 2" xfId="889" xr:uid="{00000000-0005-0000-0000-000058050000}"/>
    <cellStyle name="Calculation 11 3 3" xfId="890" xr:uid="{00000000-0005-0000-0000-000059050000}"/>
    <cellStyle name="Calculation 11 4" xfId="891" xr:uid="{00000000-0005-0000-0000-00005A050000}"/>
    <cellStyle name="Calculation 11 4 2" xfId="892" xr:uid="{00000000-0005-0000-0000-00005B050000}"/>
    <cellStyle name="Calculation 11 4 3" xfId="893" xr:uid="{00000000-0005-0000-0000-00005C050000}"/>
    <cellStyle name="Calculation 11 5" xfId="894" xr:uid="{00000000-0005-0000-0000-00005D050000}"/>
    <cellStyle name="Calculation 11 5 2" xfId="895" xr:uid="{00000000-0005-0000-0000-00005E050000}"/>
    <cellStyle name="Calculation 11 5 3" xfId="896" xr:uid="{00000000-0005-0000-0000-00005F050000}"/>
    <cellStyle name="Calculation 11 6" xfId="897" xr:uid="{00000000-0005-0000-0000-000060050000}"/>
    <cellStyle name="Calculation 11 6 2" xfId="898" xr:uid="{00000000-0005-0000-0000-000061050000}"/>
    <cellStyle name="Calculation 11 6 3" xfId="899" xr:uid="{00000000-0005-0000-0000-000062050000}"/>
    <cellStyle name="Calculation 11 7" xfId="900" xr:uid="{00000000-0005-0000-0000-000063050000}"/>
    <cellStyle name="Calculation 11 8" xfId="901" xr:uid="{00000000-0005-0000-0000-000064050000}"/>
    <cellStyle name="Calculation 12" xfId="902" xr:uid="{00000000-0005-0000-0000-000065050000}"/>
    <cellStyle name="Calculation 12 2" xfId="903" xr:uid="{00000000-0005-0000-0000-000066050000}"/>
    <cellStyle name="Calculation 12 3" xfId="904" xr:uid="{00000000-0005-0000-0000-000067050000}"/>
    <cellStyle name="Calculation 13" xfId="905" xr:uid="{00000000-0005-0000-0000-000068050000}"/>
    <cellStyle name="Calculation 13 2" xfId="906" xr:uid="{00000000-0005-0000-0000-000069050000}"/>
    <cellStyle name="Calculation 13 3" xfId="907" xr:uid="{00000000-0005-0000-0000-00006A050000}"/>
    <cellStyle name="Calculation 14" xfId="908" xr:uid="{00000000-0005-0000-0000-00006B050000}"/>
    <cellStyle name="Calculation 15" xfId="909" xr:uid="{00000000-0005-0000-0000-00006C050000}"/>
    <cellStyle name="Calculation 2" xfId="910" xr:uid="{00000000-0005-0000-0000-00006D050000}"/>
    <cellStyle name="Calculation 2 10" xfId="911" xr:uid="{00000000-0005-0000-0000-00006E050000}"/>
    <cellStyle name="Calculation 2 10 2" xfId="912" xr:uid="{00000000-0005-0000-0000-00006F050000}"/>
    <cellStyle name="Calculation 2 10 3" xfId="913" xr:uid="{00000000-0005-0000-0000-000070050000}"/>
    <cellStyle name="Calculation 2 11" xfId="914" xr:uid="{00000000-0005-0000-0000-000071050000}"/>
    <cellStyle name="Calculation 2 12" xfId="915" xr:uid="{00000000-0005-0000-0000-000072050000}"/>
    <cellStyle name="Calculation 2 13" xfId="37605" xr:uid="{00000000-0005-0000-0000-000073050000}"/>
    <cellStyle name="Calculation 2 2" xfId="916" xr:uid="{00000000-0005-0000-0000-000074050000}"/>
    <cellStyle name="Calculation 2 2 10" xfId="917" xr:uid="{00000000-0005-0000-0000-000075050000}"/>
    <cellStyle name="Calculation 2 2 11" xfId="918" xr:uid="{00000000-0005-0000-0000-000076050000}"/>
    <cellStyle name="Calculation 2 2 12" xfId="37606" xr:uid="{00000000-0005-0000-0000-000077050000}"/>
    <cellStyle name="Calculation 2 2 2" xfId="919" xr:uid="{00000000-0005-0000-0000-000078050000}"/>
    <cellStyle name="Calculation 2 2 2 2" xfId="920" xr:uid="{00000000-0005-0000-0000-000079050000}"/>
    <cellStyle name="Calculation 2 2 2 2 2" xfId="921" xr:uid="{00000000-0005-0000-0000-00007A050000}"/>
    <cellStyle name="Calculation 2 2 2 2 2 2" xfId="922" xr:uid="{00000000-0005-0000-0000-00007B050000}"/>
    <cellStyle name="Calculation 2 2 2 2 2 3" xfId="923" xr:uid="{00000000-0005-0000-0000-00007C050000}"/>
    <cellStyle name="Calculation 2 2 2 2 3" xfId="924" xr:uid="{00000000-0005-0000-0000-00007D050000}"/>
    <cellStyle name="Calculation 2 2 2 2 3 2" xfId="925" xr:uid="{00000000-0005-0000-0000-00007E050000}"/>
    <cellStyle name="Calculation 2 2 2 2 3 3" xfId="926" xr:uid="{00000000-0005-0000-0000-00007F050000}"/>
    <cellStyle name="Calculation 2 2 2 2 4" xfId="927" xr:uid="{00000000-0005-0000-0000-000080050000}"/>
    <cellStyle name="Calculation 2 2 2 2 4 2" xfId="928" xr:uid="{00000000-0005-0000-0000-000081050000}"/>
    <cellStyle name="Calculation 2 2 2 2 4 3" xfId="929" xr:uid="{00000000-0005-0000-0000-000082050000}"/>
    <cellStyle name="Calculation 2 2 2 2 5" xfId="930" xr:uid="{00000000-0005-0000-0000-000083050000}"/>
    <cellStyle name="Calculation 2 2 2 2 5 2" xfId="931" xr:uid="{00000000-0005-0000-0000-000084050000}"/>
    <cellStyle name="Calculation 2 2 2 2 5 3" xfId="932" xr:uid="{00000000-0005-0000-0000-000085050000}"/>
    <cellStyle name="Calculation 2 2 2 2 6" xfId="933" xr:uid="{00000000-0005-0000-0000-000086050000}"/>
    <cellStyle name="Calculation 2 2 2 2 6 2" xfId="934" xr:uid="{00000000-0005-0000-0000-000087050000}"/>
    <cellStyle name="Calculation 2 2 2 2 6 3" xfId="935" xr:uid="{00000000-0005-0000-0000-000088050000}"/>
    <cellStyle name="Calculation 2 2 2 2 7" xfId="936" xr:uid="{00000000-0005-0000-0000-000089050000}"/>
    <cellStyle name="Calculation 2 2 2 2 8" xfId="937" xr:uid="{00000000-0005-0000-0000-00008A050000}"/>
    <cellStyle name="Calculation 2 2 2 3" xfId="938" xr:uid="{00000000-0005-0000-0000-00008B050000}"/>
    <cellStyle name="Calculation 2 2 2 3 2" xfId="939" xr:uid="{00000000-0005-0000-0000-00008C050000}"/>
    <cellStyle name="Calculation 2 2 2 3 3" xfId="940" xr:uid="{00000000-0005-0000-0000-00008D050000}"/>
    <cellStyle name="Calculation 2 2 2 4" xfId="941" xr:uid="{00000000-0005-0000-0000-00008E050000}"/>
    <cellStyle name="Calculation 2 2 2 4 2" xfId="942" xr:uid="{00000000-0005-0000-0000-00008F050000}"/>
    <cellStyle name="Calculation 2 2 2 4 3" xfId="943" xr:uid="{00000000-0005-0000-0000-000090050000}"/>
    <cellStyle name="Calculation 2 2 2 5" xfId="944" xr:uid="{00000000-0005-0000-0000-000091050000}"/>
    <cellStyle name="Calculation 2 2 2 5 2" xfId="945" xr:uid="{00000000-0005-0000-0000-000092050000}"/>
    <cellStyle name="Calculation 2 2 2 5 3" xfId="946" xr:uid="{00000000-0005-0000-0000-000093050000}"/>
    <cellStyle name="Calculation 2 2 2 6" xfId="947" xr:uid="{00000000-0005-0000-0000-000094050000}"/>
    <cellStyle name="Calculation 2 2 2 6 2" xfId="948" xr:uid="{00000000-0005-0000-0000-000095050000}"/>
    <cellStyle name="Calculation 2 2 2 6 3" xfId="949" xr:uid="{00000000-0005-0000-0000-000096050000}"/>
    <cellStyle name="Calculation 2 2 2 7" xfId="950" xr:uid="{00000000-0005-0000-0000-000097050000}"/>
    <cellStyle name="Calculation 2 2 2 8" xfId="951" xr:uid="{00000000-0005-0000-0000-000098050000}"/>
    <cellStyle name="Calculation 2 2 3" xfId="952" xr:uid="{00000000-0005-0000-0000-000099050000}"/>
    <cellStyle name="Calculation 2 2 3 2" xfId="953" xr:uid="{00000000-0005-0000-0000-00009A050000}"/>
    <cellStyle name="Calculation 2 2 3 2 2" xfId="954" xr:uid="{00000000-0005-0000-0000-00009B050000}"/>
    <cellStyle name="Calculation 2 2 3 2 2 2" xfId="955" xr:uid="{00000000-0005-0000-0000-00009C050000}"/>
    <cellStyle name="Calculation 2 2 3 2 2 3" xfId="956" xr:uid="{00000000-0005-0000-0000-00009D050000}"/>
    <cellStyle name="Calculation 2 2 3 2 3" xfId="957" xr:uid="{00000000-0005-0000-0000-00009E050000}"/>
    <cellStyle name="Calculation 2 2 3 2 3 2" xfId="958" xr:uid="{00000000-0005-0000-0000-00009F050000}"/>
    <cellStyle name="Calculation 2 2 3 2 3 3" xfId="959" xr:uid="{00000000-0005-0000-0000-0000A0050000}"/>
    <cellStyle name="Calculation 2 2 3 2 4" xfId="960" xr:uid="{00000000-0005-0000-0000-0000A1050000}"/>
    <cellStyle name="Calculation 2 2 3 2 4 2" xfId="961" xr:uid="{00000000-0005-0000-0000-0000A2050000}"/>
    <cellStyle name="Calculation 2 2 3 2 4 3" xfId="962" xr:uid="{00000000-0005-0000-0000-0000A3050000}"/>
    <cellStyle name="Calculation 2 2 3 2 5" xfId="963" xr:uid="{00000000-0005-0000-0000-0000A4050000}"/>
    <cellStyle name="Calculation 2 2 3 2 5 2" xfId="964" xr:uid="{00000000-0005-0000-0000-0000A5050000}"/>
    <cellStyle name="Calculation 2 2 3 2 5 3" xfId="965" xr:uid="{00000000-0005-0000-0000-0000A6050000}"/>
    <cellStyle name="Calculation 2 2 3 2 6" xfId="966" xr:uid="{00000000-0005-0000-0000-0000A7050000}"/>
    <cellStyle name="Calculation 2 2 3 2 6 2" xfId="967" xr:uid="{00000000-0005-0000-0000-0000A8050000}"/>
    <cellStyle name="Calculation 2 2 3 2 6 3" xfId="968" xr:uid="{00000000-0005-0000-0000-0000A9050000}"/>
    <cellStyle name="Calculation 2 2 3 2 7" xfId="969" xr:uid="{00000000-0005-0000-0000-0000AA050000}"/>
    <cellStyle name="Calculation 2 2 3 2 8" xfId="970" xr:uid="{00000000-0005-0000-0000-0000AB050000}"/>
    <cellStyle name="Calculation 2 2 3 3" xfId="971" xr:uid="{00000000-0005-0000-0000-0000AC050000}"/>
    <cellStyle name="Calculation 2 2 3 3 2" xfId="972" xr:uid="{00000000-0005-0000-0000-0000AD050000}"/>
    <cellStyle name="Calculation 2 2 3 3 3" xfId="973" xr:uid="{00000000-0005-0000-0000-0000AE050000}"/>
    <cellStyle name="Calculation 2 2 3 4" xfId="974" xr:uid="{00000000-0005-0000-0000-0000AF050000}"/>
    <cellStyle name="Calculation 2 2 3 4 2" xfId="975" xr:uid="{00000000-0005-0000-0000-0000B0050000}"/>
    <cellStyle name="Calculation 2 2 3 4 3" xfId="976" xr:uid="{00000000-0005-0000-0000-0000B1050000}"/>
    <cellStyle name="Calculation 2 2 3 5" xfId="977" xr:uid="{00000000-0005-0000-0000-0000B2050000}"/>
    <cellStyle name="Calculation 2 2 3 5 2" xfId="978" xr:uid="{00000000-0005-0000-0000-0000B3050000}"/>
    <cellStyle name="Calculation 2 2 3 5 3" xfId="979" xr:uid="{00000000-0005-0000-0000-0000B4050000}"/>
    <cellStyle name="Calculation 2 2 3 6" xfId="980" xr:uid="{00000000-0005-0000-0000-0000B5050000}"/>
    <cellStyle name="Calculation 2 2 3 6 2" xfId="981" xr:uid="{00000000-0005-0000-0000-0000B6050000}"/>
    <cellStyle name="Calculation 2 2 3 6 3" xfId="982" xr:uid="{00000000-0005-0000-0000-0000B7050000}"/>
    <cellStyle name="Calculation 2 2 3 7" xfId="983" xr:uid="{00000000-0005-0000-0000-0000B8050000}"/>
    <cellStyle name="Calculation 2 2 3 8" xfId="984" xr:uid="{00000000-0005-0000-0000-0000B9050000}"/>
    <cellStyle name="Calculation 2 2 4" xfId="985" xr:uid="{00000000-0005-0000-0000-0000BA050000}"/>
    <cellStyle name="Calculation 2 2 4 2" xfId="986" xr:uid="{00000000-0005-0000-0000-0000BB050000}"/>
    <cellStyle name="Calculation 2 2 4 2 2" xfId="987" xr:uid="{00000000-0005-0000-0000-0000BC050000}"/>
    <cellStyle name="Calculation 2 2 4 2 2 2" xfId="988" xr:uid="{00000000-0005-0000-0000-0000BD050000}"/>
    <cellStyle name="Calculation 2 2 4 2 2 3" xfId="989" xr:uid="{00000000-0005-0000-0000-0000BE050000}"/>
    <cellStyle name="Calculation 2 2 4 2 3" xfId="990" xr:uid="{00000000-0005-0000-0000-0000BF050000}"/>
    <cellStyle name="Calculation 2 2 4 2 3 2" xfId="991" xr:uid="{00000000-0005-0000-0000-0000C0050000}"/>
    <cellStyle name="Calculation 2 2 4 2 3 3" xfId="992" xr:uid="{00000000-0005-0000-0000-0000C1050000}"/>
    <cellStyle name="Calculation 2 2 4 2 4" xfId="993" xr:uid="{00000000-0005-0000-0000-0000C2050000}"/>
    <cellStyle name="Calculation 2 2 4 2 4 2" xfId="994" xr:uid="{00000000-0005-0000-0000-0000C3050000}"/>
    <cellStyle name="Calculation 2 2 4 2 4 3" xfId="995" xr:uid="{00000000-0005-0000-0000-0000C4050000}"/>
    <cellStyle name="Calculation 2 2 4 2 5" xfId="996" xr:uid="{00000000-0005-0000-0000-0000C5050000}"/>
    <cellStyle name="Calculation 2 2 4 2 5 2" xfId="997" xr:uid="{00000000-0005-0000-0000-0000C6050000}"/>
    <cellStyle name="Calculation 2 2 4 2 5 3" xfId="998" xr:uid="{00000000-0005-0000-0000-0000C7050000}"/>
    <cellStyle name="Calculation 2 2 4 2 6" xfId="999" xr:uid="{00000000-0005-0000-0000-0000C8050000}"/>
    <cellStyle name="Calculation 2 2 4 2 6 2" xfId="1000" xr:uid="{00000000-0005-0000-0000-0000C9050000}"/>
    <cellStyle name="Calculation 2 2 4 2 6 3" xfId="1001" xr:uid="{00000000-0005-0000-0000-0000CA050000}"/>
    <cellStyle name="Calculation 2 2 4 2 7" xfId="1002" xr:uid="{00000000-0005-0000-0000-0000CB050000}"/>
    <cellStyle name="Calculation 2 2 4 2 8" xfId="1003" xr:uid="{00000000-0005-0000-0000-0000CC050000}"/>
    <cellStyle name="Calculation 2 2 4 3" xfId="1004" xr:uid="{00000000-0005-0000-0000-0000CD050000}"/>
    <cellStyle name="Calculation 2 2 4 3 2" xfId="1005" xr:uid="{00000000-0005-0000-0000-0000CE050000}"/>
    <cellStyle name="Calculation 2 2 4 3 3" xfId="1006" xr:uid="{00000000-0005-0000-0000-0000CF050000}"/>
    <cellStyle name="Calculation 2 2 4 4" xfId="1007" xr:uid="{00000000-0005-0000-0000-0000D0050000}"/>
    <cellStyle name="Calculation 2 2 4 4 2" xfId="1008" xr:uid="{00000000-0005-0000-0000-0000D1050000}"/>
    <cellStyle name="Calculation 2 2 4 4 3" xfId="1009" xr:uid="{00000000-0005-0000-0000-0000D2050000}"/>
    <cellStyle name="Calculation 2 2 4 5" xfId="1010" xr:uid="{00000000-0005-0000-0000-0000D3050000}"/>
    <cellStyle name="Calculation 2 2 4 5 2" xfId="1011" xr:uid="{00000000-0005-0000-0000-0000D4050000}"/>
    <cellStyle name="Calculation 2 2 4 5 3" xfId="1012" xr:uid="{00000000-0005-0000-0000-0000D5050000}"/>
    <cellStyle name="Calculation 2 2 4 6" xfId="1013" xr:uid="{00000000-0005-0000-0000-0000D6050000}"/>
    <cellStyle name="Calculation 2 2 4 6 2" xfId="1014" xr:uid="{00000000-0005-0000-0000-0000D7050000}"/>
    <cellStyle name="Calculation 2 2 4 6 3" xfId="1015" xr:uid="{00000000-0005-0000-0000-0000D8050000}"/>
    <cellStyle name="Calculation 2 2 4 7" xfId="1016" xr:uid="{00000000-0005-0000-0000-0000D9050000}"/>
    <cellStyle name="Calculation 2 2 4 8" xfId="1017" xr:uid="{00000000-0005-0000-0000-0000DA050000}"/>
    <cellStyle name="Calculation 2 2 5" xfId="1018" xr:uid="{00000000-0005-0000-0000-0000DB050000}"/>
    <cellStyle name="Calculation 2 2 5 2" xfId="1019" xr:uid="{00000000-0005-0000-0000-0000DC050000}"/>
    <cellStyle name="Calculation 2 2 5 2 2" xfId="1020" xr:uid="{00000000-0005-0000-0000-0000DD050000}"/>
    <cellStyle name="Calculation 2 2 5 2 3" xfId="1021" xr:uid="{00000000-0005-0000-0000-0000DE050000}"/>
    <cellStyle name="Calculation 2 2 5 3" xfId="1022" xr:uid="{00000000-0005-0000-0000-0000DF050000}"/>
    <cellStyle name="Calculation 2 2 5 3 2" xfId="1023" xr:uid="{00000000-0005-0000-0000-0000E0050000}"/>
    <cellStyle name="Calculation 2 2 5 3 3" xfId="1024" xr:uid="{00000000-0005-0000-0000-0000E1050000}"/>
    <cellStyle name="Calculation 2 2 5 4" xfId="1025" xr:uid="{00000000-0005-0000-0000-0000E2050000}"/>
    <cellStyle name="Calculation 2 2 5 4 2" xfId="1026" xr:uid="{00000000-0005-0000-0000-0000E3050000}"/>
    <cellStyle name="Calculation 2 2 5 4 3" xfId="1027" xr:uid="{00000000-0005-0000-0000-0000E4050000}"/>
    <cellStyle name="Calculation 2 2 5 5" xfId="1028" xr:uid="{00000000-0005-0000-0000-0000E5050000}"/>
    <cellStyle name="Calculation 2 2 5 5 2" xfId="1029" xr:uid="{00000000-0005-0000-0000-0000E6050000}"/>
    <cellStyle name="Calculation 2 2 5 5 3" xfId="1030" xr:uid="{00000000-0005-0000-0000-0000E7050000}"/>
    <cellStyle name="Calculation 2 2 5 6" xfId="1031" xr:uid="{00000000-0005-0000-0000-0000E8050000}"/>
    <cellStyle name="Calculation 2 2 5 6 2" xfId="1032" xr:uid="{00000000-0005-0000-0000-0000E9050000}"/>
    <cellStyle name="Calculation 2 2 5 6 3" xfId="1033" xr:uid="{00000000-0005-0000-0000-0000EA050000}"/>
    <cellStyle name="Calculation 2 2 5 7" xfId="1034" xr:uid="{00000000-0005-0000-0000-0000EB050000}"/>
    <cellStyle name="Calculation 2 2 5 8" xfId="1035" xr:uid="{00000000-0005-0000-0000-0000EC050000}"/>
    <cellStyle name="Calculation 2 2 6" xfId="1036" xr:uid="{00000000-0005-0000-0000-0000ED050000}"/>
    <cellStyle name="Calculation 2 2 6 2" xfId="1037" xr:uid="{00000000-0005-0000-0000-0000EE050000}"/>
    <cellStyle name="Calculation 2 2 6 3" xfId="1038" xr:uid="{00000000-0005-0000-0000-0000EF050000}"/>
    <cellStyle name="Calculation 2 2 7" xfId="1039" xr:uid="{00000000-0005-0000-0000-0000F0050000}"/>
    <cellStyle name="Calculation 2 2 7 2" xfId="1040" xr:uid="{00000000-0005-0000-0000-0000F1050000}"/>
    <cellStyle name="Calculation 2 2 7 3" xfId="1041" xr:uid="{00000000-0005-0000-0000-0000F2050000}"/>
    <cellStyle name="Calculation 2 2 8" xfId="1042" xr:uid="{00000000-0005-0000-0000-0000F3050000}"/>
    <cellStyle name="Calculation 2 2 8 2" xfId="1043" xr:uid="{00000000-0005-0000-0000-0000F4050000}"/>
    <cellStyle name="Calculation 2 2 8 3" xfId="1044" xr:uid="{00000000-0005-0000-0000-0000F5050000}"/>
    <cellStyle name="Calculation 2 2 9" xfId="1045" xr:uid="{00000000-0005-0000-0000-0000F6050000}"/>
    <cellStyle name="Calculation 2 2 9 2" xfId="1046" xr:uid="{00000000-0005-0000-0000-0000F7050000}"/>
    <cellStyle name="Calculation 2 2 9 3" xfId="1047" xr:uid="{00000000-0005-0000-0000-0000F8050000}"/>
    <cellStyle name="Calculation 2 3" xfId="1048" xr:uid="{00000000-0005-0000-0000-0000F9050000}"/>
    <cellStyle name="Calculation 2 3 10" xfId="1049" xr:uid="{00000000-0005-0000-0000-0000FA050000}"/>
    <cellStyle name="Calculation 2 3 11" xfId="1050" xr:uid="{00000000-0005-0000-0000-0000FB050000}"/>
    <cellStyle name="Calculation 2 3 12" xfId="37607" xr:uid="{00000000-0005-0000-0000-0000FC050000}"/>
    <cellStyle name="Calculation 2 3 2" xfId="1051" xr:uid="{00000000-0005-0000-0000-0000FD050000}"/>
    <cellStyle name="Calculation 2 3 2 2" xfId="1052" xr:uid="{00000000-0005-0000-0000-0000FE050000}"/>
    <cellStyle name="Calculation 2 3 2 2 2" xfId="1053" xr:uid="{00000000-0005-0000-0000-0000FF050000}"/>
    <cellStyle name="Calculation 2 3 2 2 2 2" xfId="1054" xr:uid="{00000000-0005-0000-0000-000000060000}"/>
    <cellStyle name="Calculation 2 3 2 2 2 3" xfId="1055" xr:uid="{00000000-0005-0000-0000-000001060000}"/>
    <cellStyle name="Calculation 2 3 2 2 3" xfId="1056" xr:uid="{00000000-0005-0000-0000-000002060000}"/>
    <cellStyle name="Calculation 2 3 2 2 3 2" xfId="1057" xr:uid="{00000000-0005-0000-0000-000003060000}"/>
    <cellStyle name="Calculation 2 3 2 2 3 3" xfId="1058" xr:uid="{00000000-0005-0000-0000-000004060000}"/>
    <cellStyle name="Calculation 2 3 2 2 4" xfId="1059" xr:uid="{00000000-0005-0000-0000-000005060000}"/>
    <cellStyle name="Calculation 2 3 2 2 4 2" xfId="1060" xr:uid="{00000000-0005-0000-0000-000006060000}"/>
    <cellStyle name="Calculation 2 3 2 2 4 3" xfId="1061" xr:uid="{00000000-0005-0000-0000-000007060000}"/>
    <cellStyle name="Calculation 2 3 2 2 5" xfId="1062" xr:uid="{00000000-0005-0000-0000-000008060000}"/>
    <cellStyle name="Calculation 2 3 2 2 5 2" xfId="1063" xr:uid="{00000000-0005-0000-0000-000009060000}"/>
    <cellStyle name="Calculation 2 3 2 2 5 3" xfId="1064" xr:uid="{00000000-0005-0000-0000-00000A060000}"/>
    <cellStyle name="Calculation 2 3 2 2 6" xfId="1065" xr:uid="{00000000-0005-0000-0000-00000B060000}"/>
    <cellStyle name="Calculation 2 3 2 2 6 2" xfId="1066" xr:uid="{00000000-0005-0000-0000-00000C060000}"/>
    <cellStyle name="Calculation 2 3 2 2 6 3" xfId="1067" xr:uid="{00000000-0005-0000-0000-00000D060000}"/>
    <cellStyle name="Calculation 2 3 2 2 7" xfId="1068" xr:uid="{00000000-0005-0000-0000-00000E060000}"/>
    <cellStyle name="Calculation 2 3 2 2 8" xfId="1069" xr:uid="{00000000-0005-0000-0000-00000F060000}"/>
    <cellStyle name="Calculation 2 3 2 3" xfId="1070" xr:uid="{00000000-0005-0000-0000-000010060000}"/>
    <cellStyle name="Calculation 2 3 2 3 2" xfId="1071" xr:uid="{00000000-0005-0000-0000-000011060000}"/>
    <cellStyle name="Calculation 2 3 2 3 3" xfId="1072" xr:uid="{00000000-0005-0000-0000-000012060000}"/>
    <cellStyle name="Calculation 2 3 2 4" xfId="1073" xr:uid="{00000000-0005-0000-0000-000013060000}"/>
    <cellStyle name="Calculation 2 3 2 4 2" xfId="1074" xr:uid="{00000000-0005-0000-0000-000014060000}"/>
    <cellStyle name="Calculation 2 3 2 4 3" xfId="1075" xr:uid="{00000000-0005-0000-0000-000015060000}"/>
    <cellStyle name="Calculation 2 3 2 5" xfId="1076" xr:uid="{00000000-0005-0000-0000-000016060000}"/>
    <cellStyle name="Calculation 2 3 2 5 2" xfId="1077" xr:uid="{00000000-0005-0000-0000-000017060000}"/>
    <cellStyle name="Calculation 2 3 2 5 3" xfId="1078" xr:uid="{00000000-0005-0000-0000-000018060000}"/>
    <cellStyle name="Calculation 2 3 2 6" xfId="1079" xr:uid="{00000000-0005-0000-0000-000019060000}"/>
    <cellStyle name="Calculation 2 3 2 6 2" xfId="1080" xr:uid="{00000000-0005-0000-0000-00001A060000}"/>
    <cellStyle name="Calculation 2 3 2 6 3" xfId="1081" xr:uid="{00000000-0005-0000-0000-00001B060000}"/>
    <cellStyle name="Calculation 2 3 2 7" xfId="1082" xr:uid="{00000000-0005-0000-0000-00001C060000}"/>
    <cellStyle name="Calculation 2 3 2 8" xfId="1083" xr:uid="{00000000-0005-0000-0000-00001D060000}"/>
    <cellStyle name="Calculation 2 3 3" xfId="1084" xr:uid="{00000000-0005-0000-0000-00001E060000}"/>
    <cellStyle name="Calculation 2 3 3 2" xfId="1085" xr:uid="{00000000-0005-0000-0000-00001F060000}"/>
    <cellStyle name="Calculation 2 3 3 2 2" xfId="1086" xr:uid="{00000000-0005-0000-0000-000020060000}"/>
    <cellStyle name="Calculation 2 3 3 2 2 2" xfId="1087" xr:uid="{00000000-0005-0000-0000-000021060000}"/>
    <cellStyle name="Calculation 2 3 3 2 2 3" xfId="1088" xr:uid="{00000000-0005-0000-0000-000022060000}"/>
    <cellStyle name="Calculation 2 3 3 2 3" xfId="1089" xr:uid="{00000000-0005-0000-0000-000023060000}"/>
    <cellStyle name="Calculation 2 3 3 2 3 2" xfId="1090" xr:uid="{00000000-0005-0000-0000-000024060000}"/>
    <cellStyle name="Calculation 2 3 3 2 3 3" xfId="1091" xr:uid="{00000000-0005-0000-0000-000025060000}"/>
    <cellStyle name="Calculation 2 3 3 2 4" xfId="1092" xr:uid="{00000000-0005-0000-0000-000026060000}"/>
    <cellStyle name="Calculation 2 3 3 2 4 2" xfId="1093" xr:uid="{00000000-0005-0000-0000-000027060000}"/>
    <cellStyle name="Calculation 2 3 3 2 4 3" xfId="1094" xr:uid="{00000000-0005-0000-0000-000028060000}"/>
    <cellStyle name="Calculation 2 3 3 2 5" xfId="1095" xr:uid="{00000000-0005-0000-0000-000029060000}"/>
    <cellStyle name="Calculation 2 3 3 2 5 2" xfId="1096" xr:uid="{00000000-0005-0000-0000-00002A060000}"/>
    <cellStyle name="Calculation 2 3 3 2 5 3" xfId="1097" xr:uid="{00000000-0005-0000-0000-00002B060000}"/>
    <cellStyle name="Calculation 2 3 3 2 6" xfId="1098" xr:uid="{00000000-0005-0000-0000-00002C060000}"/>
    <cellStyle name="Calculation 2 3 3 2 6 2" xfId="1099" xr:uid="{00000000-0005-0000-0000-00002D060000}"/>
    <cellStyle name="Calculation 2 3 3 2 6 3" xfId="1100" xr:uid="{00000000-0005-0000-0000-00002E060000}"/>
    <cellStyle name="Calculation 2 3 3 2 7" xfId="1101" xr:uid="{00000000-0005-0000-0000-00002F060000}"/>
    <cellStyle name="Calculation 2 3 3 2 8" xfId="1102" xr:uid="{00000000-0005-0000-0000-000030060000}"/>
    <cellStyle name="Calculation 2 3 3 3" xfId="1103" xr:uid="{00000000-0005-0000-0000-000031060000}"/>
    <cellStyle name="Calculation 2 3 3 3 2" xfId="1104" xr:uid="{00000000-0005-0000-0000-000032060000}"/>
    <cellStyle name="Calculation 2 3 3 3 3" xfId="1105" xr:uid="{00000000-0005-0000-0000-000033060000}"/>
    <cellStyle name="Calculation 2 3 3 4" xfId="1106" xr:uid="{00000000-0005-0000-0000-000034060000}"/>
    <cellStyle name="Calculation 2 3 3 4 2" xfId="1107" xr:uid="{00000000-0005-0000-0000-000035060000}"/>
    <cellStyle name="Calculation 2 3 3 4 3" xfId="1108" xr:uid="{00000000-0005-0000-0000-000036060000}"/>
    <cellStyle name="Calculation 2 3 3 5" xfId="1109" xr:uid="{00000000-0005-0000-0000-000037060000}"/>
    <cellStyle name="Calculation 2 3 3 5 2" xfId="1110" xr:uid="{00000000-0005-0000-0000-000038060000}"/>
    <cellStyle name="Calculation 2 3 3 5 3" xfId="1111" xr:uid="{00000000-0005-0000-0000-000039060000}"/>
    <cellStyle name="Calculation 2 3 3 6" xfId="1112" xr:uid="{00000000-0005-0000-0000-00003A060000}"/>
    <cellStyle name="Calculation 2 3 3 6 2" xfId="1113" xr:uid="{00000000-0005-0000-0000-00003B060000}"/>
    <cellStyle name="Calculation 2 3 3 6 3" xfId="1114" xr:uid="{00000000-0005-0000-0000-00003C060000}"/>
    <cellStyle name="Calculation 2 3 3 7" xfId="1115" xr:uid="{00000000-0005-0000-0000-00003D060000}"/>
    <cellStyle name="Calculation 2 3 3 8" xfId="1116" xr:uid="{00000000-0005-0000-0000-00003E060000}"/>
    <cellStyle name="Calculation 2 3 4" xfId="1117" xr:uid="{00000000-0005-0000-0000-00003F060000}"/>
    <cellStyle name="Calculation 2 3 4 2" xfId="1118" xr:uid="{00000000-0005-0000-0000-000040060000}"/>
    <cellStyle name="Calculation 2 3 4 2 2" xfId="1119" xr:uid="{00000000-0005-0000-0000-000041060000}"/>
    <cellStyle name="Calculation 2 3 4 2 2 2" xfId="1120" xr:uid="{00000000-0005-0000-0000-000042060000}"/>
    <cellStyle name="Calculation 2 3 4 2 2 3" xfId="1121" xr:uid="{00000000-0005-0000-0000-000043060000}"/>
    <cellStyle name="Calculation 2 3 4 2 3" xfId="1122" xr:uid="{00000000-0005-0000-0000-000044060000}"/>
    <cellStyle name="Calculation 2 3 4 2 3 2" xfId="1123" xr:uid="{00000000-0005-0000-0000-000045060000}"/>
    <cellStyle name="Calculation 2 3 4 2 3 3" xfId="1124" xr:uid="{00000000-0005-0000-0000-000046060000}"/>
    <cellStyle name="Calculation 2 3 4 2 4" xfId="1125" xr:uid="{00000000-0005-0000-0000-000047060000}"/>
    <cellStyle name="Calculation 2 3 4 2 4 2" xfId="1126" xr:uid="{00000000-0005-0000-0000-000048060000}"/>
    <cellStyle name="Calculation 2 3 4 2 4 3" xfId="1127" xr:uid="{00000000-0005-0000-0000-000049060000}"/>
    <cellStyle name="Calculation 2 3 4 2 5" xfId="1128" xr:uid="{00000000-0005-0000-0000-00004A060000}"/>
    <cellStyle name="Calculation 2 3 4 2 5 2" xfId="1129" xr:uid="{00000000-0005-0000-0000-00004B060000}"/>
    <cellStyle name="Calculation 2 3 4 2 5 3" xfId="1130" xr:uid="{00000000-0005-0000-0000-00004C060000}"/>
    <cellStyle name="Calculation 2 3 4 2 6" xfId="1131" xr:uid="{00000000-0005-0000-0000-00004D060000}"/>
    <cellStyle name="Calculation 2 3 4 2 6 2" xfId="1132" xr:uid="{00000000-0005-0000-0000-00004E060000}"/>
    <cellStyle name="Calculation 2 3 4 2 6 3" xfId="1133" xr:uid="{00000000-0005-0000-0000-00004F060000}"/>
    <cellStyle name="Calculation 2 3 4 2 7" xfId="1134" xr:uid="{00000000-0005-0000-0000-000050060000}"/>
    <cellStyle name="Calculation 2 3 4 2 8" xfId="1135" xr:uid="{00000000-0005-0000-0000-000051060000}"/>
    <cellStyle name="Calculation 2 3 4 3" xfId="1136" xr:uid="{00000000-0005-0000-0000-000052060000}"/>
    <cellStyle name="Calculation 2 3 4 3 2" xfId="1137" xr:uid="{00000000-0005-0000-0000-000053060000}"/>
    <cellStyle name="Calculation 2 3 4 3 3" xfId="1138" xr:uid="{00000000-0005-0000-0000-000054060000}"/>
    <cellStyle name="Calculation 2 3 4 4" xfId="1139" xr:uid="{00000000-0005-0000-0000-000055060000}"/>
    <cellStyle name="Calculation 2 3 4 4 2" xfId="1140" xr:uid="{00000000-0005-0000-0000-000056060000}"/>
    <cellStyle name="Calculation 2 3 4 4 3" xfId="1141" xr:uid="{00000000-0005-0000-0000-000057060000}"/>
    <cellStyle name="Calculation 2 3 4 5" xfId="1142" xr:uid="{00000000-0005-0000-0000-000058060000}"/>
    <cellStyle name="Calculation 2 3 4 5 2" xfId="1143" xr:uid="{00000000-0005-0000-0000-000059060000}"/>
    <cellStyle name="Calculation 2 3 4 5 3" xfId="1144" xr:uid="{00000000-0005-0000-0000-00005A060000}"/>
    <cellStyle name="Calculation 2 3 4 6" xfId="1145" xr:uid="{00000000-0005-0000-0000-00005B060000}"/>
    <cellStyle name="Calculation 2 3 4 6 2" xfId="1146" xr:uid="{00000000-0005-0000-0000-00005C060000}"/>
    <cellStyle name="Calculation 2 3 4 6 3" xfId="1147" xr:uid="{00000000-0005-0000-0000-00005D060000}"/>
    <cellStyle name="Calculation 2 3 4 7" xfId="1148" xr:uid="{00000000-0005-0000-0000-00005E060000}"/>
    <cellStyle name="Calculation 2 3 4 8" xfId="1149" xr:uid="{00000000-0005-0000-0000-00005F060000}"/>
    <cellStyle name="Calculation 2 3 5" xfId="1150" xr:uid="{00000000-0005-0000-0000-000060060000}"/>
    <cellStyle name="Calculation 2 3 5 2" xfId="1151" xr:uid="{00000000-0005-0000-0000-000061060000}"/>
    <cellStyle name="Calculation 2 3 5 2 2" xfId="1152" xr:uid="{00000000-0005-0000-0000-000062060000}"/>
    <cellStyle name="Calculation 2 3 5 2 3" xfId="1153" xr:uid="{00000000-0005-0000-0000-000063060000}"/>
    <cellStyle name="Calculation 2 3 5 3" xfId="1154" xr:uid="{00000000-0005-0000-0000-000064060000}"/>
    <cellStyle name="Calculation 2 3 5 3 2" xfId="1155" xr:uid="{00000000-0005-0000-0000-000065060000}"/>
    <cellStyle name="Calculation 2 3 5 3 3" xfId="1156" xr:uid="{00000000-0005-0000-0000-000066060000}"/>
    <cellStyle name="Calculation 2 3 5 4" xfId="1157" xr:uid="{00000000-0005-0000-0000-000067060000}"/>
    <cellStyle name="Calculation 2 3 5 4 2" xfId="1158" xr:uid="{00000000-0005-0000-0000-000068060000}"/>
    <cellStyle name="Calculation 2 3 5 4 3" xfId="1159" xr:uid="{00000000-0005-0000-0000-000069060000}"/>
    <cellStyle name="Calculation 2 3 5 5" xfId="1160" xr:uid="{00000000-0005-0000-0000-00006A060000}"/>
    <cellStyle name="Calculation 2 3 5 5 2" xfId="1161" xr:uid="{00000000-0005-0000-0000-00006B060000}"/>
    <cellStyle name="Calculation 2 3 5 5 3" xfId="1162" xr:uid="{00000000-0005-0000-0000-00006C060000}"/>
    <cellStyle name="Calculation 2 3 5 6" xfId="1163" xr:uid="{00000000-0005-0000-0000-00006D060000}"/>
    <cellStyle name="Calculation 2 3 5 6 2" xfId="1164" xr:uid="{00000000-0005-0000-0000-00006E060000}"/>
    <cellStyle name="Calculation 2 3 5 6 3" xfId="1165" xr:uid="{00000000-0005-0000-0000-00006F060000}"/>
    <cellStyle name="Calculation 2 3 5 7" xfId="1166" xr:uid="{00000000-0005-0000-0000-000070060000}"/>
    <cellStyle name="Calculation 2 3 5 8" xfId="1167" xr:uid="{00000000-0005-0000-0000-000071060000}"/>
    <cellStyle name="Calculation 2 3 6" xfId="1168" xr:uid="{00000000-0005-0000-0000-000072060000}"/>
    <cellStyle name="Calculation 2 3 6 2" xfId="1169" xr:uid="{00000000-0005-0000-0000-000073060000}"/>
    <cellStyle name="Calculation 2 3 6 3" xfId="1170" xr:uid="{00000000-0005-0000-0000-000074060000}"/>
    <cellStyle name="Calculation 2 3 7" xfId="1171" xr:uid="{00000000-0005-0000-0000-000075060000}"/>
    <cellStyle name="Calculation 2 3 7 2" xfId="1172" xr:uid="{00000000-0005-0000-0000-000076060000}"/>
    <cellStyle name="Calculation 2 3 7 3" xfId="1173" xr:uid="{00000000-0005-0000-0000-000077060000}"/>
    <cellStyle name="Calculation 2 3 8" xfId="1174" xr:uid="{00000000-0005-0000-0000-000078060000}"/>
    <cellStyle name="Calculation 2 3 8 2" xfId="1175" xr:uid="{00000000-0005-0000-0000-000079060000}"/>
    <cellStyle name="Calculation 2 3 8 3" xfId="1176" xr:uid="{00000000-0005-0000-0000-00007A060000}"/>
    <cellStyle name="Calculation 2 3 9" xfId="1177" xr:uid="{00000000-0005-0000-0000-00007B060000}"/>
    <cellStyle name="Calculation 2 3 9 2" xfId="1178" xr:uid="{00000000-0005-0000-0000-00007C060000}"/>
    <cellStyle name="Calculation 2 3 9 3" xfId="1179" xr:uid="{00000000-0005-0000-0000-00007D060000}"/>
    <cellStyle name="Calculation 2 4" xfId="1180" xr:uid="{00000000-0005-0000-0000-00007E060000}"/>
    <cellStyle name="Calculation 2 4 10" xfId="1181" xr:uid="{00000000-0005-0000-0000-00007F060000}"/>
    <cellStyle name="Calculation 2 4 11" xfId="1182" xr:uid="{00000000-0005-0000-0000-000080060000}"/>
    <cellStyle name="Calculation 2 4 12" xfId="37608" xr:uid="{00000000-0005-0000-0000-000081060000}"/>
    <cellStyle name="Calculation 2 4 2" xfId="1183" xr:uid="{00000000-0005-0000-0000-000082060000}"/>
    <cellStyle name="Calculation 2 4 2 2" xfId="1184" xr:uid="{00000000-0005-0000-0000-000083060000}"/>
    <cellStyle name="Calculation 2 4 2 2 2" xfId="1185" xr:uid="{00000000-0005-0000-0000-000084060000}"/>
    <cellStyle name="Calculation 2 4 2 2 2 2" xfId="1186" xr:uid="{00000000-0005-0000-0000-000085060000}"/>
    <cellStyle name="Calculation 2 4 2 2 2 3" xfId="1187" xr:uid="{00000000-0005-0000-0000-000086060000}"/>
    <cellStyle name="Calculation 2 4 2 2 3" xfId="1188" xr:uid="{00000000-0005-0000-0000-000087060000}"/>
    <cellStyle name="Calculation 2 4 2 2 3 2" xfId="1189" xr:uid="{00000000-0005-0000-0000-000088060000}"/>
    <cellStyle name="Calculation 2 4 2 2 3 3" xfId="1190" xr:uid="{00000000-0005-0000-0000-000089060000}"/>
    <cellStyle name="Calculation 2 4 2 2 4" xfId="1191" xr:uid="{00000000-0005-0000-0000-00008A060000}"/>
    <cellStyle name="Calculation 2 4 2 2 4 2" xfId="1192" xr:uid="{00000000-0005-0000-0000-00008B060000}"/>
    <cellStyle name="Calculation 2 4 2 2 4 3" xfId="1193" xr:uid="{00000000-0005-0000-0000-00008C060000}"/>
    <cellStyle name="Calculation 2 4 2 2 5" xfId="1194" xr:uid="{00000000-0005-0000-0000-00008D060000}"/>
    <cellStyle name="Calculation 2 4 2 2 5 2" xfId="1195" xr:uid="{00000000-0005-0000-0000-00008E060000}"/>
    <cellStyle name="Calculation 2 4 2 2 5 3" xfId="1196" xr:uid="{00000000-0005-0000-0000-00008F060000}"/>
    <cellStyle name="Calculation 2 4 2 2 6" xfId="1197" xr:uid="{00000000-0005-0000-0000-000090060000}"/>
    <cellStyle name="Calculation 2 4 2 2 6 2" xfId="1198" xr:uid="{00000000-0005-0000-0000-000091060000}"/>
    <cellStyle name="Calculation 2 4 2 2 6 3" xfId="1199" xr:uid="{00000000-0005-0000-0000-000092060000}"/>
    <cellStyle name="Calculation 2 4 2 2 7" xfId="1200" xr:uid="{00000000-0005-0000-0000-000093060000}"/>
    <cellStyle name="Calculation 2 4 2 2 8" xfId="1201" xr:uid="{00000000-0005-0000-0000-000094060000}"/>
    <cellStyle name="Calculation 2 4 2 3" xfId="1202" xr:uid="{00000000-0005-0000-0000-000095060000}"/>
    <cellStyle name="Calculation 2 4 2 3 2" xfId="1203" xr:uid="{00000000-0005-0000-0000-000096060000}"/>
    <cellStyle name="Calculation 2 4 2 3 3" xfId="1204" xr:uid="{00000000-0005-0000-0000-000097060000}"/>
    <cellStyle name="Calculation 2 4 2 4" xfId="1205" xr:uid="{00000000-0005-0000-0000-000098060000}"/>
    <cellStyle name="Calculation 2 4 2 4 2" xfId="1206" xr:uid="{00000000-0005-0000-0000-000099060000}"/>
    <cellStyle name="Calculation 2 4 2 4 3" xfId="1207" xr:uid="{00000000-0005-0000-0000-00009A060000}"/>
    <cellStyle name="Calculation 2 4 2 5" xfId="1208" xr:uid="{00000000-0005-0000-0000-00009B060000}"/>
    <cellStyle name="Calculation 2 4 2 5 2" xfId="1209" xr:uid="{00000000-0005-0000-0000-00009C060000}"/>
    <cellStyle name="Calculation 2 4 2 5 3" xfId="1210" xr:uid="{00000000-0005-0000-0000-00009D060000}"/>
    <cellStyle name="Calculation 2 4 2 6" xfId="1211" xr:uid="{00000000-0005-0000-0000-00009E060000}"/>
    <cellStyle name="Calculation 2 4 2 6 2" xfId="1212" xr:uid="{00000000-0005-0000-0000-00009F060000}"/>
    <cellStyle name="Calculation 2 4 2 6 3" xfId="1213" xr:uid="{00000000-0005-0000-0000-0000A0060000}"/>
    <cellStyle name="Calculation 2 4 2 7" xfId="1214" xr:uid="{00000000-0005-0000-0000-0000A1060000}"/>
    <cellStyle name="Calculation 2 4 2 8" xfId="1215" xr:uid="{00000000-0005-0000-0000-0000A2060000}"/>
    <cellStyle name="Calculation 2 4 3" xfId="1216" xr:uid="{00000000-0005-0000-0000-0000A3060000}"/>
    <cellStyle name="Calculation 2 4 3 2" xfId="1217" xr:uid="{00000000-0005-0000-0000-0000A4060000}"/>
    <cellStyle name="Calculation 2 4 3 2 2" xfId="1218" xr:uid="{00000000-0005-0000-0000-0000A5060000}"/>
    <cellStyle name="Calculation 2 4 3 2 2 2" xfId="1219" xr:uid="{00000000-0005-0000-0000-0000A6060000}"/>
    <cellStyle name="Calculation 2 4 3 2 2 3" xfId="1220" xr:uid="{00000000-0005-0000-0000-0000A7060000}"/>
    <cellStyle name="Calculation 2 4 3 2 3" xfId="1221" xr:uid="{00000000-0005-0000-0000-0000A8060000}"/>
    <cellStyle name="Calculation 2 4 3 2 3 2" xfId="1222" xr:uid="{00000000-0005-0000-0000-0000A9060000}"/>
    <cellStyle name="Calculation 2 4 3 2 3 3" xfId="1223" xr:uid="{00000000-0005-0000-0000-0000AA060000}"/>
    <cellStyle name="Calculation 2 4 3 2 4" xfId="1224" xr:uid="{00000000-0005-0000-0000-0000AB060000}"/>
    <cellStyle name="Calculation 2 4 3 2 4 2" xfId="1225" xr:uid="{00000000-0005-0000-0000-0000AC060000}"/>
    <cellStyle name="Calculation 2 4 3 2 4 3" xfId="1226" xr:uid="{00000000-0005-0000-0000-0000AD060000}"/>
    <cellStyle name="Calculation 2 4 3 2 5" xfId="1227" xr:uid="{00000000-0005-0000-0000-0000AE060000}"/>
    <cellStyle name="Calculation 2 4 3 2 5 2" xfId="1228" xr:uid="{00000000-0005-0000-0000-0000AF060000}"/>
    <cellStyle name="Calculation 2 4 3 2 5 3" xfId="1229" xr:uid="{00000000-0005-0000-0000-0000B0060000}"/>
    <cellStyle name="Calculation 2 4 3 2 6" xfId="1230" xr:uid="{00000000-0005-0000-0000-0000B1060000}"/>
    <cellStyle name="Calculation 2 4 3 2 6 2" xfId="1231" xr:uid="{00000000-0005-0000-0000-0000B2060000}"/>
    <cellStyle name="Calculation 2 4 3 2 6 3" xfId="1232" xr:uid="{00000000-0005-0000-0000-0000B3060000}"/>
    <cellStyle name="Calculation 2 4 3 2 7" xfId="1233" xr:uid="{00000000-0005-0000-0000-0000B4060000}"/>
    <cellStyle name="Calculation 2 4 3 2 8" xfId="1234" xr:uid="{00000000-0005-0000-0000-0000B5060000}"/>
    <cellStyle name="Calculation 2 4 3 3" xfId="1235" xr:uid="{00000000-0005-0000-0000-0000B6060000}"/>
    <cellStyle name="Calculation 2 4 3 3 2" xfId="1236" xr:uid="{00000000-0005-0000-0000-0000B7060000}"/>
    <cellStyle name="Calculation 2 4 3 3 3" xfId="1237" xr:uid="{00000000-0005-0000-0000-0000B8060000}"/>
    <cellStyle name="Calculation 2 4 3 4" xfId="1238" xr:uid="{00000000-0005-0000-0000-0000B9060000}"/>
    <cellStyle name="Calculation 2 4 3 4 2" xfId="1239" xr:uid="{00000000-0005-0000-0000-0000BA060000}"/>
    <cellStyle name="Calculation 2 4 3 4 3" xfId="1240" xr:uid="{00000000-0005-0000-0000-0000BB060000}"/>
    <cellStyle name="Calculation 2 4 3 5" xfId="1241" xr:uid="{00000000-0005-0000-0000-0000BC060000}"/>
    <cellStyle name="Calculation 2 4 3 5 2" xfId="1242" xr:uid="{00000000-0005-0000-0000-0000BD060000}"/>
    <cellStyle name="Calculation 2 4 3 5 3" xfId="1243" xr:uid="{00000000-0005-0000-0000-0000BE060000}"/>
    <cellStyle name="Calculation 2 4 3 6" xfId="1244" xr:uid="{00000000-0005-0000-0000-0000BF060000}"/>
    <cellStyle name="Calculation 2 4 3 6 2" xfId="1245" xr:uid="{00000000-0005-0000-0000-0000C0060000}"/>
    <cellStyle name="Calculation 2 4 3 6 3" xfId="1246" xr:uid="{00000000-0005-0000-0000-0000C1060000}"/>
    <cellStyle name="Calculation 2 4 3 7" xfId="1247" xr:uid="{00000000-0005-0000-0000-0000C2060000}"/>
    <cellStyle name="Calculation 2 4 3 8" xfId="1248" xr:uid="{00000000-0005-0000-0000-0000C3060000}"/>
    <cellStyle name="Calculation 2 4 4" xfId="1249" xr:uid="{00000000-0005-0000-0000-0000C4060000}"/>
    <cellStyle name="Calculation 2 4 4 2" xfId="1250" xr:uid="{00000000-0005-0000-0000-0000C5060000}"/>
    <cellStyle name="Calculation 2 4 4 2 2" xfId="1251" xr:uid="{00000000-0005-0000-0000-0000C6060000}"/>
    <cellStyle name="Calculation 2 4 4 2 2 2" xfId="1252" xr:uid="{00000000-0005-0000-0000-0000C7060000}"/>
    <cellStyle name="Calculation 2 4 4 2 2 3" xfId="1253" xr:uid="{00000000-0005-0000-0000-0000C8060000}"/>
    <cellStyle name="Calculation 2 4 4 2 3" xfId="1254" xr:uid="{00000000-0005-0000-0000-0000C9060000}"/>
    <cellStyle name="Calculation 2 4 4 2 3 2" xfId="1255" xr:uid="{00000000-0005-0000-0000-0000CA060000}"/>
    <cellStyle name="Calculation 2 4 4 2 3 3" xfId="1256" xr:uid="{00000000-0005-0000-0000-0000CB060000}"/>
    <cellStyle name="Calculation 2 4 4 2 4" xfId="1257" xr:uid="{00000000-0005-0000-0000-0000CC060000}"/>
    <cellStyle name="Calculation 2 4 4 2 4 2" xfId="1258" xr:uid="{00000000-0005-0000-0000-0000CD060000}"/>
    <cellStyle name="Calculation 2 4 4 2 4 3" xfId="1259" xr:uid="{00000000-0005-0000-0000-0000CE060000}"/>
    <cellStyle name="Calculation 2 4 4 2 5" xfId="1260" xr:uid="{00000000-0005-0000-0000-0000CF060000}"/>
    <cellStyle name="Calculation 2 4 4 2 5 2" xfId="1261" xr:uid="{00000000-0005-0000-0000-0000D0060000}"/>
    <cellStyle name="Calculation 2 4 4 2 5 3" xfId="1262" xr:uid="{00000000-0005-0000-0000-0000D1060000}"/>
    <cellStyle name="Calculation 2 4 4 2 6" xfId="1263" xr:uid="{00000000-0005-0000-0000-0000D2060000}"/>
    <cellStyle name="Calculation 2 4 4 2 6 2" xfId="1264" xr:uid="{00000000-0005-0000-0000-0000D3060000}"/>
    <cellStyle name="Calculation 2 4 4 2 6 3" xfId="1265" xr:uid="{00000000-0005-0000-0000-0000D4060000}"/>
    <cellStyle name="Calculation 2 4 4 2 7" xfId="1266" xr:uid="{00000000-0005-0000-0000-0000D5060000}"/>
    <cellStyle name="Calculation 2 4 4 2 8" xfId="1267" xr:uid="{00000000-0005-0000-0000-0000D6060000}"/>
    <cellStyle name="Calculation 2 4 4 3" xfId="1268" xr:uid="{00000000-0005-0000-0000-0000D7060000}"/>
    <cellStyle name="Calculation 2 4 4 3 2" xfId="1269" xr:uid="{00000000-0005-0000-0000-0000D8060000}"/>
    <cellStyle name="Calculation 2 4 4 3 3" xfId="1270" xr:uid="{00000000-0005-0000-0000-0000D9060000}"/>
    <cellStyle name="Calculation 2 4 4 4" xfId="1271" xr:uid="{00000000-0005-0000-0000-0000DA060000}"/>
    <cellStyle name="Calculation 2 4 4 4 2" xfId="1272" xr:uid="{00000000-0005-0000-0000-0000DB060000}"/>
    <cellStyle name="Calculation 2 4 4 4 3" xfId="1273" xr:uid="{00000000-0005-0000-0000-0000DC060000}"/>
    <cellStyle name="Calculation 2 4 4 5" xfId="1274" xr:uid="{00000000-0005-0000-0000-0000DD060000}"/>
    <cellStyle name="Calculation 2 4 4 5 2" xfId="1275" xr:uid="{00000000-0005-0000-0000-0000DE060000}"/>
    <cellStyle name="Calculation 2 4 4 5 3" xfId="1276" xr:uid="{00000000-0005-0000-0000-0000DF060000}"/>
    <cellStyle name="Calculation 2 4 4 6" xfId="1277" xr:uid="{00000000-0005-0000-0000-0000E0060000}"/>
    <cellStyle name="Calculation 2 4 4 6 2" xfId="1278" xr:uid="{00000000-0005-0000-0000-0000E1060000}"/>
    <cellStyle name="Calculation 2 4 4 6 3" xfId="1279" xr:uid="{00000000-0005-0000-0000-0000E2060000}"/>
    <cellStyle name="Calculation 2 4 4 7" xfId="1280" xr:uid="{00000000-0005-0000-0000-0000E3060000}"/>
    <cellStyle name="Calculation 2 4 4 8" xfId="1281" xr:uid="{00000000-0005-0000-0000-0000E4060000}"/>
    <cellStyle name="Calculation 2 4 5" xfId="1282" xr:uid="{00000000-0005-0000-0000-0000E5060000}"/>
    <cellStyle name="Calculation 2 4 5 2" xfId="1283" xr:uid="{00000000-0005-0000-0000-0000E6060000}"/>
    <cellStyle name="Calculation 2 4 5 2 2" xfId="1284" xr:uid="{00000000-0005-0000-0000-0000E7060000}"/>
    <cellStyle name="Calculation 2 4 5 2 3" xfId="1285" xr:uid="{00000000-0005-0000-0000-0000E8060000}"/>
    <cellStyle name="Calculation 2 4 5 3" xfId="1286" xr:uid="{00000000-0005-0000-0000-0000E9060000}"/>
    <cellStyle name="Calculation 2 4 5 3 2" xfId="1287" xr:uid="{00000000-0005-0000-0000-0000EA060000}"/>
    <cellStyle name="Calculation 2 4 5 3 3" xfId="1288" xr:uid="{00000000-0005-0000-0000-0000EB060000}"/>
    <cellStyle name="Calculation 2 4 5 4" xfId="1289" xr:uid="{00000000-0005-0000-0000-0000EC060000}"/>
    <cellStyle name="Calculation 2 4 5 4 2" xfId="1290" xr:uid="{00000000-0005-0000-0000-0000ED060000}"/>
    <cellStyle name="Calculation 2 4 5 4 3" xfId="1291" xr:uid="{00000000-0005-0000-0000-0000EE060000}"/>
    <cellStyle name="Calculation 2 4 5 5" xfId="1292" xr:uid="{00000000-0005-0000-0000-0000EF060000}"/>
    <cellStyle name="Calculation 2 4 5 5 2" xfId="1293" xr:uid="{00000000-0005-0000-0000-0000F0060000}"/>
    <cellStyle name="Calculation 2 4 5 5 3" xfId="1294" xr:uid="{00000000-0005-0000-0000-0000F1060000}"/>
    <cellStyle name="Calculation 2 4 5 6" xfId="1295" xr:uid="{00000000-0005-0000-0000-0000F2060000}"/>
    <cellStyle name="Calculation 2 4 5 6 2" xfId="1296" xr:uid="{00000000-0005-0000-0000-0000F3060000}"/>
    <cellStyle name="Calculation 2 4 5 6 3" xfId="1297" xr:uid="{00000000-0005-0000-0000-0000F4060000}"/>
    <cellStyle name="Calculation 2 4 5 7" xfId="1298" xr:uid="{00000000-0005-0000-0000-0000F5060000}"/>
    <cellStyle name="Calculation 2 4 5 8" xfId="1299" xr:uid="{00000000-0005-0000-0000-0000F6060000}"/>
    <cellStyle name="Calculation 2 4 6" xfId="1300" xr:uid="{00000000-0005-0000-0000-0000F7060000}"/>
    <cellStyle name="Calculation 2 4 6 2" xfId="1301" xr:uid="{00000000-0005-0000-0000-0000F8060000}"/>
    <cellStyle name="Calculation 2 4 6 3" xfId="1302" xr:uid="{00000000-0005-0000-0000-0000F9060000}"/>
    <cellStyle name="Calculation 2 4 7" xfId="1303" xr:uid="{00000000-0005-0000-0000-0000FA060000}"/>
    <cellStyle name="Calculation 2 4 7 2" xfId="1304" xr:uid="{00000000-0005-0000-0000-0000FB060000}"/>
    <cellStyle name="Calculation 2 4 7 3" xfId="1305" xr:uid="{00000000-0005-0000-0000-0000FC060000}"/>
    <cellStyle name="Calculation 2 4 8" xfId="1306" xr:uid="{00000000-0005-0000-0000-0000FD060000}"/>
    <cellStyle name="Calculation 2 4 8 2" xfId="1307" xr:uid="{00000000-0005-0000-0000-0000FE060000}"/>
    <cellStyle name="Calculation 2 4 8 3" xfId="1308" xr:uid="{00000000-0005-0000-0000-0000FF060000}"/>
    <cellStyle name="Calculation 2 4 9" xfId="1309" xr:uid="{00000000-0005-0000-0000-000000070000}"/>
    <cellStyle name="Calculation 2 4 9 2" xfId="1310" xr:uid="{00000000-0005-0000-0000-000001070000}"/>
    <cellStyle name="Calculation 2 4 9 3" xfId="1311" xr:uid="{00000000-0005-0000-0000-000002070000}"/>
    <cellStyle name="Calculation 2 5" xfId="1312" xr:uid="{00000000-0005-0000-0000-000003070000}"/>
    <cellStyle name="Calculation 2 5 2" xfId="1313" xr:uid="{00000000-0005-0000-0000-000004070000}"/>
    <cellStyle name="Calculation 2 5 2 2" xfId="1314" xr:uid="{00000000-0005-0000-0000-000005070000}"/>
    <cellStyle name="Calculation 2 5 2 2 2" xfId="1315" xr:uid="{00000000-0005-0000-0000-000006070000}"/>
    <cellStyle name="Calculation 2 5 2 2 3" xfId="1316" xr:uid="{00000000-0005-0000-0000-000007070000}"/>
    <cellStyle name="Calculation 2 5 2 3" xfId="1317" xr:uid="{00000000-0005-0000-0000-000008070000}"/>
    <cellStyle name="Calculation 2 5 2 3 2" xfId="1318" xr:uid="{00000000-0005-0000-0000-000009070000}"/>
    <cellStyle name="Calculation 2 5 2 3 3" xfId="1319" xr:uid="{00000000-0005-0000-0000-00000A070000}"/>
    <cellStyle name="Calculation 2 5 2 4" xfId="1320" xr:uid="{00000000-0005-0000-0000-00000B070000}"/>
    <cellStyle name="Calculation 2 5 2 4 2" xfId="1321" xr:uid="{00000000-0005-0000-0000-00000C070000}"/>
    <cellStyle name="Calculation 2 5 2 4 3" xfId="1322" xr:uid="{00000000-0005-0000-0000-00000D070000}"/>
    <cellStyle name="Calculation 2 5 2 5" xfId="1323" xr:uid="{00000000-0005-0000-0000-00000E070000}"/>
    <cellStyle name="Calculation 2 5 2 5 2" xfId="1324" xr:uid="{00000000-0005-0000-0000-00000F070000}"/>
    <cellStyle name="Calculation 2 5 2 5 3" xfId="1325" xr:uid="{00000000-0005-0000-0000-000010070000}"/>
    <cellStyle name="Calculation 2 5 2 6" xfId="1326" xr:uid="{00000000-0005-0000-0000-000011070000}"/>
    <cellStyle name="Calculation 2 5 2 6 2" xfId="1327" xr:uid="{00000000-0005-0000-0000-000012070000}"/>
    <cellStyle name="Calculation 2 5 2 6 3" xfId="1328" xr:uid="{00000000-0005-0000-0000-000013070000}"/>
    <cellStyle name="Calculation 2 5 2 7" xfId="1329" xr:uid="{00000000-0005-0000-0000-000014070000}"/>
    <cellStyle name="Calculation 2 5 2 8" xfId="1330" xr:uid="{00000000-0005-0000-0000-000015070000}"/>
    <cellStyle name="Calculation 2 5 3" xfId="1331" xr:uid="{00000000-0005-0000-0000-000016070000}"/>
    <cellStyle name="Calculation 2 5 3 2" xfId="1332" xr:uid="{00000000-0005-0000-0000-000017070000}"/>
    <cellStyle name="Calculation 2 5 3 3" xfId="1333" xr:uid="{00000000-0005-0000-0000-000018070000}"/>
    <cellStyle name="Calculation 2 5 4" xfId="1334" xr:uid="{00000000-0005-0000-0000-000019070000}"/>
    <cellStyle name="Calculation 2 5 4 2" xfId="1335" xr:uid="{00000000-0005-0000-0000-00001A070000}"/>
    <cellStyle name="Calculation 2 5 4 3" xfId="1336" xr:uid="{00000000-0005-0000-0000-00001B070000}"/>
    <cellStyle name="Calculation 2 5 5" xfId="1337" xr:uid="{00000000-0005-0000-0000-00001C070000}"/>
    <cellStyle name="Calculation 2 5 5 2" xfId="1338" xr:uid="{00000000-0005-0000-0000-00001D070000}"/>
    <cellStyle name="Calculation 2 5 5 3" xfId="1339" xr:uid="{00000000-0005-0000-0000-00001E070000}"/>
    <cellStyle name="Calculation 2 5 6" xfId="1340" xr:uid="{00000000-0005-0000-0000-00001F070000}"/>
    <cellStyle name="Calculation 2 5 6 2" xfId="1341" xr:uid="{00000000-0005-0000-0000-000020070000}"/>
    <cellStyle name="Calculation 2 5 6 3" xfId="1342" xr:uid="{00000000-0005-0000-0000-000021070000}"/>
    <cellStyle name="Calculation 2 5 7" xfId="1343" xr:uid="{00000000-0005-0000-0000-000022070000}"/>
    <cellStyle name="Calculation 2 5 8" xfId="1344" xr:uid="{00000000-0005-0000-0000-000023070000}"/>
    <cellStyle name="Calculation 2 5 9" xfId="37609" xr:uid="{00000000-0005-0000-0000-000024070000}"/>
    <cellStyle name="Calculation 2 6" xfId="1345" xr:uid="{00000000-0005-0000-0000-000025070000}"/>
    <cellStyle name="Calculation 2 6 2" xfId="1346" xr:uid="{00000000-0005-0000-0000-000026070000}"/>
    <cellStyle name="Calculation 2 6 2 2" xfId="1347" xr:uid="{00000000-0005-0000-0000-000027070000}"/>
    <cellStyle name="Calculation 2 6 2 3" xfId="1348" xr:uid="{00000000-0005-0000-0000-000028070000}"/>
    <cellStyle name="Calculation 2 6 3" xfId="1349" xr:uid="{00000000-0005-0000-0000-000029070000}"/>
    <cellStyle name="Calculation 2 6 3 2" xfId="1350" xr:uid="{00000000-0005-0000-0000-00002A070000}"/>
    <cellStyle name="Calculation 2 6 3 3" xfId="1351" xr:uid="{00000000-0005-0000-0000-00002B070000}"/>
    <cellStyle name="Calculation 2 6 4" xfId="1352" xr:uid="{00000000-0005-0000-0000-00002C070000}"/>
    <cellStyle name="Calculation 2 6 4 2" xfId="1353" xr:uid="{00000000-0005-0000-0000-00002D070000}"/>
    <cellStyle name="Calculation 2 6 4 3" xfId="1354" xr:uid="{00000000-0005-0000-0000-00002E070000}"/>
    <cellStyle name="Calculation 2 6 5" xfId="1355" xr:uid="{00000000-0005-0000-0000-00002F070000}"/>
    <cellStyle name="Calculation 2 6 5 2" xfId="1356" xr:uid="{00000000-0005-0000-0000-000030070000}"/>
    <cellStyle name="Calculation 2 6 5 3" xfId="1357" xr:uid="{00000000-0005-0000-0000-000031070000}"/>
    <cellStyle name="Calculation 2 6 6" xfId="1358" xr:uid="{00000000-0005-0000-0000-000032070000}"/>
    <cellStyle name="Calculation 2 6 6 2" xfId="1359" xr:uid="{00000000-0005-0000-0000-000033070000}"/>
    <cellStyle name="Calculation 2 6 6 3" xfId="1360" xr:uid="{00000000-0005-0000-0000-000034070000}"/>
    <cellStyle name="Calculation 2 6 7" xfId="1361" xr:uid="{00000000-0005-0000-0000-000035070000}"/>
    <cellStyle name="Calculation 2 6 8" xfId="1362" xr:uid="{00000000-0005-0000-0000-000036070000}"/>
    <cellStyle name="Calculation 2 6 9" xfId="37610" xr:uid="{00000000-0005-0000-0000-000037070000}"/>
    <cellStyle name="Calculation 2 7" xfId="1363" xr:uid="{00000000-0005-0000-0000-000038070000}"/>
    <cellStyle name="Calculation 2 7 2" xfId="1364" xr:uid="{00000000-0005-0000-0000-000039070000}"/>
    <cellStyle name="Calculation 2 7 3" xfId="1365" xr:uid="{00000000-0005-0000-0000-00003A070000}"/>
    <cellStyle name="Calculation 2 8" xfId="1366" xr:uid="{00000000-0005-0000-0000-00003B070000}"/>
    <cellStyle name="Calculation 2 8 2" xfId="1367" xr:uid="{00000000-0005-0000-0000-00003C070000}"/>
    <cellStyle name="Calculation 2 8 3" xfId="1368" xr:uid="{00000000-0005-0000-0000-00003D070000}"/>
    <cellStyle name="Calculation 2 9" xfId="1369" xr:uid="{00000000-0005-0000-0000-00003E070000}"/>
    <cellStyle name="Calculation 2 9 2" xfId="1370" xr:uid="{00000000-0005-0000-0000-00003F070000}"/>
    <cellStyle name="Calculation 2 9 3" xfId="1371" xr:uid="{00000000-0005-0000-0000-000040070000}"/>
    <cellStyle name="Calculation 3" xfId="1372" xr:uid="{00000000-0005-0000-0000-000041070000}"/>
    <cellStyle name="Calculation 3 10" xfId="1373" xr:uid="{00000000-0005-0000-0000-000042070000}"/>
    <cellStyle name="Calculation 3 10 2" xfId="1374" xr:uid="{00000000-0005-0000-0000-000043070000}"/>
    <cellStyle name="Calculation 3 10 3" xfId="1375" xr:uid="{00000000-0005-0000-0000-000044070000}"/>
    <cellStyle name="Calculation 3 11" xfId="1376" xr:uid="{00000000-0005-0000-0000-000045070000}"/>
    <cellStyle name="Calculation 3 12" xfId="1377" xr:uid="{00000000-0005-0000-0000-000046070000}"/>
    <cellStyle name="Calculation 3 13" xfId="37611" xr:uid="{00000000-0005-0000-0000-000047070000}"/>
    <cellStyle name="Calculation 3 2" xfId="1378" xr:uid="{00000000-0005-0000-0000-000048070000}"/>
    <cellStyle name="Calculation 3 2 10" xfId="1379" xr:uid="{00000000-0005-0000-0000-000049070000}"/>
    <cellStyle name="Calculation 3 2 11" xfId="1380" xr:uid="{00000000-0005-0000-0000-00004A070000}"/>
    <cellStyle name="Calculation 3 2 12" xfId="37612" xr:uid="{00000000-0005-0000-0000-00004B070000}"/>
    <cellStyle name="Calculation 3 2 2" xfId="1381" xr:uid="{00000000-0005-0000-0000-00004C070000}"/>
    <cellStyle name="Calculation 3 2 2 2" xfId="1382" xr:uid="{00000000-0005-0000-0000-00004D070000}"/>
    <cellStyle name="Calculation 3 2 2 2 2" xfId="1383" xr:uid="{00000000-0005-0000-0000-00004E070000}"/>
    <cellStyle name="Calculation 3 2 2 2 2 2" xfId="1384" xr:uid="{00000000-0005-0000-0000-00004F070000}"/>
    <cellStyle name="Calculation 3 2 2 2 2 3" xfId="1385" xr:uid="{00000000-0005-0000-0000-000050070000}"/>
    <cellStyle name="Calculation 3 2 2 2 3" xfId="1386" xr:uid="{00000000-0005-0000-0000-000051070000}"/>
    <cellStyle name="Calculation 3 2 2 2 3 2" xfId="1387" xr:uid="{00000000-0005-0000-0000-000052070000}"/>
    <cellStyle name="Calculation 3 2 2 2 3 3" xfId="1388" xr:uid="{00000000-0005-0000-0000-000053070000}"/>
    <cellStyle name="Calculation 3 2 2 2 4" xfId="1389" xr:uid="{00000000-0005-0000-0000-000054070000}"/>
    <cellStyle name="Calculation 3 2 2 2 4 2" xfId="1390" xr:uid="{00000000-0005-0000-0000-000055070000}"/>
    <cellStyle name="Calculation 3 2 2 2 4 3" xfId="1391" xr:uid="{00000000-0005-0000-0000-000056070000}"/>
    <cellStyle name="Calculation 3 2 2 2 5" xfId="1392" xr:uid="{00000000-0005-0000-0000-000057070000}"/>
    <cellStyle name="Calculation 3 2 2 2 5 2" xfId="1393" xr:uid="{00000000-0005-0000-0000-000058070000}"/>
    <cellStyle name="Calculation 3 2 2 2 5 3" xfId="1394" xr:uid="{00000000-0005-0000-0000-000059070000}"/>
    <cellStyle name="Calculation 3 2 2 2 6" xfId="1395" xr:uid="{00000000-0005-0000-0000-00005A070000}"/>
    <cellStyle name="Calculation 3 2 2 2 6 2" xfId="1396" xr:uid="{00000000-0005-0000-0000-00005B070000}"/>
    <cellStyle name="Calculation 3 2 2 2 6 3" xfId="1397" xr:uid="{00000000-0005-0000-0000-00005C070000}"/>
    <cellStyle name="Calculation 3 2 2 2 7" xfId="1398" xr:uid="{00000000-0005-0000-0000-00005D070000}"/>
    <cellStyle name="Calculation 3 2 2 2 8" xfId="1399" xr:uid="{00000000-0005-0000-0000-00005E070000}"/>
    <cellStyle name="Calculation 3 2 2 3" xfId="1400" xr:uid="{00000000-0005-0000-0000-00005F070000}"/>
    <cellStyle name="Calculation 3 2 2 3 2" xfId="1401" xr:uid="{00000000-0005-0000-0000-000060070000}"/>
    <cellStyle name="Calculation 3 2 2 3 3" xfId="1402" xr:uid="{00000000-0005-0000-0000-000061070000}"/>
    <cellStyle name="Calculation 3 2 2 4" xfId="1403" xr:uid="{00000000-0005-0000-0000-000062070000}"/>
    <cellStyle name="Calculation 3 2 2 4 2" xfId="1404" xr:uid="{00000000-0005-0000-0000-000063070000}"/>
    <cellStyle name="Calculation 3 2 2 4 3" xfId="1405" xr:uid="{00000000-0005-0000-0000-000064070000}"/>
    <cellStyle name="Calculation 3 2 2 5" xfId="1406" xr:uid="{00000000-0005-0000-0000-000065070000}"/>
    <cellStyle name="Calculation 3 2 2 5 2" xfId="1407" xr:uid="{00000000-0005-0000-0000-000066070000}"/>
    <cellStyle name="Calculation 3 2 2 5 3" xfId="1408" xr:uid="{00000000-0005-0000-0000-000067070000}"/>
    <cellStyle name="Calculation 3 2 2 6" xfId="1409" xr:uid="{00000000-0005-0000-0000-000068070000}"/>
    <cellStyle name="Calculation 3 2 2 6 2" xfId="1410" xr:uid="{00000000-0005-0000-0000-000069070000}"/>
    <cellStyle name="Calculation 3 2 2 6 3" xfId="1411" xr:uid="{00000000-0005-0000-0000-00006A070000}"/>
    <cellStyle name="Calculation 3 2 2 7" xfId="1412" xr:uid="{00000000-0005-0000-0000-00006B070000}"/>
    <cellStyle name="Calculation 3 2 2 8" xfId="1413" xr:uid="{00000000-0005-0000-0000-00006C070000}"/>
    <cellStyle name="Calculation 3 2 3" xfId="1414" xr:uid="{00000000-0005-0000-0000-00006D070000}"/>
    <cellStyle name="Calculation 3 2 3 2" xfId="1415" xr:uid="{00000000-0005-0000-0000-00006E070000}"/>
    <cellStyle name="Calculation 3 2 3 2 2" xfId="1416" xr:uid="{00000000-0005-0000-0000-00006F070000}"/>
    <cellStyle name="Calculation 3 2 3 2 2 2" xfId="1417" xr:uid="{00000000-0005-0000-0000-000070070000}"/>
    <cellStyle name="Calculation 3 2 3 2 2 3" xfId="1418" xr:uid="{00000000-0005-0000-0000-000071070000}"/>
    <cellStyle name="Calculation 3 2 3 2 3" xfId="1419" xr:uid="{00000000-0005-0000-0000-000072070000}"/>
    <cellStyle name="Calculation 3 2 3 2 3 2" xfId="1420" xr:uid="{00000000-0005-0000-0000-000073070000}"/>
    <cellStyle name="Calculation 3 2 3 2 3 3" xfId="1421" xr:uid="{00000000-0005-0000-0000-000074070000}"/>
    <cellStyle name="Calculation 3 2 3 2 4" xfId="1422" xr:uid="{00000000-0005-0000-0000-000075070000}"/>
    <cellStyle name="Calculation 3 2 3 2 4 2" xfId="1423" xr:uid="{00000000-0005-0000-0000-000076070000}"/>
    <cellStyle name="Calculation 3 2 3 2 4 3" xfId="1424" xr:uid="{00000000-0005-0000-0000-000077070000}"/>
    <cellStyle name="Calculation 3 2 3 2 5" xfId="1425" xr:uid="{00000000-0005-0000-0000-000078070000}"/>
    <cellStyle name="Calculation 3 2 3 2 5 2" xfId="1426" xr:uid="{00000000-0005-0000-0000-000079070000}"/>
    <cellStyle name="Calculation 3 2 3 2 5 3" xfId="1427" xr:uid="{00000000-0005-0000-0000-00007A070000}"/>
    <cellStyle name="Calculation 3 2 3 2 6" xfId="1428" xr:uid="{00000000-0005-0000-0000-00007B070000}"/>
    <cellStyle name="Calculation 3 2 3 2 6 2" xfId="1429" xr:uid="{00000000-0005-0000-0000-00007C070000}"/>
    <cellStyle name="Calculation 3 2 3 2 6 3" xfId="1430" xr:uid="{00000000-0005-0000-0000-00007D070000}"/>
    <cellStyle name="Calculation 3 2 3 2 7" xfId="1431" xr:uid="{00000000-0005-0000-0000-00007E070000}"/>
    <cellStyle name="Calculation 3 2 3 2 8" xfId="1432" xr:uid="{00000000-0005-0000-0000-00007F070000}"/>
    <cellStyle name="Calculation 3 2 3 3" xfId="1433" xr:uid="{00000000-0005-0000-0000-000080070000}"/>
    <cellStyle name="Calculation 3 2 3 3 2" xfId="1434" xr:uid="{00000000-0005-0000-0000-000081070000}"/>
    <cellStyle name="Calculation 3 2 3 3 3" xfId="1435" xr:uid="{00000000-0005-0000-0000-000082070000}"/>
    <cellStyle name="Calculation 3 2 3 4" xfId="1436" xr:uid="{00000000-0005-0000-0000-000083070000}"/>
    <cellStyle name="Calculation 3 2 3 4 2" xfId="1437" xr:uid="{00000000-0005-0000-0000-000084070000}"/>
    <cellStyle name="Calculation 3 2 3 4 3" xfId="1438" xr:uid="{00000000-0005-0000-0000-000085070000}"/>
    <cellStyle name="Calculation 3 2 3 5" xfId="1439" xr:uid="{00000000-0005-0000-0000-000086070000}"/>
    <cellStyle name="Calculation 3 2 3 5 2" xfId="1440" xr:uid="{00000000-0005-0000-0000-000087070000}"/>
    <cellStyle name="Calculation 3 2 3 5 3" xfId="1441" xr:uid="{00000000-0005-0000-0000-000088070000}"/>
    <cellStyle name="Calculation 3 2 3 6" xfId="1442" xr:uid="{00000000-0005-0000-0000-000089070000}"/>
    <cellStyle name="Calculation 3 2 3 6 2" xfId="1443" xr:uid="{00000000-0005-0000-0000-00008A070000}"/>
    <cellStyle name="Calculation 3 2 3 6 3" xfId="1444" xr:uid="{00000000-0005-0000-0000-00008B070000}"/>
    <cellStyle name="Calculation 3 2 3 7" xfId="1445" xr:uid="{00000000-0005-0000-0000-00008C070000}"/>
    <cellStyle name="Calculation 3 2 3 8" xfId="1446" xr:uid="{00000000-0005-0000-0000-00008D070000}"/>
    <cellStyle name="Calculation 3 2 4" xfId="1447" xr:uid="{00000000-0005-0000-0000-00008E070000}"/>
    <cellStyle name="Calculation 3 2 4 2" xfId="1448" xr:uid="{00000000-0005-0000-0000-00008F070000}"/>
    <cellStyle name="Calculation 3 2 4 2 2" xfId="1449" xr:uid="{00000000-0005-0000-0000-000090070000}"/>
    <cellStyle name="Calculation 3 2 4 2 2 2" xfId="1450" xr:uid="{00000000-0005-0000-0000-000091070000}"/>
    <cellStyle name="Calculation 3 2 4 2 2 3" xfId="1451" xr:uid="{00000000-0005-0000-0000-000092070000}"/>
    <cellStyle name="Calculation 3 2 4 2 3" xfId="1452" xr:uid="{00000000-0005-0000-0000-000093070000}"/>
    <cellStyle name="Calculation 3 2 4 2 3 2" xfId="1453" xr:uid="{00000000-0005-0000-0000-000094070000}"/>
    <cellStyle name="Calculation 3 2 4 2 3 3" xfId="1454" xr:uid="{00000000-0005-0000-0000-000095070000}"/>
    <cellStyle name="Calculation 3 2 4 2 4" xfId="1455" xr:uid="{00000000-0005-0000-0000-000096070000}"/>
    <cellStyle name="Calculation 3 2 4 2 4 2" xfId="1456" xr:uid="{00000000-0005-0000-0000-000097070000}"/>
    <cellStyle name="Calculation 3 2 4 2 4 3" xfId="1457" xr:uid="{00000000-0005-0000-0000-000098070000}"/>
    <cellStyle name="Calculation 3 2 4 2 5" xfId="1458" xr:uid="{00000000-0005-0000-0000-000099070000}"/>
    <cellStyle name="Calculation 3 2 4 2 5 2" xfId="1459" xr:uid="{00000000-0005-0000-0000-00009A070000}"/>
    <cellStyle name="Calculation 3 2 4 2 5 3" xfId="1460" xr:uid="{00000000-0005-0000-0000-00009B070000}"/>
    <cellStyle name="Calculation 3 2 4 2 6" xfId="1461" xr:uid="{00000000-0005-0000-0000-00009C070000}"/>
    <cellStyle name="Calculation 3 2 4 2 6 2" xfId="1462" xr:uid="{00000000-0005-0000-0000-00009D070000}"/>
    <cellStyle name="Calculation 3 2 4 2 6 3" xfId="1463" xr:uid="{00000000-0005-0000-0000-00009E070000}"/>
    <cellStyle name="Calculation 3 2 4 2 7" xfId="1464" xr:uid="{00000000-0005-0000-0000-00009F070000}"/>
    <cellStyle name="Calculation 3 2 4 2 8" xfId="1465" xr:uid="{00000000-0005-0000-0000-0000A0070000}"/>
    <cellStyle name="Calculation 3 2 4 3" xfId="1466" xr:uid="{00000000-0005-0000-0000-0000A1070000}"/>
    <cellStyle name="Calculation 3 2 4 3 2" xfId="1467" xr:uid="{00000000-0005-0000-0000-0000A2070000}"/>
    <cellStyle name="Calculation 3 2 4 3 3" xfId="1468" xr:uid="{00000000-0005-0000-0000-0000A3070000}"/>
    <cellStyle name="Calculation 3 2 4 4" xfId="1469" xr:uid="{00000000-0005-0000-0000-0000A4070000}"/>
    <cellStyle name="Calculation 3 2 4 4 2" xfId="1470" xr:uid="{00000000-0005-0000-0000-0000A5070000}"/>
    <cellStyle name="Calculation 3 2 4 4 3" xfId="1471" xr:uid="{00000000-0005-0000-0000-0000A6070000}"/>
    <cellStyle name="Calculation 3 2 4 5" xfId="1472" xr:uid="{00000000-0005-0000-0000-0000A7070000}"/>
    <cellStyle name="Calculation 3 2 4 5 2" xfId="1473" xr:uid="{00000000-0005-0000-0000-0000A8070000}"/>
    <cellStyle name="Calculation 3 2 4 5 3" xfId="1474" xr:uid="{00000000-0005-0000-0000-0000A9070000}"/>
    <cellStyle name="Calculation 3 2 4 6" xfId="1475" xr:uid="{00000000-0005-0000-0000-0000AA070000}"/>
    <cellStyle name="Calculation 3 2 4 6 2" xfId="1476" xr:uid="{00000000-0005-0000-0000-0000AB070000}"/>
    <cellStyle name="Calculation 3 2 4 6 3" xfId="1477" xr:uid="{00000000-0005-0000-0000-0000AC070000}"/>
    <cellStyle name="Calculation 3 2 4 7" xfId="1478" xr:uid="{00000000-0005-0000-0000-0000AD070000}"/>
    <cellStyle name="Calculation 3 2 4 8" xfId="1479" xr:uid="{00000000-0005-0000-0000-0000AE070000}"/>
    <cellStyle name="Calculation 3 2 5" xfId="1480" xr:uid="{00000000-0005-0000-0000-0000AF070000}"/>
    <cellStyle name="Calculation 3 2 5 2" xfId="1481" xr:uid="{00000000-0005-0000-0000-0000B0070000}"/>
    <cellStyle name="Calculation 3 2 5 2 2" xfId="1482" xr:uid="{00000000-0005-0000-0000-0000B1070000}"/>
    <cellStyle name="Calculation 3 2 5 2 3" xfId="1483" xr:uid="{00000000-0005-0000-0000-0000B2070000}"/>
    <cellStyle name="Calculation 3 2 5 3" xfId="1484" xr:uid="{00000000-0005-0000-0000-0000B3070000}"/>
    <cellStyle name="Calculation 3 2 5 3 2" xfId="1485" xr:uid="{00000000-0005-0000-0000-0000B4070000}"/>
    <cellStyle name="Calculation 3 2 5 3 3" xfId="1486" xr:uid="{00000000-0005-0000-0000-0000B5070000}"/>
    <cellStyle name="Calculation 3 2 5 4" xfId="1487" xr:uid="{00000000-0005-0000-0000-0000B6070000}"/>
    <cellStyle name="Calculation 3 2 5 4 2" xfId="1488" xr:uid="{00000000-0005-0000-0000-0000B7070000}"/>
    <cellStyle name="Calculation 3 2 5 4 3" xfId="1489" xr:uid="{00000000-0005-0000-0000-0000B8070000}"/>
    <cellStyle name="Calculation 3 2 5 5" xfId="1490" xr:uid="{00000000-0005-0000-0000-0000B9070000}"/>
    <cellStyle name="Calculation 3 2 5 5 2" xfId="1491" xr:uid="{00000000-0005-0000-0000-0000BA070000}"/>
    <cellStyle name="Calculation 3 2 5 5 3" xfId="1492" xr:uid="{00000000-0005-0000-0000-0000BB070000}"/>
    <cellStyle name="Calculation 3 2 5 6" xfId="1493" xr:uid="{00000000-0005-0000-0000-0000BC070000}"/>
    <cellStyle name="Calculation 3 2 5 6 2" xfId="1494" xr:uid="{00000000-0005-0000-0000-0000BD070000}"/>
    <cellStyle name="Calculation 3 2 5 6 3" xfId="1495" xr:uid="{00000000-0005-0000-0000-0000BE070000}"/>
    <cellStyle name="Calculation 3 2 5 7" xfId="1496" xr:uid="{00000000-0005-0000-0000-0000BF070000}"/>
    <cellStyle name="Calculation 3 2 5 8" xfId="1497" xr:uid="{00000000-0005-0000-0000-0000C0070000}"/>
    <cellStyle name="Calculation 3 2 6" xfId="1498" xr:uid="{00000000-0005-0000-0000-0000C1070000}"/>
    <cellStyle name="Calculation 3 2 6 2" xfId="1499" xr:uid="{00000000-0005-0000-0000-0000C2070000}"/>
    <cellStyle name="Calculation 3 2 6 3" xfId="1500" xr:uid="{00000000-0005-0000-0000-0000C3070000}"/>
    <cellStyle name="Calculation 3 2 7" xfId="1501" xr:uid="{00000000-0005-0000-0000-0000C4070000}"/>
    <cellStyle name="Calculation 3 2 7 2" xfId="1502" xr:uid="{00000000-0005-0000-0000-0000C5070000}"/>
    <cellStyle name="Calculation 3 2 7 3" xfId="1503" xr:uid="{00000000-0005-0000-0000-0000C6070000}"/>
    <cellStyle name="Calculation 3 2 8" xfId="1504" xr:uid="{00000000-0005-0000-0000-0000C7070000}"/>
    <cellStyle name="Calculation 3 2 8 2" xfId="1505" xr:uid="{00000000-0005-0000-0000-0000C8070000}"/>
    <cellStyle name="Calculation 3 2 8 3" xfId="1506" xr:uid="{00000000-0005-0000-0000-0000C9070000}"/>
    <cellStyle name="Calculation 3 2 9" xfId="1507" xr:uid="{00000000-0005-0000-0000-0000CA070000}"/>
    <cellStyle name="Calculation 3 2 9 2" xfId="1508" xr:uid="{00000000-0005-0000-0000-0000CB070000}"/>
    <cellStyle name="Calculation 3 2 9 3" xfId="1509" xr:uid="{00000000-0005-0000-0000-0000CC070000}"/>
    <cellStyle name="Calculation 3 3" xfId="1510" xr:uid="{00000000-0005-0000-0000-0000CD070000}"/>
    <cellStyle name="Calculation 3 3 10" xfId="1511" xr:uid="{00000000-0005-0000-0000-0000CE070000}"/>
    <cellStyle name="Calculation 3 3 11" xfId="1512" xr:uid="{00000000-0005-0000-0000-0000CF070000}"/>
    <cellStyle name="Calculation 3 3 12" xfId="37613" xr:uid="{00000000-0005-0000-0000-0000D0070000}"/>
    <cellStyle name="Calculation 3 3 2" xfId="1513" xr:uid="{00000000-0005-0000-0000-0000D1070000}"/>
    <cellStyle name="Calculation 3 3 2 2" xfId="1514" xr:uid="{00000000-0005-0000-0000-0000D2070000}"/>
    <cellStyle name="Calculation 3 3 2 2 2" xfId="1515" xr:uid="{00000000-0005-0000-0000-0000D3070000}"/>
    <cellStyle name="Calculation 3 3 2 2 2 2" xfId="1516" xr:uid="{00000000-0005-0000-0000-0000D4070000}"/>
    <cellStyle name="Calculation 3 3 2 2 2 3" xfId="1517" xr:uid="{00000000-0005-0000-0000-0000D5070000}"/>
    <cellStyle name="Calculation 3 3 2 2 3" xfId="1518" xr:uid="{00000000-0005-0000-0000-0000D6070000}"/>
    <cellStyle name="Calculation 3 3 2 2 3 2" xfId="1519" xr:uid="{00000000-0005-0000-0000-0000D7070000}"/>
    <cellStyle name="Calculation 3 3 2 2 3 3" xfId="1520" xr:uid="{00000000-0005-0000-0000-0000D8070000}"/>
    <cellStyle name="Calculation 3 3 2 2 4" xfId="1521" xr:uid="{00000000-0005-0000-0000-0000D9070000}"/>
    <cellStyle name="Calculation 3 3 2 2 4 2" xfId="1522" xr:uid="{00000000-0005-0000-0000-0000DA070000}"/>
    <cellStyle name="Calculation 3 3 2 2 4 3" xfId="1523" xr:uid="{00000000-0005-0000-0000-0000DB070000}"/>
    <cellStyle name="Calculation 3 3 2 2 5" xfId="1524" xr:uid="{00000000-0005-0000-0000-0000DC070000}"/>
    <cellStyle name="Calculation 3 3 2 2 5 2" xfId="1525" xr:uid="{00000000-0005-0000-0000-0000DD070000}"/>
    <cellStyle name="Calculation 3 3 2 2 5 3" xfId="1526" xr:uid="{00000000-0005-0000-0000-0000DE070000}"/>
    <cellStyle name="Calculation 3 3 2 2 6" xfId="1527" xr:uid="{00000000-0005-0000-0000-0000DF070000}"/>
    <cellStyle name="Calculation 3 3 2 2 6 2" xfId="1528" xr:uid="{00000000-0005-0000-0000-0000E0070000}"/>
    <cellStyle name="Calculation 3 3 2 2 6 3" xfId="1529" xr:uid="{00000000-0005-0000-0000-0000E1070000}"/>
    <cellStyle name="Calculation 3 3 2 2 7" xfId="1530" xr:uid="{00000000-0005-0000-0000-0000E2070000}"/>
    <cellStyle name="Calculation 3 3 2 2 8" xfId="1531" xr:uid="{00000000-0005-0000-0000-0000E3070000}"/>
    <cellStyle name="Calculation 3 3 2 3" xfId="1532" xr:uid="{00000000-0005-0000-0000-0000E4070000}"/>
    <cellStyle name="Calculation 3 3 2 3 2" xfId="1533" xr:uid="{00000000-0005-0000-0000-0000E5070000}"/>
    <cellStyle name="Calculation 3 3 2 3 3" xfId="1534" xr:uid="{00000000-0005-0000-0000-0000E6070000}"/>
    <cellStyle name="Calculation 3 3 2 4" xfId="1535" xr:uid="{00000000-0005-0000-0000-0000E7070000}"/>
    <cellStyle name="Calculation 3 3 2 4 2" xfId="1536" xr:uid="{00000000-0005-0000-0000-0000E8070000}"/>
    <cellStyle name="Calculation 3 3 2 4 3" xfId="1537" xr:uid="{00000000-0005-0000-0000-0000E9070000}"/>
    <cellStyle name="Calculation 3 3 2 5" xfId="1538" xr:uid="{00000000-0005-0000-0000-0000EA070000}"/>
    <cellStyle name="Calculation 3 3 2 5 2" xfId="1539" xr:uid="{00000000-0005-0000-0000-0000EB070000}"/>
    <cellStyle name="Calculation 3 3 2 5 3" xfId="1540" xr:uid="{00000000-0005-0000-0000-0000EC070000}"/>
    <cellStyle name="Calculation 3 3 2 6" xfId="1541" xr:uid="{00000000-0005-0000-0000-0000ED070000}"/>
    <cellStyle name="Calculation 3 3 2 6 2" xfId="1542" xr:uid="{00000000-0005-0000-0000-0000EE070000}"/>
    <cellStyle name="Calculation 3 3 2 6 3" xfId="1543" xr:uid="{00000000-0005-0000-0000-0000EF070000}"/>
    <cellStyle name="Calculation 3 3 2 7" xfId="1544" xr:uid="{00000000-0005-0000-0000-0000F0070000}"/>
    <cellStyle name="Calculation 3 3 2 8" xfId="1545" xr:uid="{00000000-0005-0000-0000-0000F1070000}"/>
    <cellStyle name="Calculation 3 3 3" xfId="1546" xr:uid="{00000000-0005-0000-0000-0000F2070000}"/>
    <cellStyle name="Calculation 3 3 3 2" xfId="1547" xr:uid="{00000000-0005-0000-0000-0000F3070000}"/>
    <cellStyle name="Calculation 3 3 3 2 2" xfId="1548" xr:uid="{00000000-0005-0000-0000-0000F4070000}"/>
    <cellStyle name="Calculation 3 3 3 2 2 2" xfId="1549" xr:uid="{00000000-0005-0000-0000-0000F5070000}"/>
    <cellStyle name="Calculation 3 3 3 2 2 3" xfId="1550" xr:uid="{00000000-0005-0000-0000-0000F6070000}"/>
    <cellStyle name="Calculation 3 3 3 2 3" xfId="1551" xr:uid="{00000000-0005-0000-0000-0000F7070000}"/>
    <cellStyle name="Calculation 3 3 3 2 3 2" xfId="1552" xr:uid="{00000000-0005-0000-0000-0000F8070000}"/>
    <cellStyle name="Calculation 3 3 3 2 3 3" xfId="1553" xr:uid="{00000000-0005-0000-0000-0000F9070000}"/>
    <cellStyle name="Calculation 3 3 3 2 4" xfId="1554" xr:uid="{00000000-0005-0000-0000-0000FA070000}"/>
    <cellStyle name="Calculation 3 3 3 2 4 2" xfId="1555" xr:uid="{00000000-0005-0000-0000-0000FB070000}"/>
    <cellStyle name="Calculation 3 3 3 2 4 3" xfId="1556" xr:uid="{00000000-0005-0000-0000-0000FC070000}"/>
    <cellStyle name="Calculation 3 3 3 2 5" xfId="1557" xr:uid="{00000000-0005-0000-0000-0000FD070000}"/>
    <cellStyle name="Calculation 3 3 3 2 5 2" xfId="1558" xr:uid="{00000000-0005-0000-0000-0000FE070000}"/>
    <cellStyle name="Calculation 3 3 3 2 5 3" xfId="1559" xr:uid="{00000000-0005-0000-0000-0000FF070000}"/>
    <cellStyle name="Calculation 3 3 3 2 6" xfId="1560" xr:uid="{00000000-0005-0000-0000-000000080000}"/>
    <cellStyle name="Calculation 3 3 3 2 6 2" xfId="1561" xr:uid="{00000000-0005-0000-0000-000001080000}"/>
    <cellStyle name="Calculation 3 3 3 2 6 3" xfId="1562" xr:uid="{00000000-0005-0000-0000-000002080000}"/>
    <cellStyle name="Calculation 3 3 3 2 7" xfId="1563" xr:uid="{00000000-0005-0000-0000-000003080000}"/>
    <cellStyle name="Calculation 3 3 3 2 8" xfId="1564" xr:uid="{00000000-0005-0000-0000-000004080000}"/>
    <cellStyle name="Calculation 3 3 3 3" xfId="1565" xr:uid="{00000000-0005-0000-0000-000005080000}"/>
    <cellStyle name="Calculation 3 3 3 3 2" xfId="1566" xr:uid="{00000000-0005-0000-0000-000006080000}"/>
    <cellStyle name="Calculation 3 3 3 3 3" xfId="1567" xr:uid="{00000000-0005-0000-0000-000007080000}"/>
    <cellStyle name="Calculation 3 3 3 4" xfId="1568" xr:uid="{00000000-0005-0000-0000-000008080000}"/>
    <cellStyle name="Calculation 3 3 3 4 2" xfId="1569" xr:uid="{00000000-0005-0000-0000-000009080000}"/>
    <cellStyle name="Calculation 3 3 3 4 3" xfId="1570" xr:uid="{00000000-0005-0000-0000-00000A080000}"/>
    <cellStyle name="Calculation 3 3 3 5" xfId="1571" xr:uid="{00000000-0005-0000-0000-00000B080000}"/>
    <cellStyle name="Calculation 3 3 3 5 2" xfId="1572" xr:uid="{00000000-0005-0000-0000-00000C080000}"/>
    <cellStyle name="Calculation 3 3 3 5 3" xfId="1573" xr:uid="{00000000-0005-0000-0000-00000D080000}"/>
    <cellStyle name="Calculation 3 3 3 6" xfId="1574" xr:uid="{00000000-0005-0000-0000-00000E080000}"/>
    <cellStyle name="Calculation 3 3 3 6 2" xfId="1575" xr:uid="{00000000-0005-0000-0000-00000F080000}"/>
    <cellStyle name="Calculation 3 3 3 6 3" xfId="1576" xr:uid="{00000000-0005-0000-0000-000010080000}"/>
    <cellStyle name="Calculation 3 3 3 7" xfId="1577" xr:uid="{00000000-0005-0000-0000-000011080000}"/>
    <cellStyle name="Calculation 3 3 3 8" xfId="1578" xr:uid="{00000000-0005-0000-0000-000012080000}"/>
    <cellStyle name="Calculation 3 3 4" xfId="1579" xr:uid="{00000000-0005-0000-0000-000013080000}"/>
    <cellStyle name="Calculation 3 3 4 2" xfId="1580" xr:uid="{00000000-0005-0000-0000-000014080000}"/>
    <cellStyle name="Calculation 3 3 4 2 2" xfId="1581" xr:uid="{00000000-0005-0000-0000-000015080000}"/>
    <cellStyle name="Calculation 3 3 4 2 2 2" xfId="1582" xr:uid="{00000000-0005-0000-0000-000016080000}"/>
    <cellStyle name="Calculation 3 3 4 2 2 3" xfId="1583" xr:uid="{00000000-0005-0000-0000-000017080000}"/>
    <cellStyle name="Calculation 3 3 4 2 3" xfId="1584" xr:uid="{00000000-0005-0000-0000-000018080000}"/>
    <cellStyle name="Calculation 3 3 4 2 3 2" xfId="1585" xr:uid="{00000000-0005-0000-0000-000019080000}"/>
    <cellStyle name="Calculation 3 3 4 2 3 3" xfId="1586" xr:uid="{00000000-0005-0000-0000-00001A080000}"/>
    <cellStyle name="Calculation 3 3 4 2 4" xfId="1587" xr:uid="{00000000-0005-0000-0000-00001B080000}"/>
    <cellStyle name="Calculation 3 3 4 2 4 2" xfId="1588" xr:uid="{00000000-0005-0000-0000-00001C080000}"/>
    <cellStyle name="Calculation 3 3 4 2 4 3" xfId="1589" xr:uid="{00000000-0005-0000-0000-00001D080000}"/>
    <cellStyle name="Calculation 3 3 4 2 5" xfId="1590" xr:uid="{00000000-0005-0000-0000-00001E080000}"/>
    <cellStyle name="Calculation 3 3 4 2 5 2" xfId="1591" xr:uid="{00000000-0005-0000-0000-00001F080000}"/>
    <cellStyle name="Calculation 3 3 4 2 5 3" xfId="1592" xr:uid="{00000000-0005-0000-0000-000020080000}"/>
    <cellStyle name="Calculation 3 3 4 2 6" xfId="1593" xr:uid="{00000000-0005-0000-0000-000021080000}"/>
    <cellStyle name="Calculation 3 3 4 2 6 2" xfId="1594" xr:uid="{00000000-0005-0000-0000-000022080000}"/>
    <cellStyle name="Calculation 3 3 4 2 6 3" xfId="1595" xr:uid="{00000000-0005-0000-0000-000023080000}"/>
    <cellStyle name="Calculation 3 3 4 2 7" xfId="1596" xr:uid="{00000000-0005-0000-0000-000024080000}"/>
    <cellStyle name="Calculation 3 3 4 2 8" xfId="1597" xr:uid="{00000000-0005-0000-0000-000025080000}"/>
    <cellStyle name="Calculation 3 3 4 3" xfId="1598" xr:uid="{00000000-0005-0000-0000-000026080000}"/>
    <cellStyle name="Calculation 3 3 4 3 2" xfId="1599" xr:uid="{00000000-0005-0000-0000-000027080000}"/>
    <cellStyle name="Calculation 3 3 4 3 3" xfId="1600" xr:uid="{00000000-0005-0000-0000-000028080000}"/>
    <cellStyle name="Calculation 3 3 4 4" xfId="1601" xr:uid="{00000000-0005-0000-0000-000029080000}"/>
    <cellStyle name="Calculation 3 3 4 4 2" xfId="1602" xr:uid="{00000000-0005-0000-0000-00002A080000}"/>
    <cellStyle name="Calculation 3 3 4 4 3" xfId="1603" xr:uid="{00000000-0005-0000-0000-00002B080000}"/>
    <cellStyle name="Calculation 3 3 4 5" xfId="1604" xr:uid="{00000000-0005-0000-0000-00002C080000}"/>
    <cellStyle name="Calculation 3 3 4 5 2" xfId="1605" xr:uid="{00000000-0005-0000-0000-00002D080000}"/>
    <cellStyle name="Calculation 3 3 4 5 3" xfId="1606" xr:uid="{00000000-0005-0000-0000-00002E080000}"/>
    <cellStyle name="Calculation 3 3 4 6" xfId="1607" xr:uid="{00000000-0005-0000-0000-00002F080000}"/>
    <cellStyle name="Calculation 3 3 4 6 2" xfId="1608" xr:uid="{00000000-0005-0000-0000-000030080000}"/>
    <cellStyle name="Calculation 3 3 4 6 3" xfId="1609" xr:uid="{00000000-0005-0000-0000-000031080000}"/>
    <cellStyle name="Calculation 3 3 4 7" xfId="1610" xr:uid="{00000000-0005-0000-0000-000032080000}"/>
    <cellStyle name="Calculation 3 3 4 8" xfId="1611" xr:uid="{00000000-0005-0000-0000-000033080000}"/>
    <cellStyle name="Calculation 3 3 5" xfId="1612" xr:uid="{00000000-0005-0000-0000-000034080000}"/>
    <cellStyle name="Calculation 3 3 5 2" xfId="1613" xr:uid="{00000000-0005-0000-0000-000035080000}"/>
    <cellStyle name="Calculation 3 3 5 2 2" xfId="1614" xr:uid="{00000000-0005-0000-0000-000036080000}"/>
    <cellStyle name="Calculation 3 3 5 2 3" xfId="1615" xr:uid="{00000000-0005-0000-0000-000037080000}"/>
    <cellStyle name="Calculation 3 3 5 3" xfId="1616" xr:uid="{00000000-0005-0000-0000-000038080000}"/>
    <cellStyle name="Calculation 3 3 5 3 2" xfId="1617" xr:uid="{00000000-0005-0000-0000-000039080000}"/>
    <cellStyle name="Calculation 3 3 5 3 3" xfId="1618" xr:uid="{00000000-0005-0000-0000-00003A080000}"/>
    <cellStyle name="Calculation 3 3 5 4" xfId="1619" xr:uid="{00000000-0005-0000-0000-00003B080000}"/>
    <cellStyle name="Calculation 3 3 5 4 2" xfId="1620" xr:uid="{00000000-0005-0000-0000-00003C080000}"/>
    <cellStyle name="Calculation 3 3 5 4 3" xfId="1621" xr:uid="{00000000-0005-0000-0000-00003D080000}"/>
    <cellStyle name="Calculation 3 3 5 5" xfId="1622" xr:uid="{00000000-0005-0000-0000-00003E080000}"/>
    <cellStyle name="Calculation 3 3 5 5 2" xfId="1623" xr:uid="{00000000-0005-0000-0000-00003F080000}"/>
    <cellStyle name="Calculation 3 3 5 5 3" xfId="1624" xr:uid="{00000000-0005-0000-0000-000040080000}"/>
    <cellStyle name="Calculation 3 3 5 6" xfId="1625" xr:uid="{00000000-0005-0000-0000-000041080000}"/>
    <cellStyle name="Calculation 3 3 5 6 2" xfId="1626" xr:uid="{00000000-0005-0000-0000-000042080000}"/>
    <cellStyle name="Calculation 3 3 5 6 3" xfId="1627" xr:uid="{00000000-0005-0000-0000-000043080000}"/>
    <cellStyle name="Calculation 3 3 5 7" xfId="1628" xr:uid="{00000000-0005-0000-0000-000044080000}"/>
    <cellStyle name="Calculation 3 3 5 8" xfId="1629" xr:uid="{00000000-0005-0000-0000-000045080000}"/>
    <cellStyle name="Calculation 3 3 6" xfId="1630" xr:uid="{00000000-0005-0000-0000-000046080000}"/>
    <cellStyle name="Calculation 3 3 6 2" xfId="1631" xr:uid="{00000000-0005-0000-0000-000047080000}"/>
    <cellStyle name="Calculation 3 3 6 3" xfId="1632" xr:uid="{00000000-0005-0000-0000-000048080000}"/>
    <cellStyle name="Calculation 3 3 7" xfId="1633" xr:uid="{00000000-0005-0000-0000-000049080000}"/>
    <cellStyle name="Calculation 3 3 7 2" xfId="1634" xr:uid="{00000000-0005-0000-0000-00004A080000}"/>
    <cellStyle name="Calculation 3 3 7 3" xfId="1635" xr:uid="{00000000-0005-0000-0000-00004B080000}"/>
    <cellStyle name="Calculation 3 3 8" xfId="1636" xr:uid="{00000000-0005-0000-0000-00004C080000}"/>
    <cellStyle name="Calculation 3 3 8 2" xfId="1637" xr:uid="{00000000-0005-0000-0000-00004D080000}"/>
    <cellStyle name="Calculation 3 3 8 3" xfId="1638" xr:uid="{00000000-0005-0000-0000-00004E080000}"/>
    <cellStyle name="Calculation 3 3 9" xfId="1639" xr:uid="{00000000-0005-0000-0000-00004F080000}"/>
    <cellStyle name="Calculation 3 3 9 2" xfId="1640" xr:uid="{00000000-0005-0000-0000-000050080000}"/>
    <cellStyle name="Calculation 3 3 9 3" xfId="1641" xr:uid="{00000000-0005-0000-0000-000051080000}"/>
    <cellStyle name="Calculation 3 4" xfId="1642" xr:uid="{00000000-0005-0000-0000-000052080000}"/>
    <cellStyle name="Calculation 3 4 10" xfId="1643" xr:uid="{00000000-0005-0000-0000-000053080000}"/>
    <cellStyle name="Calculation 3 4 11" xfId="1644" xr:uid="{00000000-0005-0000-0000-000054080000}"/>
    <cellStyle name="Calculation 3 4 12" xfId="37614" xr:uid="{00000000-0005-0000-0000-000055080000}"/>
    <cellStyle name="Calculation 3 4 2" xfId="1645" xr:uid="{00000000-0005-0000-0000-000056080000}"/>
    <cellStyle name="Calculation 3 4 2 2" xfId="1646" xr:uid="{00000000-0005-0000-0000-000057080000}"/>
    <cellStyle name="Calculation 3 4 2 2 2" xfId="1647" xr:uid="{00000000-0005-0000-0000-000058080000}"/>
    <cellStyle name="Calculation 3 4 2 2 2 2" xfId="1648" xr:uid="{00000000-0005-0000-0000-000059080000}"/>
    <cellStyle name="Calculation 3 4 2 2 2 3" xfId="1649" xr:uid="{00000000-0005-0000-0000-00005A080000}"/>
    <cellStyle name="Calculation 3 4 2 2 3" xfId="1650" xr:uid="{00000000-0005-0000-0000-00005B080000}"/>
    <cellStyle name="Calculation 3 4 2 2 3 2" xfId="1651" xr:uid="{00000000-0005-0000-0000-00005C080000}"/>
    <cellStyle name="Calculation 3 4 2 2 3 3" xfId="1652" xr:uid="{00000000-0005-0000-0000-00005D080000}"/>
    <cellStyle name="Calculation 3 4 2 2 4" xfId="1653" xr:uid="{00000000-0005-0000-0000-00005E080000}"/>
    <cellStyle name="Calculation 3 4 2 2 4 2" xfId="1654" xr:uid="{00000000-0005-0000-0000-00005F080000}"/>
    <cellStyle name="Calculation 3 4 2 2 4 3" xfId="1655" xr:uid="{00000000-0005-0000-0000-000060080000}"/>
    <cellStyle name="Calculation 3 4 2 2 5" xfId="1656" xr:uid="{00000000-0005-0000-0000-000061080000}"/>
    <cellStyle name="Calculation 3 4 2 2 5 2" xfId="1657" xr:uid="{00000000-0005-0000-0000-000062080000}"/>
    <cellStyle name="Calculation 3 4 2 2 5 3" xfId="1658" xr:uid="{00000000-0005-0000-0000-000063080000}"/>
    <cellStyle name="Calculation 3 4 2 2 6" xfId="1659" xr:uid="{00000000-0005-0000-0000-000064080000}"/>
    <cellStyle name="Calculation 3 4 2 2 6 2" xfId="1660" xr:uid="{00000000-0005-0000-0000-000065080000}"/>
    <cellStyle name="Calculation 3 4 2 2 6 3" xfId="1661" xr:uid="{00000000-0005-0000-0000-000066080000}"/>
    <cellStyle name="Calculation 3 4 2 2 7" xfId="1662" xr:uid="{00000000-0005-0000-0000-000067080000}"/>
    <cellStyle name="Calculation 3 4 2 2 8" xfId="1663" xr:uid="{00000000-0005-0000-0000-000068080000}"/>
    <cellStyle name="Calculation 3 4 2 3" xfId="1664" xr:uid="{00000000-0005-0000-0000-000069080000}"/>
    <cellStyle name="Calculation 3 4 2 3 2" xfId="1665" xr:uid="{00000000-0005-0000-0000-00006A080000}"/>
    <cellStyle name="Calculation 3 4 2 3 3" xfId="1666" xr:uid="{00000000-0005-0000-0000-00006B080000}"/>
    <cellStyle name="Calculation 3 4 2 4" xfId="1667" xr:uid="{00000000-0005-0000-0000-00006C080000}"/>
    <cellStyle name="Calculation 3 4 2 4 2" xfId="1668" xr:uid="{00000000-0005-0000-0000-00006D080000}"/>
    <cellStyle name="Calculation 3 4 2 4 3" xfId="1669" xr:uid="{00000000-0005-0000-0000-00006E080000}"/>
    <cellStyle name="Calculation 3 4 2 5" xfId="1670" xr:uid="{00000000-0005-0000-0000-00006F080000}"/>
    <cellStyle name="Calculation 3 4 2 5 2" xfId="1671" xr:uid="{00000000-0005-0000-0000-000070080000}"/>
    <cellStyle name="Calculation 3 4 2 5 3" xfId="1672" xr:uid="{00000000-0005-0000-0000-000071080000}"/>
    <cellStyle name="Calculation 3 4 2 6" xfId="1673" xr:uid="{00000000-0005-0000-0000-000072080000}"/>
    <cellStyle name="Calculation 3 4 2 6 2" xfId="1674" xr:uid="{00000000-0005-0000-0000-000073080000}"/>
    <cellStyle name="Calculation 3 4 2 6 3" xfId="1675" xr:uid="{00000000-0005-0000-0000-000074080000}"/>
    <cellStyle name="Calculation 3 4 2 7" xfId="1676" xr:uid="{00000000-0005-0000-0000-000075080000}"/>
    <cellStyle name="Calculation 3 4 2 8" xfId="1677" xr:uid="{00000000-0005-0000-0000-000076080000}"/>
    <cellStyle name="Calculation 3 4 3" xfId="1678" xr:uid="{00000000-0005-0000-0000-000077080000}"/>
    <cellStyle name="Calculation 3 4 3 2" xfId="1679" xr:uid="{00000000-0005-0000-0000-000078080000}"/>
    <cellStyle name="Calculation 3 4 3 2 2" xfId="1680" xr:uid="{00000000-0005-0000-0000-000079080000}"/>
    <cellStyle name="Calculation 3 4 3 2 2 2" xfId="1681" xr:uid="{00000000-0005-0000-0000-00007A080000}"/>
    <cellStyle name="Calculation 3 4 3 2 2 3" xfId="1682" xr:uid="{00000000-0005-0000-0000-00007B080000}"/>
    <cellStyle name="Calculation 3 4 3 2 3" xfId="1683" xr:uid="{00000000-0005-0000-0000-00007C080000}"/>
    <cellStyle name="Calculation 3 4 3 2 3 2" xfId="1684" xr:uid="{00000000-0005-0000-0000-00007D080000}"/>
    <cellStyle name="Calculation 3 4 3 2 3 3" xfId="1685" xr:uid="{00000000-0005-0000-0000-00007E080000}"/>
    <cellStyle name="Calculation 3 4 3 2 4" xfId="1686" xr:uid="{00000000-0005-0000-0000-00007F080000}"/>
    <cellStyle name="Calculation 3 4 3 2 4 2" xfId="1687" xr:uid="{00000000-0005-0000-0000-000080080000}"/>
    <cellStyle name="Calculation 3 4 3 2 4 3" xfId="1688" xr:uid="{00000000-0005-0000-0000-000081080000}"/>
    <cellStyle name="Calculation 3 4 3 2 5" xfId="1689" xr:uid="{00000000-0005-0000-0000-000082080000}"/>
    <cellStyle name="Calculation 3 4 3 2 5 2" xfId="1690" xr:uid="{00000000-0005-0000-0000-000083080000}"/>
    <cellStyle name="Calculation 3 4 3 2 5 3" xfId="1691" xr:uid="{00000000-0005-0000-0000-000084080000}"/>
    <cellStyle name="Calculation 3 4 3 2 6" xfId="1692" xr:uid="{00000000-0005-0000-0000-000085080000}"/>
    <cellStyle name="Calculation 3 4 3 2 6 2" xfId="1693" xr:uid="{00000000-0005-0000-0000-000086080000}"/>
    <cellStyle name="Calculation 3 4 3 2 6 3" xfId="1694" xr:uid="{00000000-0005-0000-0000-000087080000}"/>
    <cellStyle name="Calculation 3 4 3 2 7" xfId="1695" xr:uid="{00000000-0005-0000-0000-000088080000}"/>
    <cellStyle name="Calculation 3 4 3 2 8" xfId="1696" xr:uid="{00000000-0005-0000-0000-000089080000}"/>
    <cellStyle name="Calculation 3 4 3 3" xfId="1697" xr:uid="{00000000-0005-0000-0000-00008A080000}"/>
    <cellStyle name="Calculation 3 4 3 3 2" xfId="1698" xr:uid="{00000000-0005-0000-0000-00008B080000}"/>
    <cellStyle name="Calculation 3 4 3 3 3" xfId="1699" xr:uid="{00000000-0005-0000-0000-00008C080000}"/>
    <cellStyle name="Calculation 3 4 3 4" xfId="1700" xr:uid="{00000000-0005-0000-0000-00008D080000}"/>
    <cellStyle name="Calculation 3 4 3 4 2" xfId="1701" xr:uid="{00000000-0005-0000-0000-00008E080000}"/>
    <cellStyle name="Calculation 3 4 3 4 3" xfId="1702" xr:uid="{00000000-0005-0000-0000-00008F080000}"/>
    <cellStyle name="Calculation 3 4 3 5" xfId="1703" xr:uid="{00000000-0005-0000-0000-000090080000}"/>
    <cellStyle name="Calculation 3 4 3 5 2" xfId="1704" xr:uid="{00000000-0005-0000-0000-000091080000}"/>
    <cellStyle name="Calculation 3 4 3 5 3" xfId="1705" xr:uid="{00000000-0005-0000-0000-000092080000}"/>
    <cellStyle name="Calculation 3 4 3 6" xfId="1706" xr:uid="{00000000-0005-0000-0000-000093080000}"/>
    <cellStyle name="Calculation 3 4 3 6 2" xfId="1707" xr:uid="{00000000-0005-0000-0000-000094080000}"/>
    <cellStyle name="Calculation 3 4 3 6 3" xfId="1708" xr:uid="{00000000-0005-0000-0000-000095080000}"/>
    <cellStyle name="Calculation 3 4 3 7" xfId="1709" xr:uid="{00000000-0005-0000-0000-000096080000}"/>
    <cellStyle name="Calculation 3 4 3 8" xfId="1710" xr:uid="{00000000-0005-0000-0000-000097080000}"/>
    <cellStyle name="Calculation 3 4 4" xfId="1711" xr:uid="{00000000-0005-0000-0000-000098080000}"/>
    <cellStyle name="Calculation 3 4 4 2" xfId="1712" xr:uid="{00000000-0005-0000-0000-000099080000}"/>
    <cellStyle name="Calculation 3 4 4 2 2" xfId="1713" xr:uid="{00000000-0005-0000-0000-00009A080000}"/>
    <cellStyle name="Calculation 3 4 4 2 2 2" xfId="1714" xr:uid="{00000000-0005-0000-0000-00009B080000}"/>
    <cellStyle name="Calculation 3 4 4 2 2 3" xfId="1715" xr:uid="{00000000-0005-0000-0000-00009C080000}"/>
    <cellStyle name="Calculation 3 4 4 2 3" xfId="1716" xr:uid="{00000000-0005-0000-0000-00009D080000}"/>
    <cellStyle name="Calculation 3 4 4 2 3 2" xfId="1717" xr:uid="{00000000-0005-0000-0000-00009E080000}"/>
    <cellStyle name="Calculation 3 4 4 2 3 3" xfId="1718" xr:uid="{00000000-0005-0000-0000-00009F080000}"/>
    <cellStyle name="Calculation 3 4 4 2 4" xfId="1719" xr:uid="{00000000-0005-0000-0000-0000A0080000}"/>
    <cellStyle name="Calculation 3 4 4 2 4 2" xfId="1720" xr:uid="{00000000-0005-0000-0000-0000A1080000}"/>
    <cellStyle name="Calculation 3 4 4 2 4 3" xfId="1721" xr:uid="{00000000-0005-0000-0000-0000A2080000}"/>
    <cellStyle name="Calculation 3 4 4 2 5" xfId="1722" xr:uid="{00000000-0005-0000-0000-0000A3080000}"/>
    <cellStyle name="Calculation 3 4 4 2 5 2" xfId="1723" xr:uid="{00000000-0005-0000-0000-0000A4080000}"/>
    <cellStyle name="Calculation 3 4 4 2 5 3" xfId="1724" xr:uid="{00000000-0005-0000-0000-0000A5080000}"/>
    <cellStyle name="Calculation 3 4 4 2 6" xfId="1725" xr:uid="{00000000-0005-0000-0000-0000A6080000}"/>
    <cellStyle name="Calculation 3 4 4 2 6 2" xfId="1726" xr:uid="{00000000-0005-0000-0000-0000A7080000}"/>
    <cellStyle name="Calculation 3 4 4 2 6 3" xfId="1727" xr:uid="{00000000-0005-0000-0000-0000A8080000}"/>
    <cellStyle name="Calculation 3 4 4 2 7" xfId="1728" xr:uid="{00000000-0005-0000-0000-0000A9080000}"/>
    <cellStyle name="Calculation 3 4 4 2 8" xfId="1729" xr:uid="{00000000-0005-0000-0000-0000AA080000}"/>
    <cellStyle name="Calculation 3 4 4 3" xfId="1730" xr:uid="{00000000-0005-0000-0000-0000AB080000}"/>
    <cellStyle name="Calculation 3 4 4 3 2" xfId="1731" xr:uid="{00000000-0005-0000-0000-0000AC080000}"/>
    <cellStyle name="Calculation 3 4 4 3 3" xfId="1732" xr:uid="{00000000-0005-0000-0000-0000AD080000}"/>
    <cellStyle name="Calculation 3 4 4 4" xfId="1733" xr:uid="{00000000-0005-0000-0000-0000AE080000}"/>
    <cellStyle name="Calculation 3 4 4 4 2" xfId="1734" xr:uid="{00000000-0005-0000-0000-0000AF080000}"/>
    <cellStyle name="Calculation 3 4 4 4 3" xfId="1735" xr:uid="{00000000-0005-0000-0000-0000B0080000}"/>
    <cellStyle name="Calculation 3 4 4 5" xfId="1736" xr:uid="{00000000-0005-0000-0000-0000B1080000}"/>
    <cellStyle name="Calculation 3 4 4 5 2" xfId="1737" xr:uid="{00000000-0005-0000-0000-0000B2080000}"/>
    <cellStyle name="Calculation 3 4 4 5 3" xfId="1738" xr:uid="{00000000-0005-0000-0000-0000B3080000}"/>
    <cellStyle name="Calculation 3 4 4 6" xfId="1739" xr:uid="{00000000-0005-0000-0000-0000B4080000}"/>
    <cellStyle name="Calculation 3 4 4 6 2" xfId="1740" xr:uid="{00000000-0005-0000-0000-0000B5080000}"/>
    <cellStyle name="Calculation 3 4 4 6 3" xfId="1741" xr:uid="{00000000-0005-0000-0000-0000B6080000}"/>
    <cellStyle name="Calculation 3 4 4 7" xfId="1742" xr:uid="{00000000-0005-0000-0000-0000B7080000}"/>
    <cellStyle name="Calculation 3 4 4 8" xfId="1743" xr:uid="{00000000-0005-0000-0000-0000B8080000}"/>
    <cellStyle name="Calculation 3 4 5" xfId="1744" xr:uid="{00000000-0005-0000-0000-0000B9080000}"/>
    <cellStyle name="Calculation 3 4 5 2" xfId="1745" xr:uid="{00000000-0005-0000-0000-0000BA080000}"/>
    <cellStyle name="Calculation 3 4 5 2 2" xfId="1746" xr:uid="{00000000-0005-0000-0000-0000BB080000}"/>
    <cellStyle name="Calculation 3 4 5 2 3" xfId="1747" xr:uid="{00000000-0005-0000-0000-0000BC080000}"/>
    <cellStyle name="Calculation 3 4 5 3" xfId="1748" xr:uid="{00000000-0005-0000-0000-0000BD080000}"/>
    <cellStyle name="Calculation 3 4 5 3 2" xfId="1749" xr:uid="{00000000-0005-0000-0000-0000BE080000}"/>
    <cellStyle name="Calculation 3 4 5 3 3" xfId="1750" xr:uid="{00000000-0005-0000-0000-0000BF080000}"/>
    <cellStyle name="Calculation 3 4 5 4" xfId="1751" xr:uid="{00000000-0005-0000-0000-0000C0080000}"/>
    <cellStyle name="Calculation 3 4 5 4 2" xfId="1752" xr:uid="{00000000-0005-0000-0000-0000C1080000}"/>
    <cellStyle name="Calculation 3 4 5 4 3" xfId="1753" xr:uid="{00000000-0005-0000-0000-0000C2080000}"/>
    <cellStyle name="Calculation 3 4 5 5" xfId="1754" xr:uid="{00000000-0005-0000-0000-0000C3080000}"/>
    <cellStyle name="Calculation 3 4 5 5 2" xfId="1755" xr:uid="{00000000-0005-0000-0000-0000C4080000}"/>
    <cellStyle name="Calculation 3 4 5 5 3" xfId="1756" xr:uid="{00000000-0005-0000-0000-0000C5080000}"/>
    <cellStyle name="Calculation 3 4 5 6" xfId="1757" xr:uid="{00000000-0005-0000-0000-0000C6080000}"/>
    <cellStyle name="Calculation 3 4 5 6 2" xfId="1758" xr:uid="{00000000-0005-0000-0000-0000C7080000}"/>
    <cellStyle name="Calculation 3 4 5 6 3" xfId="1759" xr:uid="{00000000-0005-0000-0000-0000C8080000}"/>
    <cellStyle name="Calculation 3 4 5 7" xfId="1760" xr:uid="{00000000-0005-0000-0000-0000C9080000}"/>
    <cellStyle name="Calculation 3 4 5 8" xfId="1761" xr:uid="{00000000-0005-0000-0000-0000CA080000}"/>
    <cellStyle name="Calculation 3 4 6" xfId="1762" xr:uid="{00000000-0005-0000-0000-0000CB080000}"/>
    <cellStyle name="Calculation 3 4 6 2" xfId="1763" xr:uid="{00000000-0005-0000-0000-0000CC080000}"/>
    <cellStyle name="Calculation 3 4 6 3" xfId="1764" xr:uid="{00000000-0005-0000-0000-0000CD080000}"/>
    <cellStyle name="Calculation 3 4 7" xfId="1765" xr:uid="{00000000-0005-0000-0000-0000CE080000}"/>
    <cellStyle name="Calculation 3 4 7 2" xfId="1766" xr:uid="{00000000-0005-0000-0000-0000CF080000}"/>
    <cellStyle name="Calculation 3 4 7 3" xfId="1767" xr:uid="{00000000-0005-0000-0000-0000D0080000}"/>
    <cellStyle name="Calculation 3 4 8" xfId="1768" xr:uid="{00000000-0005-0000-0000-0000D1080000}"/>
    <cellStyle name="Calculation 3 4 8 2" xfId="1769" xr:uid="{00000000-0005-0000-0000-0000D2080000}"/>
    <cellStyle name="Calculation 3 4 8 3" xfId="1770" xr:uid="{00000000-0005-0000-0000-0000D3080000}"/>
    <cellStyle name="Calculation 3 4 9" xfId="1771" xr:uid="{00000000-0005-0000-0000-0000D4080000}"/>
    <cellStyle name="Calculation 3 4 9 2" xfId="1772" xr:uid="{00000000-0005-0000-0000-0000D5080000}"/>
    <cellStyle name="Calculation 3 4 9 3" xfId="1773" xr:uid="{00000000-0005-0000-0000-0000D6080000}"/>
    <cellStyle name="Calculation 3 5" xfId="1774" xr:uid="{00000000-0005-0000-0000-0000D7080000}"/>
    <cellStyle name="Calculation 3 5 2" xfId="1775" xr:uid="{00000000-0005-0000-0000-0000D8080000}"/>
    <cellStyle name="Calculation 3 5 2 2" xfId="1776" xr:uid="{00000000-0005-0000-0000-0000D9080000}"/>
    <cellStyle name="Calculation 3 5 2 2 2" xfId="1777" xr:uid="{00000000-0005-0000-0000-0000DA080000}"/>
    <cellStyle name="Calculation 3 5 2 2 3" xfId="1778" xr:uid="{00000000-0005-0000-0000-0000DB080000}"/>
    <cellStyle name="Calculation 3 5 2 3" xfId="1779" xr:uid="{00000000-0005-0000-0000-0000DC080000}"/>
    <cellStyle name="Calculation 3 5 2 3 2" xfId="1780" xr:uid="{00000000-0005-0000-0000-0000DD080000}"/>
    <cellStyle name="Calculation 3 5 2 3 3" xfId="1781" xr:uid="{00000000-0005-0000-0000-0000DE080000}"/>
    <cellStyle name="Calculation 3 5 2 4" xfId="1782" xr:uid="{00000000-0005-0000-0000-0000DF080000}"/>
    <cellStyle name="Calculation 3 5 2 4 2" xfId="1783" xr:uid="{00000000-0005-0000-0000-0000E0080000}"/>
    <cellStyle name="Calculation 3 5 2 4 3" xfId="1784" xr:uid="{00000000-0005-0000-0000-0000E1080000}"/>
    <cellStyle name="Calculation 3 5 2 5" xfId="1785" xr:uid="{00000000-0005-0000-0000-0000E2080000}"/>
    <cellStyle name="Calculation 3 5 2 5 2" xfId="1786" xr:uid="{00000000-0005-0000-0000-0000E3080000}"/>
    <cellStyle name="Calculation 3 5 2 5 3" xfId="1787" xr:uid="{00000000-0005-0000-0000-0000E4080000}"/>
    <cellStyle name="Calculation 3 5 2 6" xfId="1788" xr:uid="{00000000-0005-0000-0000-0000E5080000}"/>
    <cellStyle name="Calculation 3 5 2 6 2" xfId="1789" xr:uid="{00000000-0005-0000-0000-0000E6080000}"/>
    <cellStyle name="Calculation 3 5 2 6 3" xfId="1790" xr:uid="{00000000-0005-0000-0000-0000E7080000}"/>
    <cellStyle name="Calculation 3 5 2 7" xfId="1791" xr:uid="{00000000-0005-0000-0000-0000E8080000}"/>
    <cellStyle name="Calculation 3 5 2 8" xfId="1792" xr:uid="{00000000-0005-0000-0000-0000E9080000}"/>
    <cellStyle name="Calculation 3 5 3" xfId="1793" xr:uid="{00000000-0005-0000-0000-0000EA080000}"/>
    <cellStyle name="Calculation 3 5 3 2" xfId="1794" xr:uid="{00000000-0005-0000-0000-0000EB080000}"/>
    <cellStyle name="Calculation 3 5 3 3" xfId="1795" xr:uid="{00000000-0005-0000-0000-0000EC080000}"/>
    <cellStyle name="Calculation 3 5 4" xfId="1796" xr:uid="{00000000-0005-0000-0000-0000ED080000}"/>
    <cellStyle name="Calculation 3 5 4 2" xfId="1797" xr:uid="{00000000-0005-0000-0000-0000EE080000}"/>
    <cellStyle name="Calculation 3 5 4 3" xfId="1798" xr:uid="{00000000-0005-0000-0000-0000EF080000}"/>
    <cellStyle name="Calculation 3 5 5" xfId="1799" xr:uid="{00000000-0005-0000-0000-0000F0080000}"/>
    <cellStyle name="Calculation 3 5 5 2" xfId="1800" xr:uid="{00000000-0005-0000-0000-0000F1080000}"/>
    <cellStyle name="Calculation 3 5 5 3" xfId="1801" xr:uid="{00000000-0005-0000-0000-0000F2080000}"/>
    <cellStyle name="Calculation 3 5 6" xfId="1802" xr:uid="{00000000-0005-0000-0000-0000F3080000}"/>
    <cellStyle name="Calculation 3 5 6 2" xfId="1803" xr:uid="{00000000-0005-0000-0000-0000F4080000}"/>
    <cellStyle name="Calculation 3 5 6 3" xfId="1804" xr:uid="{00000000-0005-0000-0000-0000F5080000}"/>
    <cellStyle name="Calculation 3 5 7" xfId="1805" xr:uid="{00000000-0005-0000-0000-0000F6080000}"/>
    <cellStyle name="Calculation 3 5 8" xfId="1806" xr:uid="{00000000-0005-0000-0000-0000F7080000}"/>
    <cellStyle name="Calculation 3 5 9" xfId="37615" xr:uid="{00000000-0005-0000-0000-0000F8080000}"/>
    <cellStyle name="Calculation 3 6" xfId="1807" xr:uid="{00000000-0005-0000-0000-0000F9080000}"/>
    <cellStyle name="Calculation 3 6 2" xfId="1808" xr:uid="{00000000-0005-0000-0000-0000FA080000}"/>
    <cellStyle name="Calculation 3 6 2 2" xfId="1809" xr:uid="{00000000-0005-0000-0000-0000FB080000}"/>
    <cellStyle name="Calculation 3 6 2 3" xfId="1810" xr:uid="{00000000-0005-0000-0000-0000FC080000}"/>
    <cellStyle name="Calculation 3 6 3" xfId="1811" xr:uid="{00000000-0005-0000-0000-0000FD080000}"/>
    <cellStyle name="Calculation 3 6 3 2" xfId="1812" xr:uid="{00000000-0005-0000-0000-0000FE080000}"/>
    <cellStyle name="Calculation 3 6 3 3" xfId="1813" xr:uid="{00000000-0005-0000-0000-0000FF080000}"/>
    <cellStyle name="Calculation 3 6 4" xfId="1814" xr:uid="{00000000-0005-0000-0000-000000090000}"/>
    <cellStyle name="Calculation 3 6 4 2" xfId="1815" xr:uid="{00000000-0005-0000-0000-000001090000}"/>
    <cellStyle name="Calculation 3 6 4 3" xfId="1816" xr:uid="{00000000-0005-0000-0000-000002090000}"/>
    <cellStyle name="Calculation 3 6 5" xfId="1817" xr:uid="{00000000-0005-0000-0000-000003090000}"/>
    <cellStyle name="Calculation 3 6 5 2" xfId="1818" xr:uid="{00000000-0005-0000-0000-000004090000}"/>
    <cellStyle name="Calculation 3 6 5 3" xfId="1819" xr:uid="{00000000-0005-0000-0000-000005090000}"/>
    <cellStyle name="Calculation 3 6 6" xfId="1820" xr:uid="{00000000-0005-0000-0000-000006090000}"/>
    <cellStyle name="Calculation 3 6 6 2" xfId="1821" xr:uid="{00000000-0005-0000-0000-000007090000}"/>
    <cellStyle name="Calculation 3 6 6 3" xfId="1822" xr:uid="{00000000-0005-0000-0000-000008090000}"/>
    <cellStyle name="Calculation 3 6 7" xfId="1823" xr:uid="{00000000-0005-0000-0000-000009090000}"/>
    <cellStyle name="Calculation 3 6 8" xfId="1824" xr:uid="{00000000-0005-0000-0000-00000A090000}"/>
    <cellStyle name="Calculation 3 6 9" xfId="37616" xr:uid="{00000000-0005-0000-0000-00000B090000}"/>
    <cellStyle name="Calculation 3 7" xfId="1825" xr:uid="{00000000-0005-0000-0000-00000C090000}"/>
    <cellStyle name="Calculation 3 7 2" xfId="1826" xr:uid="{00000000-0005-0000-0000-00000D090000}"/>
    <cellStyle name="Calculation 3 7 3" xfId="1827" xr:uid="{00000000-0005-0000-0000-00000E090000}"/>
    <cellStyle name="Calculation 3 8" xfId="1828" xr:uid="{00000000-0005-0000-0000-00000F090000}"/>
    <cellStyle name="Calculation 3 8 2" xfId="1829" xr:uid="{00000000-0005-0000-0000-000010090000}"/>
    <cellStyle name="Calculation 3 8 3" xfId="1830" xr:uid="{00000000-0005-0000-0000-000011090000}"/>
    <cellStyle name="Calculation 3 9" xfId="1831" xr:uid="{00000000-0005-0000-0000-000012090000}"/>
    <cellStyle name="Calculation 3 9 2" xfId="1832" xr:uid="{00000000-0005-0000-0000-000013090000}"/>
    <cellStyle name="Calculation 3 9 3" xfId="1833" xr:uid="{00000000-0005-0000-0000-000014090000}"/>
    <cellStyle name="Calculation 4" xfId="1834" xr:uid="{00000000-0005-0000-0000-000015090000}"/>
    <cellStyle name="Calculation 4 10" xfId="1835" xr:uid="{00000000-0005-0000-0000-000016090000}"/>
    <cellStyle name="Calculation 4 11" xfId="1836" xr:uid="{00000000-0005-0000-0000-000017090000}"/>
    <cellStyle name="Calculation 4 12" xfId="37617" xr:uid="{00000000-0005-0000-0000-000018090000}"/>
    <cellStyle name="Calculation 4 2" xfId="1837" xr:uid="{00000000-0005-0000-0000-000019090000}"/>
    <cellStyle name="Calculation 4 2 10" xfId="1838" xr:uid="{00000000-0005-0000-0000-00001A090000}"/>
    <cellStyle name="Calculation 4 2 11" xfId="1839" xr:uid="{00000000-0005-0000-0000-00001B090000}"/>
    <cellStyle name="Calculation 4 2 2" xfId="1840" xr:uid="{00000000-0005-0000-0000-00001C090000}"/>
    <cellStyle name="Calculation 4 2 2 2" xfId="1841" xr:uid="{00000000-0005-0000-0000-00001D090000}"/>
    <cellStyle name="Calculation 4 2 2 2 2" xfId="1842" xr:uid="{00000000-0005-0000-0000-00001E090000}"/>
    <cellStyle name="Calculation 4 2 2 2 2 2" xfId="1843" xr:uid="{00000000-0005-0000-0000-00001F090000}"/>
    <cellStyle name="Calculation 4 2 2 2 2 3" xfId="1844" xr:uid="{00000000-0005-0000-0000-000020090000}"/>
    <cellStyle name="Calculation 4 2 2 2 3" xfId="1845" xr:uid="{00000000-0005-0000-0000-000021090000}"/>
    <cellStyle name="Calculation 4 2 2 2 3 2" xfId="1846" xr:uid="{00000000-0005-0000-0000-000022090000}"/>
    <cellStyle name="Calculation 4 2 2 2 3 3" xfId="1847" xr:uid="{00000000-0005-0000-0000-000023090000}"/>
    <cellStyle name="Calculation 4 2 2 2 4" xfId="1848" xr:uid="{00000000-0005-0000-0000-000024090000}"/>
    <cellStyle name="Calculation 4 2 2 2 4 2" xfId="1849" xr:uid="{00000000-0005-0000-0000-000025090000}"/>
    <cellStyle name="Calculation 4 2 2 2 4 3" xfId="1850" xr:uid="{00000000-0005-0000-0000-000026090000}"/>
    <cellStyle name="Calculation 4 2 2 2 5" xfId="1851" xr:uid="{00000000-0005-0000-0000-000027090000}"/>
    <cellStyle name="Calculation 4 2 2 2 5 2" xfId="1852" xr:uid="{00000000-0005-0000-0000-000028090000}"/>
    <cellStyle name="Calculation 4 2 2 2 5 3" xfId="1853" xr:uid="{00000000-0005-0000-0000-000029090000}"/>
    <cellStyle name="Calculation 4 2 2 2 6" xfId="1854" xr:uid="{00000000-0005-0000-0000-00002A090000}"/>
    <cellStyle name="Calculation 4 2 2 2 6 2" xfId="1855" xr:uid="{00000000-0005-0000-0000-00002B090000}"/>
    <cellStyle name="Calculation 4 2 2 2 6 3" xfId="1856" xr:uid="{00000000-0005-0000-0000-00002C090000}"/>
    <cellStyle name="Calculation 4 2 2 2 7" xfId="1857" xr:uid="{00000000-0005-0000-0000-00002D090000}"/>
    <cellStyle name="Calculation 4 2 2 2 8" xfId="1858" xr:uid="{00000000-0005-0000-0000-00002E090000}"/>
    <cellStyle name="Calculation 4 2 2 3" xfId="1859" xr:uid="{00000000-0005-0000-0000-00002F090000}"/>
    <cellStyle name="Calculation 4 2 2 3 2" xfId="1860" xr:uid="{00000000-0005-0000-0000-000030090000}"/>
    <cellStyle name="Calculation 4 2 2 3 3" xfId="1861" xr:uid="{00000000-0005-0000-0000-000031090000}"/>
    <cellStyle name="Calculation 4 2 2 4" xfId="1862" xr:uid="{00000000-0005-0000-0000-000032090000}"/>
    <cellStyle name="Calculation 4 2 2 4 2" xfId="1863" xr:uid="{00000000-0005-0000-0000-000033090000}"/>
    <cellStyle name="Calculation 4 2 2 4 3" xfId="1864" xr:uid="{00000000-0005-0000-0000-000034090000}"/>
    <cellStyle name="Calculation 4 2 2 5" xfId="1865" xr:uid="{00000000-0005-0000-0000-000035090000}"/>
    <cellStyle name="Calculation 4 2 2 5 2" xfId="1866" xr:uid="{00000000-0005-0000-0000-000036090000}"/>
    <cellStyle name="Calculation 4 2 2 5 3" xfId="1867" xr:uid="{00000000-0005-0000-0000-000037090000}"/>
    <cellStyle name="Calculation 4 2 2 6" xfId="1868" xr:uid="{00000000-0005-0000-0000-000038090000}"/>
    <cellStyle name="Calculation 4 2 2 6 2" xfId="1869" xr:uid="{00000000-0005-0000-0000-000039090000}"/>
    <cellStyle name="Calculation 4 2 2 6 3" xfId="1870" xr:uid="{00000000-0005-0000-0000-00003A090000}"/>
    <cellStyle name="Calculation 4 2 2 7" xfId="1871" xr:uid="{00000000-0005-0000-0000-00003B090000}"/>
    <cellStyle name="Calculation 4 2 2 8" xfId="1872" xr:uid="{00000000-0005-0000-0000-00003C090000}"/>
    <cellStyle name="Calculation 4 2 3" xfId="1873" xr:uid="{00000000-0005-0000-0000-00003D090000}"/>
    <cellStyle name="Calculation 4 2 3 2" xfId="1874" xr:uid="{00000000-0005-0000-0000-00003E090000}"/>
    <cellStyle name="Calculation 4 2 3 2 2" xfId="1875" xr:uid="{00000000-0005-0000-0000-00003F090000}"/>
    <cellStyle name="Calculation 4 2 3 2 2 2" xfId="1876" xr:uid="{00000000-0005-0000-0000-000040090000}"/>
    <cellStyle name="Calculation 4 2 3 2 2 3" xfId="1877" xr:uid="{00000000-0005-0000-0000-000041090000}"/>
    <cellStyle name="Calculation 4 2 3 2 3" xfId="1878" xr:uid="{00000000-0005-0000-0000-000042090000}"/>
    <cellStyle name="Calculation 4 2 3 2 3 2" xfId="1879" xr:uid="{00000000-0005-0000-0000-000043090000}"/>
    <cellStyle name="Calculation 4 2 3 2 3 3" xfId="1880" xr:uid="{00000000-0005-0000-0000-000044090000}"/>
    <cellStyle name="Calculation 4 2 3 2 4" xfId="1881" xr:uid="{00000000-0005-0000-0000-000045090000}"/>
    <cellStyle name="Calculation 4 2 3 2 4 2" xfId="1882" xr:uid="{00000000-0005-0000-0000-000046090000}"/>
    <cellStyle name="Calculation 4 2 3 2 4 3" xfId="1883" xr:uid="{00000000-0005-0000-0000-000047090000}"/>
    <cellStyle name="Calculation 4 2 3 2 5" xfId="1884" xr:uid="{00000000-0005-0000-0000-000048090000}"/>
    <cellStyle name="Calculation 4 2 3 2 5 2" xfId="1885" xr:uid="{00000000-0005-0000-0000-000049090000}"/>
    <cellStyle name="Calculation 4 2 3 2 5 3" xfId="1886" xr:uid="{00000000-0005-0000-0000-00004A090000}"/>
    <cellStyle name="Calculation 4 2 3 2 6" xfId="1887" xr:uid="{00000000-0005-0000-0000-00004B090000}"/>
    <cellStyle name="Calculation 4 2 3 2 6 2" xfId="1888" xr:uid="{00000000-0005-0000-0000-00004C090000}"/>
    <cellStyle name="Calculation 4 2 3 2 6 3" xfId="1889" xr:uid="{00000000-0005-0000-0000-00004D090000}"/>
    <cellStyle name="Calculation 4 2 3 2 7" xfId="1890" xr:uid="{00000000-0005-0000-0000-00004E090000}"/>
    <cellStyle name="Calculation 4 2 3 2 8" xfId="1891" xr:uid="{00000000-0005-0000-0000-00004F090000}"/>
    <cellStyle name="Calculation 4 2 3 3" xfId="1892" xr:uid="{00000000-0005-0000-0000-000050090000}"/>
    <cellStyle name="Calculation 4 2 3 3 2" xfId="1893" xr:uid="{00000000-0005-0000-0000-000051090000}"/>
    <cellStyle name="Calculation 4 2 3 3 3" xfId="1894" xr:uid="{00000000-0005-0000-0000-000052090000}"/>
    <cellStyle name="Calculation 4 2 3 4" xfId="1895" xr:uid="{00000000-0005-0000-0000-000053090000}"/>
    <cellStyle name="Calculation 4 2 3 4 2" xfId="1896" xr:uid="{00000000-0005-0000-0000-000054090000}"/>
    <cellStyle name="Calculation 4 2 3 4 3" xfId="1897" xr:uid="{00000000-0005-0000-0000-000055090000}"/>
    <cellStyle name="Calculation 4 2 3 5" xfId="1898" xr:uid="{00000000-0005-0000-0000-000056090000}"/>
    <cellStyle name="Calculation 4 2 3 5 2" xfId="1899" xr:uid="{00000000-0005-0000-0000-000057090000}"/>
    <cellStyle name="Calculation 4 2 3 5 3" xfId="1900" xr:uid="{00000000-0005-0000-0000-000058090000}"/>
    <cellStyle name="Calculation 4 2 3 6" xfId="1901" xr:uid="{00000000-0005-0000-0000-000059090000}"/>
    <cellStyle name="Calculation 4 2 3 6 2" xfId="1902" xr:uid="{00000000-0005-0000-0000-00005A090000}"/>
    <cellStyle name="Calculation 4 2 3 6 3" xfId="1903" xr:uid="{00000000-0005-0000-0000-00005B090000}"/>
    <cellStyle name="Calculation 4 2 3 7" xfId="1904" xr:uid="{00000000-0005-0000-0000-00005C090000}"/>
    <cellStyle name="Calculation 4 2 3 8" xfId="1905" xr:uid="{00000000-0005-0000-0000-00005D090000}"/>
    <cellStyle name="Calculation 4 2 4" xfId="1906" xr:uid="{00000000-0005-0000-0000-00005E090000}"/>
    <cellStyle name="Calculation 4 2 4 2" xfId="1907" xr:uid="{00000000-0005-0000-0000-00005F090000}"/>
    <cellStyle name="Calculation 4 2 4 2 2" xfId="1908" xr:uid="{00000000-0005-0000-0000-000060090000}"/>
    <cellStyle name="Calculation 4 2 4 2 2 2" xfId="1909" xr:uid="{00000000-0005-0000-0000-000061090000}"/>
    <cellStyle name="Calculation 4 2 4 2 2 3" xfId="1910" xr:uid="{00000000-0005-0000-0000-000062090000}"/>
    <cellStyle name="Calculation 4 2 4 2 3" xfId="1911" xr:uid="{00000000-0005-0000-0000-000063090000}"/>
    <cellStyle name="Calculation 4 2 4 2 3 2" xfId="1912" xr:uid="{00000000-0005-0000-0000-000064090000}"/>
    <cellStyle name="Calculation 4 2 4 2 3 3" xfId="1913" xr:uid="{00000000-0005-0000-0000-000065090000}"/>
    <cellStyle name="Calculation 4 2 4 2 4" xfId="1914" xr:uid="{00000000-0005-0000-0000-000066090000}"/>
    <cellStyle name="Calculation 4 2 4 2 4 2" xfId="1915" xr:uid="{00000000-0005-0000-0000-000067090000}"/>
    <cellStyle name="Calculation 4 2 4 2 4 3" xfId="1916" xr:uid="{00000000-0005-0000-0000-000068090000}"/>
    <cellStyle name="Calculation 4 2 4 2 5" xfId="1917" xr:uid="{00000000-0005-0000-0000-000069090000}"/>
    <cellStyle name="Calculation 4 2 4 2 5 2" xfId="1918" xr:uid="{00000000-0005-0000-0000-00006A090000}"/>
    <cellStyle name="Calculation 4 2 4 2 5 3" xfId="1919" xr:uid="{00000000-0005-0000-0000-00006B090000}"/>
    <cellStyle name="Calculation 4 2 4 2 6" xfId="1920" xr:uid="{00000000-0005-0000-0000-00006C090000}"/>
    <cellStyle name="Calculation 4 2 4 2 6 2" xfId="1921" xr:uid="{00000000-0005-0000-0000-00006D090000}"/>
    <cellStyle name="Calculation 4 2 4 2 6 3" xfId="1922" xr:uid="{00000000-0005-0000-0000-00006E090000}"/>
    <cellStyle name="Calculation 4 2 4 2 7" xfId="1923" xr:uid="{00000000-0005-0000-0000-00006F090000}"/>
    <cellStyle name="Calculation 4 2 4 2 8" xfId="1924" xr:uid="{00000000-0005-0000-0000-000070090000}"/>
    <cellStyle name="Calculation 4 2 4 3" xfId="1925" xr:uid="{00000000-0005-0000-0000-000071090000}"/>
    <cellStyle name="Calculation 4 2 4 3 2" xfId="1926" xr:uid="{00000000-0005-0000-0000-000072090000}"/>
    <cellStyle name="Calculation 4 2 4 3 3" xfId="1927" xr:uid="{00000000-0005-0000-0000-000073090000}"/>
    <cellStyle name="Calculation 4 2 4 4" xfId="1928" xr:uid="{00000000-0005-0000-0000-000074090000}"/>
    <cellStyle name="Calculation 4 2 4 4 2" xfId="1929" xr:uid="{00000000-0005-0000-0000-000075090000}"/>
    <cellStyle name="Calculation 4 2 4 4 3" xfId="1930" xr:uid="{00000000-0005-0000-0000-000076090000}"/>
    <cellStyle name="Calculation 4 2 4 5" xfId="1931" xr:uid="{00000000-0005-0000-0000-000077090000}"/>
    <cellStyle name="Calculation 4 2 4 5 2" xfId="1932" xr:uid="{00000000-0005-0000-0000-000078090000}"/>
    <cellStyle name="Calculation 4 2 4 5 3" xfId="1933" xr:uid="{00000000-0005-0000-0000-000079090000}"/>
    <cellStyle name="Calculation 4 2 4 6" xfId="1934" xr:uid="{00000000-0005-0000-0000-00007A090000}"/>
    <cellStyle name="Calculation 4 2 4 6 2" xfId="1935" xr:uid="{00000000-0005-0000-0000-00007B090000}"/>
    <cellStyle name="Calculation 4 2 4 6 3" xfId="1936" xr:uid="{00000000-0005-0000-0000-00007C090000}"/>
    <cellStyle name="Calculation 4 2 4 7" xfId="1937" xr:uid="{00000000-0005-0000-0000-00007D090000}"/>
    <cellStyle name="Calculation 4 2 4 8" xfId="1938" xr:uid="{00000000-0005-0000-0000-00007E090000}"/>
    <cellStyle name="Calculation 4 2 5" xfId="1939" xr:uid="{00000000-0005-0000-0000-00007F090000}"/>
    <cellStyle name="Calculation 4 2 5 2" xfId="1940" xr:uid="{00000000-0005-0000-0000-000080090000}"/>
    <cellStyle name="Calculation 4 2 5 2 2" xfId="1941" xr:uid="{00000000-0005-0000-0000-000081090000}"/>
    <cellStyle name="Calculation 4 2 5 2 3" xfId="1942" xr:uid="{00000000-0005-0000-0000-000082090000}"/>
    <cellStyle name="Calculation 4 2 5 3" xfId="1943" xr:uid="{00000000-0005-0000-0000-000083090000}"/>
    <cellStyle name="Calculation 4 2 5 3 2" xfId="1944" xr:uid="{00000000-0005-0000-0000-000084090000}"/>
    <cellStyle name="Calculation 4 2 5 3 3" xfId="1945" xr:uid="{00000000-0005-0000-0000-000085090000}"/>
    <cellStyle name="Calculation 4 2 5 4" xfId="1946" xr:uid="{00000000-0005-0000-0000-000086090000}"/>
    <cellStyle name="Calculation 4 2 5 4 2" xfId="1947" xr:uid="{00000000-0005-0000-0000-000087090000}"/>
    <cellStyle name="Calculation 4 2 5 4 3" xfId="1948" xr:uid="{00000000-0005-0000-0000-000088090000}"/>
    <cellStyle name="Calculation 4 2 5 5" xfId="1949" xr:uid="{00000000-0005-0000-0000-000089090000}"/>
    <cellStyle name="Calculation 4 2 5 5 2" xfId="1950" xr:uid="{00000000-0005-0000-0000-00008A090000}"/>
    <cellStyle name="Calculation 4 2 5 5 3" xfId="1951" xr:uid="{00000000-0005-0000-0000-00008B090000}"/>
    <cellStyle name="Calculation 4 2 5 6" xfId="1952" xr:uid="{00000000-0005-0000-0000-00008C090000}"/>
    <cellStyle name="Calculation 4 2 5 6 2" xfId="1953" xr:uid="{00000000-0005-0000-0000-00008D090000}"/>
    <cellStyle name="Calculation 4 2 5 6 3" xfId="1954" xr:uid="{00000000-0005-0000-0000-00008E090000}"/>
    <cellStyle name="Calculation 4 2 5 7" xfId="1955" xr:uid="{00000000-0005-0000-0000-00008F090000}"/>
    <cellStyle name="Calculation 4 2 5 8" xfId="1956" xr:uid="{00000000-0005-0000-0000-000090090000}"/>
    <cellStyle name="Calculation 4 2 6" xfId="1957" xr:uid="{00000000-0005-0000-0000-000091090000}"/>
    <cellStyle name="Calculation 4 2 6 2" xfId="1958" xr:uid="{00000000-0005-0000-0000-000092090000}"/>
    <cellStyle name="Calculation 4 2 6 3" xfId="1959" xr:uid="{00000000-0005-0000-0000-000093090000}"/>
    <cellStyle name="Calculation 4 2 7" xfId="1960" xr:uid="{00000000-0005-0000-0000-000094090000}"/>
    <cellStyle name="Calculation 4 2 7 2" xfId="1961" xr:uid="{00000000-0005-0000-0000-000095090000}"/>
    <cellStyle name="Calculation 4 2 7 3" xfId="1962" xr:uid="{00000000-0005-0000-0000-000096090000}"/>
    <cellStyle name="Calculation 4 2 8" xfId="1963" xr:uid="{00000000-0005-0000-0000-000097090000}"/>
    <cellStyle name="Calculation 4 2 8 2" xfId="1964" xr:uid="{00000000-0005-0000-0000-000098090000}"/>
    <cellStyle name="Calculation 4 2 8 3" xfId="1965" xr:uid="{00000000-0005-0000-0000-000099090000}"/>
    <cellStyle name="Calculation 4 2 9" xfId="1966" xr:uid="{00000000-0005-0000-0000-00009A090000}"/>
    <cellStyle name="Calculation 4 2 9 2" xfId="1967" xr:uid="{00000000-0005-0000-0000-00009B090000}"/>
    <cellStyle name="Calculation 4 2 9 3" xfId="1968" xr:uid="{00000000-0005-0000-0000-00009C090000}"/>
    <cellStyle name="Calculation 4 3" xfId="1969" xr:uid="{00000000-0005-0000-0000-00009D090000}"/>
    <cellStyle name="Calculation 4 3 10" xfId="1970" xr:uid="{00000000-0005-0000-0000-00009E090000}"/>
    <cellStyle name="Calculation 4 3 11" xfId="1971" xr:uid="{00000000-0005-0000-0000-00009F090000}"/>
    <cellStyle name="Calculation 4 3 2" xfId="1972" xr:uid="{00000000-0005-0000-0000-0000A0090000}"/>
    <cellStyle name="Calculation 4 3 2 2" xfId="1973" xr:uid="{00000000-0005-0000-0000-0000A1090000}"/>
    <cellStyle name="Calculation 4 3 2 2 2" xfId="1974" xr:uid="{00000000-0005-0000-0000-0000A2090000}"/>
    <cellStyle name="Calculation 4 3 2 2 2 2" xfId="1975" xr:uid="{00000000-0005-0000-0000-0000A3090000}"/>
    <cellStyle name="Calculation 4 3 2 2 2 3" xfId="1976" xr:uid="{00000000-0005-0000-0000-0000A4090000}"/>
    <cellStyle name="Calculation 4 3 2 2 3" xfId="1977" xr:uid="{00000000-0005-0000-0000-0000A5090000}"/>
    <cellStyle name="Calculation 4 3 2 2 3 2" xfId="1978" xr:uid="{00000000-0005-0000-0000-0000A6090000}"/>
    <cellStyle name="Calculation 4 3 2 2 3 3" xfId="1979" xr:uid="{00000000-0005-0000-0000-0000A7090000}"/>
    <cellStyle name="Calculation 4 3 2 2 4" xfId="1980" xr:uid="{00000000-0005-0000-0000-0000A8090000}"/>
    <cellStyle name="Calculation 4 3 2 2 4 2" xfId="1981" xr:uid="{00000000-0005-0000-0000-0000A9090000}"/>
    <cellStyle name="Calculation 4 3 2 2 4 3" xfId="1982" xr:uid="{00000000-0005-0000-0000-0000AA090000}"/>
    <cellStyle name="Calculation 4 3 2 2 5" xfId="1983" xr:uid="{00000000-0005-0000-0000-0000AB090000}"/>
    <cellStyle name="Calculation 4 3 2 2 5 2" xfId="1984" xr:uid="{00000000-0005-0000-0000-0000AC090000}"/>
    <cellStyle name="Calculation 4 3 2 2 5 3" xfId="1985" xr:uid="{00000000-0005-0000-0000-0000AD090000}"/>
    <cellStyle name="Calculation 4 3 2 2 6" xfId="1986" xr:uid="{00000000-0005-0000-0000-0000AE090000}"/>
    <cellStyle name="Calculation 4 3 2 2 6 2" xfId="1987" xr:uid="{00000000-0005-0000-0000-0000AF090000}"/>
    <cellStyle name="Calculation 4 3 2 2 6 3" xfId="1988" xr:uid="{00000000-0005-0000-0000-0000B0090000}"/>
    <cellStyle name="Calculation 4 3 2 2 7" xfId="1989" xr:uid="{00000000-0005-0000-0000-0000B1090000}"/>
    <cellStyle name="Calculation 4 3 2 2 8" xfId="1990" xr:uid="{00000000-0005-0000-0000-0000B2090000}"/>
    <cellStyle name="Calculation 4 3 2 3" xfId="1991" xr:uid="{00000000-0005-0000-0000-0000B3090000}"/>
    <cellStyle name="Calculation 4 3 2 3 2" xfId="1992" xr:uid="{00000000-0005-0000-0000-0000B4090000}"/>
    <cellStyle name="Calculation 4 3 2 3 3" xfId="1993" xr:uid="{00000000-0005-0000-0000-0000B5090000}"/>
    <cellStyle name="Calculation 4 3 2 4" xfId="1994" xr:uid="{00000000-0005-0000-0000-0000B6090000}"/>
    <cellStyle name="Calculation 4 3 2 4 2" xfId="1995" xr:uid="{00000000-0005-0000-0000-0000B7090000}"/>
    <cellStyle name="Calculation 4 3 2 4 3" xfId="1996" xr:uid="{00000000-0005-0000-0000-0000B8090000}"/>
    <cellStyle name="Calculation 4 3 2 5" xfId="1997" xr:uid="{00000000-0005-0000-0000-0000B9090000}"/>
    <cellStyle name="Calculation 4 3 2 5 2" xfId="1998" xr:uid="{00000000-0005-0000-0000-0000BA090000}"/>
    <cellStyle name="Calculation 4 3 2 5 3" xfId="1999" xr:uid="{00000000-0005-0000-0000-0000BB090000}"/>
    <cellStyle name="Calculation 4 3 2 6" xfId="2000" xr:uid="{00000000-0005-0000-0000-0000BC090000}"/>
    <cellStyle name="Calculation 4 3 2 6 2" xfId="2001" xr:uid="{00000000-0005-0000-0000-0000BD090000}"/>
    <cellStyle name="Calculation 4 3 2 6 3" xfId="2002" xr:uid="{00000000-0005-0000-0000-0000BE090000}"/>
    <cellStyle name="Calculation 4 3 2 7" xfId="2003" xr:uid="{00000000-0005-0000-0000-0000BF090000}"/>
    <cellStyle name="Calculation 4 3 2 8" xfId="2004" xr:uid="{00000000-0005-0000-0000-0000C0090000}"/>
    <cellStyle name="Calculation 4 3 3" xfId="2005" xr:uid="{00000000-0005-0000-0000-0000C1090000}"/>
    <cellStyle name="Calculation 4 3 3 2" xfId="2006" xr:uid="{00000000-0005-0000-0000-0000C2090000}"/>
    <cellStyle name="Calculation 4 3 3 2 2" xfId="2007" xr:uid="{00000000-0005-0000-0000-0000C3090000}"/>
    <cellStyle name="Calculation 4 3 3 2 2 2" xfId="2008" xr:uid="{00000000-0005-0000-0000-0000C4090000}"/>
    <cellStyle name="Calculation 4 3 3 2 2 3" xfId="2009" xr:uid="{00000000-0005-0000-0000-0000C5090000}"/>
    <cellStyle name="Calculation 4 3 3 2 3" xfId="2010" xr:uid="{00000000-0005-0000-0000-0000C6090000}"/>
    <cellStyle name="Calculation 4 3 3 2 3 2" xfId="2011" xr:uid="{00000000-0005-0000-0000-0000C7090000}"/>
    <cellStyle name="Calculation 4 3 3 2 3 3" xfId="2012" xr:uid="{00000000-0005-0000-0000-0000C8090000}"/>
    <cellStyle name="Calculation 4 3 3 2 4" xfId="2013" xr:uid="{00000000-0005-0000-0000-0000C9090000}"/>
    <cellStyle name="Calculation 4 3 3 2 4 2" xfId="2014" xr:uid="{00000000-0005-0000-0000-0000CA090000}"/>
    <cellStyle name="Calculation 4 3 3 2 4 3" xfId="2015" xr:uid="{00000000-0005-0000-0000-0000CB090000}"/>
    <cellStyle name="Calculation 4 3 3 2 5" xfId="2016" xr:uid="{00000000-0005-0000-0000-0000CC090000}"/>
    <cellStyle name="Calculation 4 3 3 2 5 2" xfId="2017" xr:uid="{00000000-0005-0000-0000-0000CD090000}"/>
    <cellStyle name="Calculation 4 3 3 2 5 3" xfId="2018" xr:uid="{00000000-0005-0000-0000-0000CE090000}"/>
    <cellStyle name="Calculation 4 3 3 2 6" xfId="2019" xr:uid="{00000000-0005-0000-0000-0000CF090000}"/>
    <cellStyle name="Calculation 4 3 3 2 6 2" xfId="2020" xr:uid="{00000000-0005-0000-0000-0000D0090000}"/>
    <cellStyle name="Calculation 4 3 3 2 6 3" xfId="2021" xr:uid="{00000000-0005-0000-0000-0000D1090000}"/>
    <cellStyle name="Calculation 4 3 3 2 7" xfId="2022" xr:uid="{00000000-0005-0000-0000-0000D2090000}"/>
    <cellStyle name="Calculation 4 3 3 2 8" xfId="2023" xr:uid="{00000000-0005-0000-0000-0000D3090000}"/>
    <cellStyle name="Calculation 4 3 3 3" xfId="2024" xr:uid="{00000000-0005-0000-0000-0000D4090000}"/>
    <cellStyle name="Calculation 4 3 3 3 2" xfId="2025" xr:uid="{00000000-0005-0000-0000-0000D5090000}"/>
    <cellStyle name="Calculation 4 3 3 3 3" xfId="2026" xr:uid="{00000000-0005-0000-0000-0000D6090000}"/>
    <cellStyle name="Calculation 4 3 3 4" xfId="2027" xr:uid="{00000000-0005-0000-0000-0000D7090000}"/>
    <cellStyle name="Calculation 4 3 3 4 2" xfId="2028" xr:uid="{00000000-0005-0000-0000-0000D8090000}"/>
    <cellStyle name="Calculation 4 3 3 4 3" xfId="2029" xr:uid="{00000000-0005-0000-0000-0000D9090000}"/>
    <cellStyle name="Calculation 4 3 3 5" xfId="2030" xr:uid="{00000000-0005-0000-0000-0000DA090000}"/>
    <cellStyle name="Calculation 4 3 3 5 2" xfId="2031" xr:uid="{00000000-0005-0000-0000-0000DB090000}"/>
    <cellStyle name="Calculation 4 3 3 5 3" xfId="2032" xr:uid="{00000000-0005-0000-0000-0000DC090000}"/>
    <cellStyle name="Calculation 4 3 3 6" xfId="2033" xr:uid="{00000000-0005-0000-0000-0000DD090000}"/>
    <cellStyle name="Calculation 4 3 3 6 2" xfId="2034" xr:uid="{00000000-0005-0000-0000-0000DE090000}"/>
    <cellStyle name="Calculation 4 3 3 6 3" xfId="2035" xr:uid="{00000000-0005-0000-0000-0000DF090000}"/>
    <cellStyle name="Calculation 4 3 3 7" xfId="2036" xr:uid="{00000000-0005-0000-0000-0000E0090000}"/>
    <cellStyle name="Calculation 4 3 3 8" xfId="2037" xr:uid="{00000000-0005-0000-0000-0000E1090000}"/>
    <cellStyle name="Calculation 4 3 4" xfId="2038" xr:uid="{00000000-0005-0000-0000-0000E2090000}"/>
    <cellStyle name="Calculation 4 3 4 2" xfId="2039" xr:uid="{00000000-0005-0000-0000-0000E3090000}"/>
    <cellStyle name="Calculation 4 3 4 2 2" xfId="2040" xr:uid="{00000000-0005-0000-0000-0000E4090000}"/>
    <cellStyle name="Calculation 4 3 4 2 2 2" xfId="2041" xr:uid="{00000000-0005-0000-0000-0000E5090000}"/>
    <cellStyle name="Calculation 4 3 4 2 2 3" xfId="2042" xr:uid="{00000000-0005-0000-0000-0000E6090000}"/>
    <cellStyle name="Calculation 4 3 4 2 3" xfId="2043" xr:uid="{00000000-0005-0000-0000-0000E7090000}"/>
    <cellStyle name="Calculation 4 3 4 2 3 2" xfId="2044" xr:uid="{00000000-0005-0000-0000-0000E8090000}"/>
    <cellStyle name="Calculation 4 3 4 2 3 3" xfId="2045" xr:uid="{00000000-0005-0000-0000-0000E9090000}"/>
    <cellStyle name="Calculation 4 3 4 2 4" xfId="2046" xr:uid="{00000000-0005-0000-0000-0000EA090000}"/>
    <cellStyle name="Calculation 4 3 4 2 4 2" xfId="2047" xr:uid="{00000000-0005-0000-0000-0000EB090000}"/>
    <cellStyle name="Calculation 4 3 4 2 4 3" xfId="2048" xr:uid="{00000000-0005-0000-0000-0000EC090000}"/>
    <cellStyle name="Calculation 4 3 4 2 5" xfId="2049" xr:uid="{00000000-0005-0000-0000-0000ED090000}"/>
    <cellStyle name="Calculation 4 3 4 2 5 2" xfId="2050" xr:uid="{00000000-0005-0000-0000-0000EE090000}"/>
    <cellStyle name="Calculation 4 3 4 2 5 3" xfId="2051" xr:uid="{00000000-0005-0000-0000-0000EF090000}"/>
    <cellStyle name="Calculation 4 3 4 2 6" xfId="2052" xr:uid="{00000000-0005-0000-0000-0000F0090000}"/>
    <cellStyle name="Calculation 4 3 4 2 6 2" xfId="2053" xr:uid="{00000000-0005-0000-0000-0000F1090000}"/>
    <cellStyle name="Calculation 4 3 4 2 6 3" xfId="2054" xr:uid="{00000000-0005-0000-0000-0000F2090000}"/>
    <cellStyle name="Calculation 4 3 4 2 7" xfId="2055" xr:uid="{00000000-0005-0000-0000-0000F3090000}"/>
    <cellStyle name="Calculation 4 3 4 2 8" xfId="2056" xr:uid="{00000000-0005-0000-0000-0000F4090000}"/>
    <cellStyle name="Calculation 4 3 4 3" xfId="2057" xr:uid="{00000000-0005-0000-0000-0000F5090000}"/>
    <cellStyle name="Calculation 4 3 4 3 2" xfId="2058" xr:uid="{00000000-0005-0000-0000-0000F6090000}"/>
    <cellStyle name="Calculation 4 3 4 3 3" xfId="2059" xr:uid="{00000000-0005-0000-0000-0000F7090000}"/>
    <cellStyle name="Calculation 4 3 4 4" xfId="2060" xr:uid="{00000000-0005-0000-0000-0000F8090000}"/>
    <cellStyle name="Calculation 4 3 4 4 2" xfId="2061" xr:uid="{00000000-0005-0000-0000-0000F9090000}"/>
    <cellStyle name="Calculation 4 3 4 4 3" xfId="2062" xr:uid="{00000000-0005-0000-0000-0000FA090000}"/>
    <cellStyle name="Calculation 4 3 4 5" xfId="2063" xr:uid="{00000000-0005-0000-0000-0000FB090000}"/>
    <cellStyle name="Calculation 4 3 4 5 2" xfId="2064" xr:uid="{00000000-0005-0000-0000-0000FC090000}"/>
    <cellStyle name="Calculation 4 3 4 5 3" xfId="2065" xr:uid="{00000000-0005-0000-0000-0000FD090000}"/>
    <cellStyle name="Calculation 4 3 4 6" xfId="2066" xr:uid="{00000000-0005-0000-0000-0000FE090000}"/>
    <cellStyle name="Calculation 4 3 4 6 2" xfId="2067" xr:uid="{00000000-0005-0000-0000-0000FF090000}"/>
    <cellStyle name="Calculation 4 3 4 6 3" xfId="2068" xr:uid="{00000000-0005-0000-0000-0000000A0000}"/>
    <cellStyle name="Calculation 4 3 4 7" xfId="2069" xr:uid="{00000000-0005-0000-0000-0000010A0000}"/>
    <cellStyle name="Calculation 4 3 4 8" xfId="2070" xr:uid="{00000000-0005-0000-0000-0000020A0000}"/>
    <cellStyle name="Calculation 4 3 5" xfId="2071" xr:uid="{00000000-0005-0000-0000-0000030A0000}"/>
    <cellStyle name="Calculation 4 3 5 2" xfId="2072" xr:uid="{00000000-0005-0000-0000-0000040A0000}"/>
    <cellStyle name="Calculation 4 3 5 2 2" xfId="2073" xr:uid="{00000000-0005-0000-0000-0000050A0000}"/>
    <cellStyle name="Calculation 4 3 5 2 3" xfId="2074" xr:uid="{00000000-0005-0000-0000-0000060A0000}"/>
    <cellStyle name="Calculation 4 3 5 3" xfId="2075" xr:uid="{00000000-0005-0000-0000-0000070A0000}"/>
    <cellStyle name="Calculation 4 3 5 3 2" xfId="2076" xr:uid="{00000000-0005-0000-0000-0000080A0000}"/>
    <cellStyle name="Calculation 4 3 5 3 3" xfId="2077" xr:uid="{00000000-0005-0000-0000-0000090A0000}"/>
    <cellStyle name="Calculation 4 3 5 4" xfId="2078" xr:uid="{00000000-0005-0000-0000-00000A0A0000}"/>
    <cellStyle name="Calculation 4 3 5 4 2" xfId="2079" xr:uid="{00000000-0005-0000-0000-00000B0A0000}"/>
    <cellStyle name="Calculation 4 3 5 4 3" xfId="2080" xr:uid="{00000000-0005-0000-0000-00000C0A0000}"/>
    <cellStyle name="Calculation 4 3 5 5" xfId="2081" xr:uid="{00000000-0005-0000-0000-00000D0A0000}"/>
    <cellStyle name="Calculation 4 3 5 5 2" xfId="2082" xr:uid="{00000000-0005-0000-0000-00000E0A0000}"/>
    <cellStyle name="Calculation 4 3 5 5 3" xfId="2083" xr:uid="{00000000-0005-0000-0000-00000F0A0000}"/>
    <cellStyle name="Calculation 4 3 5 6" xfId="2084" xr:uid="{00000000-0005-0000-0000-0000100A0000}"/>
    <cellStyle name="Calculation 4 3 5 6 2" xfId="2085" xr:uid="{00000000-0005-0000-0000-0000110A0000}"/>
    <cellStyle name="Calculation 4 3 5 6 3" xfId="2086" xr:uid="{00000000-0005-0000-0000-0000120A0000}"/>
    <cellStyle name="Calculation 4 3 5 7" xfId="2087" xr:uid="{00000000-0005-0000-0000-0000130A0000}"/>
    <cellStyle name="Calculation 4 3 5 8" xfId="2088" xr:uid="{00000000-0005-0000-0000-0000140A0000}"/>
    <cellStyle name="Calculation 4 3 6" xfId="2089" xr:uid="{00000000-0005-0000-0000-0000150A0000}"/>
    <cellStyle name="Calculation 4 3 6 2" xfId="2090" xr:uid="{00000000-0005-0000-0000-0000160A0000}"/>
    <cellStyle name="Calculation 4 3 6 3" xfId="2091" xr:uid="{00000000-0005-0000-0000-0000170A0000}"/>
    <cellStyle name="Calculation 4 3 7" xfId="2092" xr:uid="{00000000-0005-0000-0000-0000180A0000}"/>
    <cellStyle name="Calculation 4 3 7 2" xfId="2093" xr:uid="{00000000-0005-0000-0000-0000190A0000}"/>
    <cellStyle name="Calculation 4 3 7 3" xfId="2094" xr:uid="{00000000-0005-0000-0000-00001A0A0000}"/>
    <cellStyle name="Calculation 4 3 8" xfId="2095" xr:uid="{00000000-0005-0000-0000-00001B0A0000}"/>
    <cellStyle name="Calculation 4 3 8 2" xfId="2096" xr:uid="{00000000-0005-0000-0000-00001C0A0000}"/>
    <cellStyle name="Calculation 4 3 8 3" xfId="2097" xr:uid="{00000000-0005-0000-0000-00001D0A0000}"/>
    <cellStyle name="Calculation 4 3 9" xfId="2098" xr:uid="{00000000-0005-0000-0000-00001E0A0000}"/>
    <cellStyle name="Calculation 4 3 9 2" xfId="2099" xr:uid="{00000000-0005-0000-0000-00001F0A0000}"/>
    <cellStyle name="Calculation 4 3 9 3" xfId="2100" xr:uid="{00000000-0005-0000-0000-0000200A0000}"/>
    <cellStyle name="Calculation 4 4" xfId="2101" xr:uid="{00000000-0005-0000-0000-0000210A0000}"/>
    <cellStyle name="Calculation 4 4 10" xfId="2102" xr:uid="{00000000-0005-0000-0000-0000220A0000}"/>
    <cellStyle name="Calculation 4 4 11" xfId="2103" xr:uid="{00000000-0005-0000-0000-0000230A0000}"/>
    <cellStyle name="Calculation 4 4 2" xfId="2104" xr:uid="{00000000-0005-0000-0000-0000240A0000}"/>
    <cellStyle name="Calculation 4 4 2 2" xfId="2105" xr:uid="{00000000-0005-0000-0000-0000250A0000}"/>
    <cellStyle name="Calculation 4 4 2 2 2" xfId="2106" xr:uid="{00000000-0005-0000-0000-0000260A0000}"/>
    <cellStyle name="Calculation 4 4 2 2 2 2" xfId="2107" xr:uid="{00000000-0005-0000-0000-0000270A0000}"/>
    <cellStyle name="Calculation 4 4 2 2 2 3" xfId="2108" xr:uid="{00000000-0005-0000-0000-0000280A0000}"/>
    <cellStyle name="Calculation 4 4 2 2 3" xfId="2109" xr:uid="{00000000-0005-0000-0000-0000290A0000}"/>
    <cellStyle name="Calculation 4 4 2 2 3 2" xfId="2110" xr:uid="{00000000-0005-0000-0000-00002A0A0000}"/>
    <cellStyle name="Calculation 4 4 2 2 3 3" xfId="2111" xr:uid="{00000000-0005-0000-0000-00002B0A0000}"/>
    <cellStyle name="Calculation 4 4 2 2 4" xfId="2112" xr:uid="{00000000-0005-0000-0000-00002C0A0000}"/>
    <cellStyle name="Calculation 4 4 2 2 4 2" xfId="2113" xr:uid="{00000000-0005-0000-0000-00002D0A0000}"/>
    <cellStyle name="Calculation 4 4 2 2 4 3" xfId="2114" xr:uid="{00000000-0005-0000-0000-00002E0A0000}"/>
    <cellStyle name="Calculation 4 4 2 2 5" xfId="2115" xr:uid="{00000000-0005-0000-0000-00002F0A0000}"/>
    <cellStyle name="Calculation 4 4 2 2 5 2" xfId="2116" xr:uid="{00000000-0005-0000-0000-0000300A0000}"/>
    <cellStyle name="Calculation 4 4 2 2 5 3" xfId="2117" xr:uid="{00000000-0005-0000-0000-0000310A0000}"/>
    <cellStyle name="Calculation 4 4 2 2 6" xfId="2118" xr:uid="{00000000-0005-0000-0000-0000320A0000}"/>
    <cellStyle name="Calculation 4 4 2 2 6 2" xfId="2119" xr:uid="{00000000-0005-0000-0000-0000330A0000}"/>
    <cellStyle name="Calculation 4 4 2 2 6 3" xfId="2120" xr:uid="{00000000-0005-0000-0000-0000340A0000}"/>
    <cellStyle name="Calculation 4 4 2 2 7" xfId="2121" xr:uid="{00000000-0005-0000-0000-0000350A0000}"/>
    <cellStyle name="Calculation 4 4 2 2 8" xfId="2122" xr:uid="{00000000-0005-0000-0000-0000360A0000}"/>
    <cellStyle name="Calculation 4 4 2 3" xfId="2123" xr:uid="{00000000-0005-0000-0000-0000370A0000}"/>
    <cellStyle name="Calculation 4 4 2 3 2" xfId="2124" xr:uid="{00000000-0005-0000-0000-0000380A0000}"/>
    <cellStyle name="Calculation 4 4 2 3 3" xfId="2125" xr:uid="{00000000-0005-0000-0000-0000390A0000}"/>
    <cellStyle name="Calculation 4 4 2 4" xfId="2126" xr:uid="{00000000-0005-0000-0000-00003A0A0000}"/>
    <cellStyle name="Calculation 4 4 2 4 2" xfId="2127" xr:uid="{00000000-0005-0000-0000-00003B0A0000}"/>
    <cellStyle name="Calculation 4 4 2 4 3" xfId="2128" xr:uid="{00000000-0005-0000-0000-00003C0A0000}"/>
    <cellStyle name="Calculation 4 4 2 5" xfId="2129" xr:uid="{00000000-0005-0000-0000-00003D0A0000}"/>
    <cellStyle name="Calculation 4 4 2 5 2" xfId="2130" xr:uid="{00000000-0005-0000-0000-00003E0A0000}"/>
    <cellStyle name="Calculation 4 4 2 5 3" xfId="2131" xr:uid="{00000000-0005-0000-0000-00003F0A0000}"/>
    <cellStyle name="Calculation 4 4 2 6" xfId="2132" xr:uid="{00000000-0005-0000-0000-0000400A0000}"/>
    <cellStyle name="Calculation 4 4 2 6 2" xfId="2133" xr:uid="{00000000-0005-0000-0000-0000410A0000}"/>
    <cellStyle name="Calculation 4 4 2 6 3" xfId="2134" xr:uid="{00000000-0005-0000-0000-0000420A0000}"/>
    <cellStyle name="Calculation 4 4 2 7" xfId="2135" xr:uid="{00000000-0005-0000-0000-0000430A0000}"/>
    <cellStyle name="Calculation 4 4 2 8" xfId="2136" xr:uid="{00000000-0005-0000-0000-0000440A0000}"/>
    <cellStyle name="Calculation 4 4 3" xfId="2137" xr:uid="{00000000-0005-0000-0000-0000450A0000}"/>
    <cellStyle name="Calculation 4 4 3 2" xfId="2138" xr:uid="{00000000-0005-0000-0000-0000460A0000}"/>
    <cellStyle name="Calculation 4 4 3 2 2" xfId="2139" xr:uid="{00000000-0005-0000-0000-0000470A0000}"/>
    <cellStyle name="Calculation 4 4 3 2 2 2" xfId="2140" xr:uid="{00000000-0005-0000-0000-0000480A0000}"/>
    <cellStyle name="Calculation 4 4 3 2 2 3" xfId="2141" xr:uid="{00000000-0005-0000-0000-0000490A0000}"/>
    <cellStyle name="Calculation 4 4 3 2 3" xfId="2142" xr:uid="{00000000-0005-0000-0000-00004A0A0000}"/>
    <cellStyle name="Calculation 4 4 3 2 3 2" xfId="2143" xr:uid="{00000000-0005-0000-0000-00004B0A0000}"/>
    <cellStyle name="Calculation 4 4 3 2 3 3" xfId="2144" xr:uid="{00000000-0005-0000-0000-00004C0A0000}"/>
    <cellStyle name="Calculation 4 4 3 2 4" xfId="2145" xr:uid="{00000000-0005-0000-0000-00004D0A0000}"/>
    <cellStyle name="Calculation 4 4 3 2 4 2" xfId="2146" xr:uid="{00000000-0005-0000-0000-00004E0A0000}"/>
    <cellStyle name="Calculation 4 4 3 2 4 3" xfId="2147" xr:uid="{00000000-0005-0000-0000-00004F0A0000}"/>
    <cellStyle name="Calculation 4 4 3 2 5" xfId="2148" xr:uid="{00000000-0005-0000-0000-0000500A0000}"/>
    <cellStyle name="Calculation 4 4 3 2 5 2" xfId="2149" xr:uid="{00000000-0005-0000-0000-0000510A0000}"/>
    <cellStyle name="Calculation 4 4 3 2 5 3" xfId="2150" xr:uid="{00000000-0005-0000-0000-0000520A0000}"/>
    <cellStyle name="Calculation 4 4 3 2 6" xfId="2151" xr:uid="{00000000-0005-0000-0000-0000530A0000}"/>
    <cellStyle name="Calculation 4 4 3 2 6 2" xfId="2152" xr:uid="{00000000-0005-0000-0000-0000540A0000}"/>
    <cellStyle name="Calculation 4 4 3 2 6 3" xfId="2153" xr:uid="{00000000-0005-0000-0000-0000550A0000}"/>
    <cellStyle name="Calculation 4 4 3 2 7" xfId="2154" xr:uid="{00000000-0005-0000-0000-0000560A0000}"/>
    <cellStyle name="Calculation 4 4 3 2 8" xfId="2155" xr:uid="{00000000-0005-0000-0000-0000570A0000}"/>
    <cellStyle name="Calculation 4 4 3 3" xfId="2156" xr:uid="{00000000-0005-0000-0000-0000580A0000}"/>
    <cellStyle name="Calculation 4 4 3 3 2" xfId="2157" xr:uid="{00000000-0005-0000-0000-0000590A0000}"/>
    <cellStyle name="Calculation 4 4 3 3 3" xfId="2158" xr:uid="{00000000-0005-0000-0000-00005A0A0000}"/>
    <cellStyle name="Calculation 4 4 3 4" xfId="2159" xr:uid="{00000000-0005-0000-0000-00005B0A0000}"/>
    <cellStyle name="Calculation 4 4 3 4 2" xfId="2160" xr:uid="{00000000-0005-0000-0000-00005C0A0000}"/>
    <cellStyle name="Calculation 4 4 3 4 3" xfId="2161" xr:uid="{00000000-0005-0000-0000-00005D0A0000}"/>
    <cellStyle name="Calculation 4 4 3 5" xfId="2162" xr:uid="{00000000-0005-0000-0000-00005E0A0000}"/>
    <cellStyle name="Calculation 4 4 3 5 2" xfId="2163" xr:uid="{00000000-0005-0000-0000-00005F0A0000}"/>
    <cellStyle name="Calculation 4 4 3 5 3" xfId="2164" xr:uid="{00000000-0005-0000-0000-0000600A0000}"/>
    <cellStyle name="Calculation 4 4 3 6" xfId="2165" xr:uid="{00000000-0005-0000-0000-0000610A0000}"/>
    <cellStyle name="Calculation 4 4 3 6 2" xfId="2166" xr:uid="{00000000-0005-0000-0000-0000620A0000}"/>
    <cellStyle name="Calculation 4 4 3 6 3" xfId="2167" xr:uid="{00000000-0005-0000-0000-0000630A0000}"/>
    <cellStyle name="Calculation 4 4 3 7" xfId="2168" xr:uid="{00000000-0005-0000-0000-0000640A0000}"/>
    <cellStyle name="Calculation 4 4 3 8" xfId="2169" xr:uid="{00000000-0005-0000-0000-0000650A0000}"/>
    <cellStyle name="Calculation 4 4 4" xfId="2170" xr:uid="{00000000-0005-0000-0000-0000660A0000}"/>
    <cellStyle name="Calculation 4 4 4 2" xfId="2171" xr:uid="{00000000-0005-0000-0000-0000670A0000}"/>
    <cellStyle name="Calculation 4 4 4 2 2" xfId="2172" xr:uid="{00000000-0005-0000-0000-0000680A0000}"/>
    <cellStyle name="Calculation 4 4 4 2 2 2" xfId="2173" xr:uid="{00000000-0005-0000-0000-0000690A0000}"/>
    <cellStyle name="Calculation 4 4 4 2 2 3" xfId="2174" xr:uid="{00000000-0005-0000-0000-00006A0A0000}"/>
    <cellStyle name="Calculation 4 4 4 2 3" xfId="2175" xr:uid="{00000000-0005-0000-0000-00006B0A0000}"/>
    <cellStyle name="Calculation 4 4 4 2 3 2" xfId="2176" xr:uid="{00000000-0005-0000-0000-00006C0A0000}"/>
    <cellStyle name="Calculation 4 4 4 2 3 3" xfId="2177" xr:uid="{00000000-0005-0000-0000-00006D0A0000}"/>
    <cellStyle name="Calculation 4 4 4 2 4" xfId="2178" xr:uid="{00000000-0005-0000-0000-00006E0A0000}"/>
    <cellStyle name="Calculation 4 4 4 2 4 2" xfId="2179" xr:uid="{00000000-0005-0000-0000-00006F0A0000}"/>
    <cellStyle name="Calculation 4 4 4 2 4 3" xfId="2180" xr:uid="{00000000-0005-0000-0000-0000700A0000}"/>
    <cellStyle name="Calculation 4 4 4 2 5" xfId="2181" xr:uid="{00000000-0005-0000-0000-0000710A0000}"/>
    <cellStyle name="Calculation 4 4 4 2 5 2" xfId="2182" xr:uid="{00000000-0005-0000-0000-0000720A0000}"/>
    <cellStyle name="Calculation 4 4 4 2 5 3" xfId="2183" xr:uid="{00000000-0005-0000-0000-0000730A0000}"/>
    <cellStyle name="Calculation 4 4 4 2 6" xfId="2184" xr:uid="{00000000-0005-0000-0000-0000740A0000}"/>
    <cellStyle name="Calculation 4 4 4 2 6 2" xfId="2185" xr:uid="{00000000-0005-0000-0000-0000750A0000}"/>
    <cellStyle name="Calculation 4 4 4 2 6 3" xfId="2186" xr:uid="{00000000-0005-0000-0000-0000760A0000}"/>
    <cellStyle name="Calculation 4 4 4 2 7" xfId="2187" xr:uid="{00000000-0005-0000-0000-0000770A0000}"/>
    <cellStyle name="Calculation 4 4 4 2 8" xfId="2188" xr:uid="{00000000-0005-0000-0000-0000780A0000}"/>
    <cellStyle name="Calculation 4 4 4 3" xfId="2189" xr:uid="{00000000-0005-0000-0000-0000790A0000}"/>
    <cellStyle name="Calculation 4 4 4 3 2" xfId="2190" xr:uid="{00000000-0005-0000-0000-00007A0A0000}"/>
    <cellStyle name="Calculation 4 4 4 3 3" xfId="2191" xr:uid="{00000000-0005-0000-0000-00007B0A0000}"/>
    <cellStyle name="Calculation 4 4 4 4" xfId="2192" xr:uid="{00000000-0005-0000-0000-00007C0A0000}"/>
    <cellStyle name="Calculation 4 4 4 4 2" xfId="2193" xr:uid="{00000000-0005-0000-0000-00007D0A0000}"/>
    <cellStyle name="Calculation 4 4 4 4 3" xfId="2194" xr:uid="{00000000-0005-0000-0000-00007E0A0000}"/>
    <cellStyle name="Calculation 4 4 4 5" xfId="2195" xr:uid="{00000000-0005-0000-0000-00007F0A0000}"/>
    <cellStyle name="Calculation 4 4 4 5 2" xfId="2196" xr:uid="{00000000-0005-0000-0000-0000800A0000}"/>
    <cellStyle name="Calculation 4 4 4 5 3" xfId="2197" xr:uid="{00000000-0005-0000-0000-0000810A0000}"/>
    <cellStyle name="Calculation 4 4 4 6" xfId="2198" xr:uid="{00000000-0005-0000-0000-0000820A0000}"/>
    <cellStyle name="Calculation 4 4 4 6 2" xfId="2199" xr:uid="{00000000-0005-0000-0000-0000830A0000}"/>
    <cellStyle name="Calculation 4 4 4 6 3" xfId="2200" xr:uid="{00000000-0005-0000-0000-0000840A0000}"/>
    <cellStyle name="Calculation 4 4 4 7" xfId="2201" xr:uid="{00000000-0005-0000-0000-0000850A0000}"/>
    <cellStyle name="Calculation 4 4 4 8" xfId="2202" xr:uid="{00000000-0005-0000-0000-0000860A0000}"/>
    <cellStyle name="Calculation 4 4 5" xfId="2203" xr:uid="{00000000-0005-0000-0000-0000870A0000}"/>
    <cellStyle name="Calculation 4 4 5 2" xfId="2204" xr:uid="{00000000-0005-0000-0000-0000880A0000}"/>
    <cellStyle name="Calculation 4 4 5 2 2" xfId="2205" xr:uid="{00000000-0005-0000-0000-0000890A0000}"/>
    <cellStyle name="Calculation 4 4 5 2 3" xfId="2206" xr:uid="{00000000-0005-0000-0000-00008A0A0000}"/>
    <cellStyle name="Calculation 4 4 5 3" xfId="2207" xr:uid="{00000000-0005-0000-0000-00008B0A0000}"/>
    <cellStyle name="Calculation 4 4 5 3 2" xfId="2208" xr:uid="{00000000-0005-0000-0000-00008C0A0000}"/>
    <cellStyle name="Calculation 4 4 5 3 3" xfId="2209" xr:uid="{00000000-0005-0000-0000-00008D0A0000}"/>
    <cellStyle name="Calculation 4 4 5 4" xfId="2210" xr:uid="{00000000-0005-0000-0000-00008E0A0000}"/>
    <cellStyle name="Calculation 4 4 5 4 2" xfId="2211" xr:uid="{00000000-0005-0000-0000-00008F0A0000}"/>
    <cellStyle name="Calculation 4 4 5 4 3" xfId="2212" xr:uid="{00000000-0005-0000-0000-0000900A0000}"/>
    <cellStyle name="Calculation 4 4 5 5" xfId="2213" xr:uid="{00000000-0005-0000-0000-0000910A0000}"/>
    <cellStyle name="Calculation 4 4 5 5 2" xfId="2214" xr:uid="{00000000-0005-0000-0000-0000920A0000}"/>
    <cellStyle name="Calculation 4 4 5 5 3" xfId="2215" xr:uid="{00000000-0005-0000-0000-0000930A0000}"/>
    <cellStyle name="Calculation 4 4 5 6" xfId="2216" xr:uid="{00000000-0005-0000-0000-0000940A0000}"/>
    <cellStyle name="Calculation 4 4 5 6 2" xfId="2217" xr:uid="{00000000-0005-0000-0000-0000950A0000}"/>
    <cellStyle name="Calculation 4 4 5 6 3" xfId="2218" xr:uid="{00000000-0005-0000-0000-0000960A0000}"/>
    <cellStyle name="Calculation 4 4 5 7" xfId="2219" xr:uid="{00000000-0005-0000-0000-0000970A0000}"/>
    <cellStyle name="Calculation 4 4 5 8" xfId="2220" xr:uid="{00000000-0005-0000-0000-0000980A0000}"/>
    <cellStyle name="Calculation 4 4 6" xfId="2221" xr:uid="{00000000-0005-0000-0000-0000990A0000}"/>
    <cellStyle name="Calculation 4 4 6 2" xfId="2222" xr:uid="{00000000-0005-0000-0000-00009A0A0000}"/>
    <cellStyle name="Calculation 4 4 6 3" xfId="2223" xr:uid="{00000000-0005-0000-0000-00009B0A0000}"/>
    <cellStyle name="Calculation 4 4 7" xfId="2224" xr:uid="{00000000-0005-0000-0000-00009C0A0000}"/>
    <cellStyle name="Calculation 4 4 7 2" xfId="2225" xr:uid="{00000000-0005-0000-0000-00009D0A0000}"/>
    <cellStyle name="Calculation 4 4 7 3" xfId="2226" xr:uid="{00000000-0005-0000-0000-00009E0A0000}"/>
    <cellStyle name="Calculation 4 4 8" xfId="2227" xr:uid="{00000000-0005-0000-0000-00009F0A0000}"/>
    <cellStyle name="Calculation 4 4 8 2" xfId="2228" xr:uid="{00000000-0005-0000-0000-0000A00A0000}"/>
    <cellStyle name="Calculation 4 4 8 3" xfId="2229" xr:uid="{00000000-0005-0000-0000-0000A10A0000}"/>
    <cellStyle name="Calculation 4 4 9" xfId="2230" xr:uid="{00000000-0005-0000-0000-0000A20A0000}"/>
    <cellStyle name="Calculation 4 4 9 2" xfId="2231" xr:uid="{00000000-0005-0000-0000-0000A30A0000}"/>
    <cellStyle name="Calculation 4 4 9 3" xfId="2232" xr:uid="{00000000-0005-0000-0000-0000A40A0000}"/>
    <cellStyle name="Calculation 4 5" xfId="2233" xr:uid="{00000000-0005-0000-0000-0000A50A0000}"/>
    <cellStyle name="Calculation 4 5 2" xfId="2234" xr:uid="{00000000-0005-0000-0000-0000A60A0000}"/>
    <cellStyle name="Calculation 4 5 2 2" xfId="2235" xr:uid="{00000000-0005-0000-0000-0000A70A0000}"/>
    <cellStyle name="Calculation 4 5 2 3" xfId="2236" xr:uid="{00000000-0005-0000-0000-0000A80A0000}"/>
    <cellStyle name="Calculation 4 5 3" xfId="2237" xr:uid="{00000000-0005-0000-0000-0000A90A0000}"/>
    <cellStyle name="Calculation 4 5 3 2" xfId="2238" xr:uid="{00000000-0005-0000-0000-0000AA0A0000}"/>
    <cellStyle name="Calculation 4 5 3 3" xfId="2239" xr:uid="{00000000-0005-0000-0000-0000AB0A0000}"/>
    <cellStyle name="Calculation 4 5 4" xfId="2240" xr:uid="{00000000-0005-0000-0000-0000AC0A0000}"/>
    <cellStyle name="Calculation 4 5 4 2" xfId="2241" xr:uid="{00000000-0005-0000-0000-0000AD0A0000}"/>
    <cellStyle name="Calculation 4 5 4 3" xfId="2242" xr:uid="{00000000-0005-0000-0000-0000AE0A0000}"/>
    <cellStyle name="Calculation 4 5 5" xfId="2243" xr:uid="{00000000-0005-0000-0000-0000AF0A0000}"/>
    <cellStyle name="Calculation 4 5 5 2" xfId="2244" xr:uid="{00000000-0005-0000-0000-0000B00A0000}"/>
    <cellStyle name="Calculation 4 5 5 3" xfId="2245" xr:uid="{00000000-0005-0000-0000-0000B10A0000}"/>
    <cellStyle name="Calculation 4 5 6" xfId="2246" xr:uid="{00000000-0005-0000-0000-0000B20A0000}"/>
    <cellStyle name="Calculation 4 5 6 2" xfId="2247" xr:uid="{00000000-0005-0000-0000-0000B30A0000}"/>
    <cellStyle name="Calculation 4 5 6 3" xfId="2248" xr:uid="{00000000-0005-0000-0000-0000B40A0000}"/>
    <cellStyle name="Calculation 4 5 7" xfId="2249" xr:uid="{00000000-0005-0000-0000-0000B50A0000}"/>
    <cellStyle name="Calculation 4 5 8" xfId="2250" xr:uid="{00000000-0005-0000-0000-0000B60A0000}"/>
    <cellStyle name="Calculation 4 6" xfId="2251" xr:uid="{00000000-0005-0000-0000-0000B70A0000}"/>
    <cellStyle name="Calculation 4 6 2" xfId="2252" xr:uid="{00000000-0005-0000-0000-0000B80A0000}"/>
    <cellStyle name="Calculation 4 6 3" xfId="2253" xr:uid="{00000000-0005-0000-0000-0000B90A0000}"/>
    <cellStyle name="Calculation 4 7" xfId="2254" xr:uid="{00000000-0005-0000-0000-0000BA0A0000}"/>
    <cellStyle name="Calculation 4 7 2" xfId="2255" xr:uid="{00000000-0005-0000-0000-0000BB0A0000}"/>
    <cellStyle name="Calculation 4 7 3" xfId="2256" xr:uid="{00000000-0005-0000-0000-0000BC0A0000}"/>
    <cellStyle name="Calculation 4 8" xfId="2257" xr:uid="{00000000-0005-0000-0000-0000BD0A0000}"/>
    <cellStyle name="Calculation 4 8 2" xfId="2258" xr:uid="{00000000-0005-0000-0000-0000BE0A0000}"/>
    <cellStyle name="Calculation 4 8 3" xfId="2259" xr:uid="{00000000-0005-0000-0000-0000BF0A0000}"/>
    <cellStyle name="Calculation 4 9" xfId="2260" xr:uid="{00000000-0005-0000-0000-0000C00A0000}"/>
    <cellStyle name="Calculation 4 9 2" xfId="2261" xr:uid="{00000000-0005-0000-0000-0000C10A0000}"/>
    <cellStyle name="Calculation 4 9 3" xfId="2262" xr:uid="{00000000-0005-0000-0000-0000C20A0000}"/>
    <cellStyle name="Calculation 5" xfId="2263" xr:uid="{00000000-0005-0000-0000-0000C30A0000}"/>
    <cellStyle name="Calculation 5 10" xfId="2264" xr:uid="{00000000-0005-0000-0000-0000C40A0000}"/>
    <cellStyle name="Calculation 5 11" xfId="2265" xr:uid="{00000000-0005-0000-0000-0000C50A0000}"/>
    <cellStyle name="Calculation 5 12" xfId="37618" xr:uid="{00000000-0005-0000-0000-0000C60A0000}"/>
    <cellStyle name="Calculation 5 2" xfId="2266" xr:uid="{00000000-0005-0000-0000-0000C70A0000}"/>
    <cellStyle name="Calculation 5 2 10" xfId="2267" xr:uid="{00000000-0005-0000-0000-0000C80A0000}"/>
    <cellStyle name="Calculation 5 2 11" xfId="2268" xr:uid="{00000000-0005-0000-0000-0000C90A0000}"/>
    <cellStyle name="Calculation 5 2 2" xfId="2269" xr:uid="{00000000-0005-0000-0000-0000CA0A0000}"/>
    <cellStyle name="Calculation 5 2 2 2" xfId="2270" xr:uid="{00000000-0005-0000-0000-0000CB0A0000}"/>
    <cellStyle name="Calculation 5 2 2 2 2" xfId="2271" xr:uid="{00000000-0005-0000-0000-0000CC0A0000}"/>
    <cellStyle name="Calculation 5 2 2 2 2 2" xfId="2272" xr:uid="{00000000-0005-0000-0000-0000CD0A0000}"/>
    <cellStyle name="Calculation 5 2 2 2 2 3" xfId="2273" xr:uid="{00000000-0005-0000-0000-0000CE0A0000}"/>
    <cellStyle name="Calculation 5 2 2 2 3" xfId="2274" xr:uid="{00000000-0005-0000-0000-0000CF0A0000}"/>
    <cellStyle name="Calculation 5 2 2 2 3 2" xfId="2275" xr:uid="{00000000-0005-0000-0000-0000D00A0000}"/>
    <cellStyle name="Calculation 5 2 2 2 3 3" xfId="2276" xr:uid="{00000000-0005-0000-0000-0000D10A0000}"/>
    <cellStyle name="Calculation 5 2 2 2 4" xfId="2277" xr:uid="{00000000-0005-0000-0000-0000D20A0000}"/>
    <cellStyle name="Calculation 5 2 2 2 4 2" xfId="2278" xr:uid="{00000000-0005-0000-0000-0000D30A0000}"/>
    <cellStyle name="Calculation 5 2 2 2 4 3" xfId="2279" xr:uid="{00000000-0005-0000-0000-0000D40A0000}"/>
    <cellStyle name="Calculation 5 2 2 2 5" xfId="2280" xr:uid="{00000000-0005-0000-0000-0000D50A0000}"/>
    <cellStyle name="Calculation 5 2 2 2 5 2" xfId="2281" xr:uid="{00000000-0005-0000-0000-0000D60A0000}"/>
    <cellStyle name="Calculation 5 2 2 2 5 3" xfId="2282" xr:uid="{00000000-0005-0000-0000-0000D70A0000}"/>
    <cellStyle name="Calculation 5 2 2 2 6" xfId="2283" xr:uid="{00000000-0005-0000-0000-0000D80A0000}"/>
    <cellStyle name="Calculation 5 2 2 2 6 2" xfId="2284" xr:uid="{00000000-0005-0000-0000-0000D90A0000}"/>
    <cellStyle name="Calculation 5 2 2 2 6 3" xfId="2285" xr:uid="{00000000-0005-0000-0000-0000DA0A0000}"/>
    <cellStyle name="Calculation 5 2 2 2 7" xfId="2286" xr:uid="{00000000-0005-0000-0000-0000DB0A0000}"/>
    <cellStyle name="Calculation 5 2 2 2 8" xfId="2287" xr:uid="{00000000-0005-0000-0000-0000DC0A0000}"/>
    <cellStyle name="Calculation 5 2 2 3" xfId="2288" xr:uid="{00000000-0005-0000-0000-0000DD0A0000}"/>
    <cellStyle name="Calculation 5 2 2 3 2" xfId="2289" xr:uid="{00000000-0005-0000-0000-0000DE0A0000}"/>
    <cellStyle name="Calculation 5 2 2 3 3" xfId="2290" xr:uid="{00000000-0005-0000-0000-0000DF0A0000}"/>
    <cellStyle name="Calculation 5 2 2 4" xfId="2291" xr:uid="{00000000-0005-0000-0000-0000E00A0000}"/>
    <cellStyle name="Calculation 5 2 2 4 2" xfId="2292" xr:uid="{00000000-0005-0000-0000-0000E10A0000}"/>
    <cellStyle name="Calculation 5 2 2 4 3" xfId="2293" xr:uid="{00000000-0005-0000-0000-0000E20A0000}"/>
    <cellStyle name="Calculation 5 2 2 5" xfId="2294" xr:uid="{00000000-0005-0000-0000-0000E30A0000}"/>
    <cellStyle name="Calculation 5 2 2 5 2" xfId="2295" xr:uid="{00000000-0005-0000-0000-0000E40A0000}"/>
    <cellStyle name="Calculation 5 2 2 5 3" xfId="2296" xr:uid="{00000000-0005-0000-0000-0000E50A0000}"/>
    <cellStyle name="Calculation 5 2 2 6" xfId="2297" xr:uid="{00000000-0005-0000-0000-0000E60A0000}"/>
    <cellStyle name="Calculation 5 2 2 6 2" xfId="2298" xr:uid="{00000000-0005-0000-0000-0000E70A0000}"/>
    <cellStyle name="Calculation 5 2 2 6 3" xfId="2299" xr:uid="{00000000-0005-0000-0000-0000E80A0000}"/>
    <cellStyle name="Calculation 5 2 2 7" xfId="2300" xr:uid="{00000000-0005-0000-0000-0000E90A0000}"/>
    <cellStyle name="Calculation 5 2 2 8" xfId="2301" xr:uid="{00000000-0005-0000-0000-0000EA0A0000}"/>
    <cellStyle name="Calculation 5 2 3" xfId="2302" xr:uid="{00000000-0005-0000-0000-0000EB0A0000}"/>
    <cellStyle name="Calculation 5 2 3 2" xfId="2303" xr:uid="{00000000-0005-0000-0000-0000EC0A0000}"/>
    <cellStyle name="Calculation 5 2 3 2 2" xfId="2304" xr:uid="{00000000-0005-0000-0000-0000ED0A0000}"/>
    <cellStyle name="Calculation 5 2 3 2 2 2" xfId="2305" xr:uid="{00000000-0005-0000-0000-0000EE0A0000}"/>
    <cellStyle name="Calculation 5 2 3 2 2 3" xfId="2306" xr:uid="{00000000-0005-0000-0000-0000EF0A0000}"/>
    <cellStyle name="Calculation 5 2 3 2 3" xfId="2307" xr:uid="{00000000-0005-0000-0000-0000F00A0000}"/>
    <cellStyle name="Calculation 5 2 3 2 3 2" xfId="2308" xr:uid="{00000000-0005-0000-0000-0000F10A0000}"/>
    <cellStyle name="Calculation 5 2 3 2 3 3" xfId="2309" xr:uid="{00000000-0005-0000-0000-0000F20A0000}"/>
    <cellStyle name="Calculation 5 2 3 2 4" xfId="2310" xr:uid="{00000000-0005-0000-0000-0000F30A0000}"/>
    <cellStyle name="Calculation 5 2 3 2 4 2" xfId="2311" xr:uid="{00000000-0005-0000-0000-0000F40A0000}"/>
    <cellStyle name="Calculation 5 2 3 2 4 3" xfId="2312" xr:uid="{00000000-0005-0000-0000-0000F50A0000}"/>
    <cellStyle name="Calculation 5 2 3 2 5" xfId="2313" xr:uid="{00000000-0005-0000-0000-0000F60A0000}"/>
    <cellStyle name="Calculation 5 2 3 2 5 2" xfId="2314" xr:uid="{00000000-0005-0000-0000-0000F70A0000}"/>
    <cellStyle name="Calculation 5 2 3 2 5 3" xfId="2315" xr:uid="{00000000-0005-0000-0000-0000F80A0000}"/>
    <cellStyle name="Calculation 5 2 3 2 6" xfId="2316" xr:uid="{00000000-0005-0000-0000-0000F90A0000}"/>
    <cellStyle name="Calculation 5 2 3 2 6 2" xfId="2317" xr:uid="{00000000-0005-0000-0000-0000FA0A0000}"/>
    <cellStyle name="Calculation 5 2 3 2 6 3" xfId="2318" xr:uid="{00000000-0005-0000-0000-0000FB0A0000}"/>
    <cellStyle name="Calculation 5 2 3 2 7" xfId="2319" xr:uid="{00000000-0005-0000-0000-0000FC0A0000}"/>
    <cellStyle name="Calculation 5 2 3 2 8" xfId="2320" xr:uid="{00000000-0005-0000-0000-0000FD0A0000}"/>
    <cellStyle name="Calculation 5 2 3 3" xfId="2321" xr:uid="{00000000-0005-0000-0000-0000FE0A0000}"/>
    <cellStyle name="Calculation 5 2 3 3 2" xfId="2322" xr:uid="{00000000-0005-0000-0000-0000FF0A0000}"/>
    <cellStyle name="Calculation 5 2 3 3 3" xfId="2323" xr:uid="{00000000-0005-0000-0000-0000000B0000}"/>
    <cellStyle name="Calculation 5 2 3 4" xfId="2324" xr:uid="{00000000-0005-0000-0000-0000010B0000}"/>
    <cellStyle name="Calculation 5 2 3 4 2" xfId="2325" xr:uid="{00000000-0005-0000-0000-0000020B0000}"/>
    <cellStyle name="Calculation 5 2 3 4 3" xfId="2326" xr:uid="{00000000-0005-0000-0000-0000030B0000}"/>
    <cellStyle name="Calculation 5 2 3 5" xfId="2327" xr:uid="{00000000-0005-0000-0000-0000040B0000}"/>
    <cellStyle name="Calculation 5 2 3 5 2" xfId="2328" xr:uid="{00000000-0005-0000-0000-0000050B0000}"/>
    <cellStyle name="Calculation 5 2 3 5 3" xfId="2329" xr:uid="{00000000-0005-0000-0000-0000060B0000}"/>
    <cellStyle name="Calculation 5 2 3 6" xfId="2330" xr:uid="{00000000-0005-0000-0000-0000070B0000}"/>
    <cellStyle name="Calculation 5 2 3 6 2" xfId="2331" xr:uid="{00000000-0005-0000-0000-0000080B0000}"/>
    <cellStyle name="Calculation 5 2 3 6 3" xfId="2332" xr:uid="{00000000-0005-0000-0000-0000090B0000}"/>
    <cellStyle name="Calculation 5 2 3 7" xfId="2333" xr:uid="{00000000-0005-0000-0000-00000A0B0000}"/>
    <cellStyle name="Calculation 5 2 3 8" xfId="2334" xr:uid="{00000000-0005-0000-0000-00000B0B0000}"/>
    <cellStyle name="Calculation 5 2 4" xfId="2335" xr:uid="{00000000-0005-0000-0000-00000C0B0000}"/>
    <cellStyle name="Calculation 5 2 4 2" xfId="2336" xr:uid="{00000000-0005-0000-0000-00000D0B0000}"/>
    <cellStyle name="Calculation 5 2 4 2 2" xfId="2337" xr:uid="{00000000-0005-0000-0000-00000E0B0000}"/>
    <cellStyle name="Calculation 5 2 4 2 2 2" xfId="2338" xr:uid="{00000000-0005-0000-0000-00000F0B0000}"/>
    <cellStyle name="Calculation 5 2 4 2 2 3" xfId="2339" xr:uid="{00000000-0005-0000-0000-0000100B0000}"/>
    <cellStyle name="Calculation 5 2 4 2 3" xfId="2340" xr:uid="{00000000-0005-0000-0000-0000110B0000}"/>
    <cellStyle name="Calculation 5 2 4 2 3 2" xfId="2341" xr:uid="{00000000-0005-0000-0000-0000120B0000}"/>
    <cellStyle name="Calculation 5 2 4 2 3 3" xfId="2342" xr:uid="{00000000-0005-0000-0000-0000130B0000}"/>
    <cellStyle name="Calculation 5 2 4 2 4" xfId="2343" xr:uid="{00000000-0005-0000-0000-0000140B0000}"/>
    <cellStyle name="Calculation 5 2 4 2 4 2" xfId="2344" xr:uid="{00000000-0005-0000-0000-0000150B0000}"/>
    <cellStyle name="Calculation 5 2 4 2 4 3" xfId="2345" xr:uid="{00000000-0005-0000-0000-0000160B0000}"/>
    <cellStyle name="Calculation 5 2 4 2 5" xfId="2346" xr:uid="{00000000-0005-0000-0000-0000170B0000}"/>
    <cellStyle name="Calculation 5 2 4 2 5 2" xfId="2347" xr:uid="{00000000-0005-0000-0000-0000180B0000}"/>
    <cellStyle name="Calculation 5 2 4 2 5 3" xfId="2348" xr:uid="{00000000-0005-0000-0000-0000190B0000}"/>
    <cellStyle name="Calculation 5 2 4 2 6" xfId="2349" xr:uid="{00000000-0005-0000-0000-00001A0B0000}"/>
    <cellStyle name="Calculation 5 2 4 2 6 2" xfId="2350" xr:uid="{00000000-0005-0000-0000-00001B0B0000}"/>
    <cellStyle name="Calculation 5 2 4 2 6 3" xfId="2351" xr:uid="{00000000-0005-0000-0000-00001C0B0000}"/>
    <cellStyle name="Calculation 5 2 4 2 7" xfId="2352" xr:uid="{00000000-0005-0000-0000-00001D0B0000}"/>
    <cellStyle name="Calculation 5 2 4 2 8" xfId="2353" xr:uid="{00000000-0005-0000-0000-00001E0B0000}"/>
    <cellStyle name="Calculation 5 2 4 3" xfId="2354" xr:uid="{00000000-0005-0000-0000-00001F0B0000}"/>
    <cellStyle name="Calculation 5 2 4 3 2" xfId="2355" xr:uid="{00000000-0005-0000-0000-0000200B0000}"/>
    <cellStyle name="Calculation 5 2 4 3 3" xfId="2356" xr:uid="{00000000-0005-0000-0000-0000210B0000}"/>
    <cellStyle name="Calculation 5 2 4 4" xfId="2357" xr:uid="{00000000-0005-0000-0000-0000220B0000}"/>
    <cellStyle name="Calculation 5 2 4 4 2" xfId="2358" xr:uid="{00000000-0005-0000-0000-0000230B0000}"/>
    <cellStyle name="Calculation 5 2 4 4 3" xfId="2359" xr:uid="{00000000-0005-0000-0000-0000240B0000}"/>
    <cellStyle name="Calculation 5 2 4 5" xfId="2360" xr:uid="{00000000-0005-0000-0000-0000250B0000}"/>
    <cellStyle name="Calculation 5 2 4 5 2" xfId="2361" xr:uid="{00000000-0005-0000-0000-0000260B0000}"/>
    <cellStyle name="Calculation 5 2 4 5 3" xfId="2362" xr:uid="{00000000-0005-0000-0000-0000270B0000}"/>
    <cellStyle name="Calculation 5 2 4 6" xfId="2363" xr:uid="{00000000-0005-0000-0000-0000280B0000}"/>
    <cellStyle name="Calculation 5 2 4 6 2" xfId="2364" xr:uid="{00000000-0005-0000-0000-0000290B0000}"/>
    <cellStyle name="Calculation 5 2 4 6 3" xfId="2365" xr:uid="{00000000-0005-0000-0000-00002A0B0000}"/>
    <cellStyle name="Calculation 5 2 4 7" xfId="2366" xr:uid="{00000000-0005-0000-0000-00002B0B0000}"/>
    <cellStyle name="Calculation 5 2 4 8" xfId="2367" xr:uid="{00000000-0005-0000-0000-00002C0B0000}"/>
    <cellStyle name="Calculation 5 2 5" xfId="2368" xr:uid="{00000000-0005-0000-0000-00002D0B0000}"/>
    <cellStyle name="Calculation 5 2 5 2" xfId="2369" xr:uid="{00000000-0005-0000-0000-00002E0B0000}"/>
    <cellStyle name="Calculation 5 2 5 2 2" xfId="2370" xr:uid="{00000000-0005-0000-0000-00002F0B0000}"/>
    <cellStyle name="Calculation 5 2 5 2 3" xfId="2371" xr:uid="{00000000-0005-0000-0000-0000300B0000}"/>
    <cellStyle name="Calculation 5 2 5 3" xfId="2372" xr:uid="{00000000-0005-0000-0000-0000310B0000}"/>
    <cellStyle name="Calculation 5 2 5 3 2" xfId="2373" xr:uid="{00000000-0005-0000-0000-0000320B0000}"/>
    <cellStyle name="Calculation 5 2 5 3 3" xfId="2374" xr:uid="{00000000-0005-0000-0000-0000330B0000}"/>
    <cellStyle name="Calculation 5 2 5 4" xfId="2375" xr:uid="{00000000-0005-0000-0000-0000340B0000}"/>
    <cellStyle name="Calculation 5 2 5 4 2" xfId="2376" xr:uid="{00000000-0005-0000-0000-0000350B0000}"/>
    <cellStyle name="Calculation 5 2 5 4 3" xfId="2377" xr:uid="{00000000-0005-0000-0000-0000360B0000}"/>
    <cellStyle name="Calculation 5 2 5 5" xfId="2378" xr:uid="{00000000-0005-0000-0000-0000370B0000}"/>
    <cellStyle name="Calculation 5 2 5 5 2" xfId="2379" xr:uid="{00000000-0005-0000-0000-0000380B0000}"/>
    <cellStyle name="Calculation 5 2 5 5 3" xfId="2380" xr:uid="{00000000-0005-0000-0000-0000390B0000}"/>
    <cellStyle name="Calculation 5 2 5 6" xfId="2381" xr:uid="{00000000-0005-0000-0000-00003A0B0000}"/>
    <cellStyle name="Calculation 5 2 5 6 2" xfId="2382" xr:uid="{00000000-0005-0000-0000-00003B0B0000}"/>
    <cellStyle name="Calculation 5 2 5 6 3" xfId="2383" xr:uid="{00000000-0005-0000-0000-00003C0B0000}"/>
    <cellStyle name="Calculation 5 2 5 7" xfId="2384" xr:uid="{00000000-0005-0000-0000-00003D0B0000}"/>
    <cellStyle name="Calculation 5 2 5 8" xfId="2385" xr:uid="{00000000-0005-0000-0000-00003E0B0000}"/>
    <cellStyle name="Calculation 5 2 6" xfId="2386" xr:uid="{00000000-0005-0000-0000-00003F0B0000}"/>
    <cellStyle name="Calculation 5 2 6 2" xfId="2387" xr:uid="{00000000-0005-0000-0000-0000400B0000}"/>
    <cellStyle name="Calculation 5 2 6 3" xfId="2388" xr:uid="{00000000-0005-0000-0000-0000410B0000}"/>
    <cellStyle name="Calculation 5 2 7" xfId="2389" xr:uid="{00000000-0005-0000-0000-0000420B0000}"/>
    <cellStyle name="Calculation 5 2 7 2" xfId="2390" xr:uid="{00000000-0005-0000-0000-0000430B0000}"/>
    <cellStyle name="Calculation 5 2 7 3" xfId="2391" xr:uid="{00000000-0005-0000-0000-0000440B0000}"/>
    <cellStyle name="Calculation 5 2 8" xfId="2392" xr:uid="{00000000-0005-0000-0000-0000450B0000}"/>
    <cellStyle name="Calculation 5 2 8 2" xfId="2393" xr:uid="{00000000-0005-0000-0000-0000460B0000}"/>
    <cellStyle name="Calculation 5 2 8 3" xfId="2394" xr:uid="{00000000-0005-0000-0000-0000470B0000}"/>
    <cellStyle name="Calculation 5 2 9" xfId="2395" xr:uid="{00000000-0005-0000-0000-0000480B0000}"/>
    <cellStyle name="Calculation 5 2 9 2" xfId="2396" xr:uid="{00000000-0005-0000-0000-0000490B0000}"/>
    <cellStyle name="Calculation 5 2 9 3" xfId="2397" xr:uid="{00000000-0005-0000-0000-00004A0B0000}"/>
    <cellStyle name="Calculation 5 3" xfId="2398" xr:uid="{00000000-0005-0000-0000-00004B0B0000}"/>
    <cellStyle name="Calculation 5 3 10" xfId="2399" xr:uid="{00000000-0005-0000-0000-00004C0B0000}"/>
    <cellStyle name="Calculation 5 3 11" xfId="2400" xr:uid="{00000000-0005-0000-0000-00004D0B0000}"/>
    <cellStyle name="Calculation 5 3 2" xfId="2401" xr:uid="{00000000-0005-0000-0000-00004E0B0000}"/>
    <cellStyle name="Calculation 5 3 2 2" xfId="2402" xr:uid="{00000000-0005-0000-0000-00004F0B0000}"/>
    <cellStyle name="Calculation 5 3 2 2 2" xfId="2403" xr:uid="{00000000-0005-0000-0000-0000500B0000}"/>
    <cellStyle name="Calculation 5 3 2 2 2 2" xfId="2404" xr:uid="{00000000-0005-0000-0000-0000510B0000}"/>
    <cellStyle name="Calculation 5 3 2 2 2 3" xfId="2405" xr:uid="{00000000-0005-0000-0000-0000520B0000}"/>
    <cellStyle name="Calculation 5 3 2 2 3" xfId="2406" xr:uid="{00000000-0005-0000-0000-0000530B0000}"/>
    <cellStyle name="Calculation 5 3 2 2 3 2" xfId="2407" xr:uid="{00000000-0005-0000-0000-0000540B0000}"/>
    <cellStyle name="Calculation 5 3 2 2 3 3" xfId="2408" xr:uid="{00000000-0005-0000-0000-0000550B0000}"/>
    <cellStyle name="Calculation 5 3 2 2 4" xfId="2409" xr:uid="{00000000-0005-0000-0000-0000560B0000}"/>
    <cellStyle name="Calculation 5 3 2 2 4 2" xfId="2410" xr:uid="{00000000-0005-0000-0000-0000570B0000}"/>
    <cellStyle name="Calculation 5 3 2 2 4 3" xfId="2411" xr:uid="{00000000-0005-0000-0000-0000580B0000}"/>
    <cellStyle name="Calculation 5 3 2 2 5" xfId="2412" xr:uid="{00000000-0005-0000-0000-0000590B0000}"/>
    <cellStyle name="Calculation 5 3 2 2 5 2" xfId="2413" xr:uid="{00000000-0005-0000-0000-00005A0B0000}"/>
    <cellStyle name="Calculation 5 3 2 2 5 3" xfId="2414" xr:uid="{00000000-0005-0000-0000-00005B0B0000}"/>
    <cellStyle name="Calculation 5 3 2 2 6" xfId="2415" xr:uid="{00000000-0005-0000-0000-00005C0B0000}"/>
    <cellStyle name="Calculation 5 3 2 2 6 2" xfId="2416" xr:uid="{00000000-0005-0000-0000-00005D0B0000}"/>
    <cellStyle name="Calculation 5 3 2 2 6 3" xfId="2417" xr:uid="{00000000-0005-0000-0000-00005E0B0000}"/>
    <cellStyle name="Calculation 5 3 2 2 7" xfId="2418" xr:uid="{00000000-0005-0000-0000-00005F0B0000}"/>
    <cellStyle name="Calculation 5 3 2 2 8" xfId="2419" xr:uid="{00000000-0005-0000-0000-0000600B0000}"/>
    <cellStyle name="Calculation 5 3 2 3" xfId="2420" xr:uid="{00000000-0005-0000-0000-0000610B0000}"/>
    <cellStyle name="Calculation 5 3 2 3 2" xfId="2421" xr:uid="{00000000-0005-0000-0000-0000620B0000}"/>
    <cellStyle name="Calculation 5 3 2 3 3" xfId="2422" xr:uid="{00000000-0005-0000-0000-0000630B0000}"/>
    <cellStyle name="Calculation 5 3 2 4" xfId="2423" xr:uid="{00000000-0005-0000-0000-0000640B0000}"/>
    <cellStyle name="Calculation 5 3 2 4 2" xfId="2424" xr:uid="{00000000-0005-0000-0000-0000650B0000}"/>
    <cellStyle name="Calculation 5 3 2 4 3" xfId="2425" xr:uid="{00000000-0005-0000-0000-0000660B0000}"/>
    <cellStyle name="Calculation 5 3 2 5" xfId="2426" xr:uid="{00000000-0005-0000-0000-0000670B0000}"/>
    <cellStyle name="Calculation 5 3 2 5 2" xfId="2427" xr:uid="{00000000-0005-0000-0000-0000680B0000}"/>
    <cellStyle name="Calculation 5 3 2 5 3" xfId="2428" xr:uid="{00000000-0005-0000-0000-0000690B0000}"/>
    <cellStyle name="Calculation 5 3 2 6" xfId="2429" xr:uid="{00000000-0005-0000-0000-00006A0B0000}"/>
    <cellStyle name="Calculation 5 3 2 6 2" xfId="2430" xr:uid="{00000000-0005-0000-0000-00006B0B0000}"/>
    <cellStyle name="Calculation 5 3 2 6 3" xfId="2431" xr:uid="{00000000-0005-0000-0000-00006C0B0000}"/>
    <cellStyle name="Calculation 5 3 2 7" xfId="2432" xr:uid="{00000000-0005-0000-0000-00006D0B0000}"/>
    <cellStyle name="Calculation 5 3 2 8" xfId="2433" xr:uid="{00000000-0005-0000-0000-00006E0B0000}"/>
    <cellStyle name="Calculation 5 3 3" xfId="2434" xr:uid="{00000000-0005-0000-0000-00006F0B0000}"/>
    <cellStyle name="Calculation 5 3 3 2" xfId="2435" xr:uid="{00000000-0005-0000-0000-0000700B0000}"/>
    <cellStyle name="Calculation 5 3 3 2 2" xfId="2436" xr:uid="{00000000-0005-0000-0000-0000710B0000}"/>
    <cellStyle name="Calculation 5 3 3 2 2 2" xfId="2437" xr:uid="{00000000-0005-0000-0000-0000720B0000}"/>
    <cellStyle name="Calculation 5 3 3 2 2 3" xfId="2438" xr:uid="{00000000-0005-0000-0000-0000730B0000}"/>
    <cellStyle name="Calculation 5 3 3 2 3" xfId="2439" xr:uid="{00000000-0005-0000-0000-0000740B0000}"/>
    <cellStyle name="Calculation 5 3 3 2 3 2" xfId="2440" xr:uid="{00000000-0005-0000-0000-0000750B0000}"/>
    <cellStyle name="Calculation 5 3 3 2 3 3" xfId="2441" xr:uid="{00000000-0005-0000-0000-0000760B0000}"/>
    <cellStyle name="Calculation 5 3 3 2 4" xfId="2442" xr:uid="{00000000-0005-0000-0000-0000770B0000}"/>
    <cellStyle name="Calculation 5 3 3 2 4 2" xfId="2443" xr:uid="{00000000-0005-0000-0000-0000780B0000}"/>
    <cellStyle name="Calculation 5 3 3 2 4 3" xfId="2444" xr:uid="{00000000-0005-0000-0000-0000790B0000}"/>
    <cellStyle name="Calculation 5 3 3 2 5" xfId="2445" xr:uid="{00000000-0005-0000-0000-00007A0B0000}"/>
    <cellStyle name="Calculation 5 3 3 2 5 2" xfId="2446" xr:uid="{00000000-0005-0000-0000-00007B0B0000}"/>
    <cellStyle name="Calculation 5 3 3 2 5 3" xfId="2447" xr:uid="{00000000-0005-0000-0000-00007C0B0000}"/>
    <cellStyle name="Calculation 5 3 3 2 6" xfId="2448" xr:uid="{00000000-0005-0000-0000-00007D0B0000}"/>
    <cellStyle name="Calculation 5 3 3 2 6 2" xfId="2449" xr:uid="{00000000-0005-0000-0000-00007E0B0000}"/>
    <cellStyle name="Calculation 5 3 3 2 6 3" xfId="2450" xr:uid="{00000000-0005-0000-0000-00007F0B0000}"/>
    <cellStyle name="Calculation 5 3 3 2 7" xfId="2451" xr:uid="{00000000-0005-0000-0000-0000800B0000}"/>
    <cellStyle name="Calculation 5 3 3 2 8" xfId="2452" xr:uid="{00000000-0005-0000-0000-0000810B0000}"/>
    <cellStyle name="Calculation 5 3 3 3" xfId="2453" xr:uid="{00000000-0005-0000-0000-0000820B0000}"/>
    <cellStyle name="Calculation 5 3 3 3 2" xfId="2454" xr:uid="{00000000-0005-0000-0000-0000830B0000}"/>
    <cellStyle name="Calculation 5 3 3 3 3" xfId="2455" xr:uid="{00000000-0005-0000-0000-0000840B0000}"/>
    <cellStyle name="Calculation 5 3 3 4" xfId="2456" xr:uid="{00000000-0005-0000-0000-0000850B0000}"/>
    <cellStyle name="Calculation 5 3 3 4 2" xfId="2457" xr:uid="{00000000-0005-0000-0000-0000860B0000}"/>
    <cellStyle name="Calculation 5 3 3 4 3" xfId="2458" xr:uid="{00000000-0005-0000-0000-0000870B0000}"/>
    <cellStyle name="Calculation 5 3 3 5" xfId="2459" xr:uid="{00000000-0005-0000-0000-0000880B0000}"/>
    <cellStyle name="Calculation 5 3 3 5 2" xfId="2460" xr:uid="{00000000-0005-0000-0000-0000890B0000}"/>
    <cellStyle name="Calculation 5 3 3 5 3" xfId="2461" xr:uid="{00000000-0005-0000-0000-00008A0B0000}"/>
    <cellStyle name="Calculation 5 3 3 6" xfId="2462" xr:uid="{00000000-0005-0000-0000-00008B0B0000}"/>
    <cellStyle name="Calculation 5 3 3 6 2" xfId="2463" xr:uid="{00000000-0005-0000-0000-00008C0B0000}"/>
    <cellStyle name="Calculation 5 3 3 6 3" xfId="2464" xr:uid="{00000000-0005-0000-0000-00008D0B0000}"/>
    <cellStyle name="Calculation 5 3 3 7" xfId="2465" xr:uid="{00000000-0005-0000-0000-00008E0B0000}"/>
    <cellStyle name="Calculation 5 3 3 8" xfId="2466" xr:uid="{00000000-0005-0000-0000-00008F0B0000}"/>
    <cellStyle name="Calculation 5 3 4" xfId="2467" xr:uid="{00000000-0005-0000-0000-0000900B0000}"/>
    <cellStyle name="Calculation 5 3 4 2" xfId="2468" xr:uid="{00000000-0005-0000-0000-0000910B0000}"/>
    <cellStyle name="Calculation 5 3 4 2 2" xfId="2469" xr:uid="{00000000-0005-0000-0000-0000920B0000}"/>
    <cellStyle name="Calculation 5 3 4 2 2 2" xfId="2470" xr:uid="{00000000-0005-0000-0000-0000930B0000}"/>
    <cellStyle name="Calculation 5 3 4 2 2 3" xfId="2471" xr:uid="{00000000-0005-0000-0000-0000940B0000}"/>
    <cellStyle name="Calculation 5 3 4 2 3" xfId="2472" xr:uid="{00000000-0005-0000-0000-0000950B0000}"/>
    <cellStyle name="Calculation 5 3 4 2 3 2" xfId="2473" xr:uid="{00000000-0005-0000-0000-0000960B0000}"/>
    <cellStyle name="Calculation 5 3 4 2 3 3" xfId="2474" xr:uid="{00000000-0005-0000-0000-0000970B0000}"/>
    <cellStyle name="Calculation 5 3 4 2 4" xfId="2475" xr:uid="{00000000-0005-0000-0000-0000980B0000}"/>
    <cellStyle name="Calculation 5 3 4 2 4 2" xfId="2476" xr:uid="{00000000-0005-0000-0000-0000990B0000}"/>
    <cellStyle name="Calculation 5 3 4 2 4 3" xfId="2477" xr:uid="{00000000-0005-0000-0000-00009A0B0000}"/>
    <cellStyle name="Calculation 5 3 4 2 5" xfId="2478" xr:uid="{00000000-0005-0000-0000-00009B0B0000}"/>
    <cellStyle name="Calculation 5 3 4 2 5 2" xfId="2479" xr:uid="{00000000-0005-0000-0000-00009C0B0000}"/>
    <cellStyle name="Calculation 5 3 4 2 5 3" xfId="2480" xr:uid="{00000000-0005-0000-0000-00009D0B0000}"/>
    <cellStyle name="Calculation 5 3 4 2 6" xfId="2481" xr:uid="{00000000-0005-0000-0000-00009E0B0000}"/>
    <cellStyle name="Calculation 5 3 4 2 6 2" xfId="2482" xr:uid="{00000000-0005-0000-0000-00009F0B0000}"/>
    <cellStyle name="Calculation 5 3 4 2 6 3" xfId="2483" xr:uid="{00000000-0005-0000-0000-0000A00B0000}"/>
    <cellStyle name="Calculation 5 3 4 2 7" xfId="2484" xr:uid="{00000000-0005-0000-0000-0000A10B0000}"/>
    <cellStyle name="Calculation 5 3 4 2 8" xfId="2485" xr:uid="{00000000-0005-0000-0000-0000A20B0000}"/>
    <cellStyle name="Calculation 5 3 4 3" xfId="2486" xr:uid="{00000000-0005-0000-0000-0000A30B0000}"/>
    <cellStyle name="Calculation 5 3 4 3 2" xfId="2487" xr:uid="{00000000-0005-0000-0000-0000A40B0000}"/>
    <cellStyle name="Calculation 5 3 4 3 3" xfId="2488" xr:uid="{00000000-0005-0000-0000-0000A50B0000}"/>
    <cellStyle name="Calculation 5 3 4 4" xfId="2489" xr:uid="{00000000-0005-0000-0000-0000A60B0000}"/>
    <cellStyle name="Calculation 5 3 4 4 2" xfId="2490" xr:uid="{00000000-0005-0000-0000-0000A70B0000}"/>
    <cellStyle name="Calculation 5 3 4 4 3" xfId="2491" xr:uid="{00000000-0005-0000-0000-0000A80B0000}"/>
    <cellStyle name="Calculation 5 3 4 5" xfId="2492" xr:uid="{00000000-0005-0000-0000-0000A90B0000}"/>
    <cellStyle name="Calculation 5 3 4 5 2" xfId="2493" xr:uid="{00000000-0005-0000-0000-0000AA0B0000}"/>
    <cellStyle name="Calculation 5 3 4 5 3" xfId="2494" xr:uid="{00000000-0005-0000-0000-0000AB0B0000}"/>
    <cellStyle name="Calculation 5 3 4 6" xfId="2495" xr:uid="{00000000-0005-0000-0000-0000AC0B0000}"/>
    <cellStyle name="Calculation 5 3 4 6 2" xfId="2496" xr:uid="{00000000-0005-0000-0000-0000AD0B0000}"/>
    <cellStyle name="Calculation 5 3 4 6 3" xfId="2497" xr:uid="{00000000-0005-0000-0000-0000AE0B0000}"/>
    <cellStyle name="Calculation 5 3 4 7" xfId="2498" xr:uid="{00000000-0005-0000-0000-0000AF0B0000}"/>
    <cellStyle name="Calculation 5 3 4 8" xfId="2499" xr:uid="{00000000-0005-0000-0000-0000B00B0000}"/>
    <cellStyle name="Calculation 5 3 5" xfId="2500" xr:uid="{00000000-0005-0000-0000-0000B10B0000}"/>
    <cellStyle name="Calculation 5 3 5 2" xfId="2501" xr:uid="{00000000-0005-0000-0000-0000B20B0000}"/>
    <cellStyle name="Calculation 5 3 5 2 2" xfId="2502" xr:uid="{00000000-0005-0000-0000-0000B30B0000}"/>
    <cellStyle name="Calculation 5 3 5 2 3" xfId="2503" xr:uid="{00000000-0005-0000-0000-0000B40B0000}"/>
    <cellStyle name="Calculation 5 3 5 3" xfId="2504" xr:uid="{00000000-0005-0000-0000-0000B50B0000}"/>
    <cellStyle name="Calculation 5 3 5 3 2" xfId="2505" xr:uid="{00000000-0005-0000-0000-0000B60B0000}"/>
    <cellStyle name="Calculation 5 3 5 3 3" xfId="2506" xr:uid="{00000000-0005-0000-0000-0000B70B0000}"/>
    <cellStyle name="Calculation 5 3 5 4" xfId="2507" xr:uid="{00000000-0005-0000-0000-0000B80B0000}"/>
    <cellStyle name="Calculation 5 3 5 4 2" xfId="2508" xr:uid="{00000000-0005-0000-0000-0000B90B0000}"/>
    <cellStyle name="Calculation 5 3 5 4 3" xfId="2509" xr:uid="{00000000-0005-0000-0000-0000BA0B0000}"/>
    <cellStyle name="Calculation 5 3 5 5" xfId="2510" xr:uid="{00000000-0005-0000-0000-0000BB0B0000}"/>
    <cellStyle name="Calculation 5 3 5 5 2" xfId="2511" xr:uid="{00000000-0005-0000-0000-0000BC0B0000}"/>
    <cellStyle name="Calculation 5 3 5 5 3" xfId="2512" xr:uid="{00000000-0005-0000-0000-0000BD0B0000}"/>
    <cellStyle name="Calculation 5 3 5 6" xfId="2513" xr:uid="{00000000-0005-0000-0000-0000BE0B0000}"/>
    <cellStyle name="Calculation 5 3 5 6 2" xfId="2514" xr:uid="{00000000-0005-0000-0000-0000BF0B0000}"/>
    <cellStyle name="Calculation 5 3 5 6 3" xfId="2515" xr:uid="{00000000-0005-0000-0000-0000C00B0000}"/>
    <cellStyle name="Calculation 5 3 5 7" xfId="2516" xr:uid="{00000000-0005-0000-0000-0000C10B0000}"/>
    <cellStyle name="Calculation 5 3 5 8" xfId="2517" xr:uid="{00000000-0005-0000-0000-0000C20B0000}"/>
    <cellStyle name="Calculation 5 3 6" xfId="2518" xr:uid="{00000000-0005-0000-0000-0000C30B0000}"/>
    <cellStyle name="Calculation 5 3 6 2" xfId="2519" xr:uid="{00000000-0005-0000-0000-0000C40B0000}"/>
    <cellStyle name="Calculation 5 3 6 3" xfId="2520" xr:uid="{00000000-0005-0000-0000-0000C50B0000}"/>
    <cellStyle name="Calculation 5 3 7" xfId="2521" xr:uid="{00000000-0005-0000-0000-0000C60B0000}"/>
    <cellStyle name="Calculation 5 3 7 2" xfId="2522" xr:uid="{00000000-0005-0000-0000-0000C70B0000}"/>
    <cellStyle name="Calculation 5 3 7 3" xfId="2523" xr:uid="{00000000-0005-0000-0000-0000C80B0000}"/>
    <cellStyle name="Calculation 5 3 8" xfId="2524" xr:uid="{00000000-0005-0000-0000-0000C90B0000}"/>
    <cellStyle name="Calculation 5 3 8 2" xfId="2525" xr:uid="{00000000-0005-0000-0000-0000CA0B0000}"/>
    <cellStyle name="Calculation 5 3 8 3" xfId="2526" xr:uid="{00000000-0005-0000-0000-0000CB0B0000}"/>
    <cellStyle name="Calculation 5 3 9" xfId="2527" xr:uid="{00000000-0005-0000-0000-0000CC0B0000}"/>
    <cellStyle name="Calculation 5 3 9 2" xfId="2528" xr:uid="{00000000-0005-0000-0000-0000CD0B0000}"/>
    <cellStyle name="Calculation 5 3 9 3" xfId="2529" xr:uid="{00000000-0005-0000-0000-0000CE0B0000}"/>
    <cellStyle name="Calculation 5 4" xfId="2530" xr:uid="{00000000-0005-0000-0000-0000CF0B0000}"/>
    <cellStyle name="Calculation 5 4 10" xfId="2531" xr:uid="{00000000-0005-0000-0000-0000D00B0000}"/>
    <cellStyle name="Calculation 5 4 11" xfId="2532" xr:uid="{00000000-0005-0000-0000-0000D10B0000}"/>
    <cellStyle name="Calculation 5 4 2" xfId="2533" xr:uid="{00000000-0005-0000-0000-0000D20B0000}"/>
    <cellStyle name="Calculation 5 4 2 2" xfId="2534" xr:uid="{00000000-0005-0000-0000-0000D30B0000}"/>
    <cellStyle name="Calculation 5 4 2 2 2" xfId="2535" xr:uid="{00000000-0005-0000-0000-0000D40B0000}"/>
    <cellStyle name="Calculation 5 4 2 2 2 2" xfId="2536" xr:uid="{00000000-0005-0000-0000-0000D50B0000}"/>
    <cellStyle name="Calculation 5 4 2 2 2 3" xfId="2537" xr:uid="{00000000-0005-0000-0000-0000D60B0000}"/>
    <cellStyle name="Calculation 5 4 2 2 3" xfId="2538" xr:uid="{00000000-0005-0000-0000-0000D70B0000}"/>
    <cellStyle name="Calculation 5 4 2 2 3 2" xfId="2539" xr:uid="{00000000-0005-0000-0000-0000D80B0000}"/>
    <cellStyle name="Calculation 5 4 2 2 3 3" xfId="2540" xr:uid="{00000000-0005-0000-0000-0000D90B0000}"/>
    <cellStyle name="Calculation 5 4 2 2 4" xfId="2541" xr:uid="{00000000-0005-0000-0000-0000DA0B0000}"/>
    <cellStyle name="Calculation 5 4 2 2 4 2" xfId="2542" xr:uid="{00000000-0005-0000-0000-0000DB0B0000}"/>
    <cellStyle name="Calculation 5 4 2 2 4 3" xfId="2543" xr:uid="{00000000-0005-0000-0000-0000DC0B0000}"/>
    <cellStyle name="Calculation 5 4 2 2 5" xfId="2544" xr:uid="{00000000-0005-0000-0000-0000DD0B0000}"/>
    <cellStyle name="Calculation 5 4 2 2 5 2" xfId="2545" xr:uid="{00000000-0005-0000-0000-0000DE0B0000}"/>
    <cellStyle name="Calculation 5 4 2 2 5 3" xfId="2546" xr:uid="{00000000-0005-0000-0000-0000DF0B0000}"/>
    <cellStyle name="Calculation 5 4 2 2 6" xfId="2547" xr:uid="{00000000-0005-0000-0000-0000E00B0000}"/>
    <cellStyle name="Calculation 5 4 2 2 6 2" xfId="2548" xr:uid="{00000000-0005-0000-0000-0000E10B0000}"/>
    <cellStyle name="Calculation 5 4 2 2 6 3" xfId="2549" xr:uid="{00000000-0005-0000-0000-0000E20B0000}"/>
    <cellStyle name="Calculation 5 4 2 2 7" xfId="2550" xr:uid="{00000000-0005-0000-0000-0000E30B0000}"/>
    <cellStyle name="Calculation 5 4 2 2 8" xfId="2551" xr:uid="{00000000-0005-0000-0000-0000E40B0000}"/>
    <cellStyle name="Calculation 5 4 2 3" xfId="2552" xr:uid="{00000000-0005-0000-0000-0000E50B0000}"/>
    <cellStyle name="Calculation 5 4 2 3 2" xfId="2553" xr:uid="{00000000-0005-0000-0000-0000E60B0000}"/>
    <cellStyle name="Calculation 5 4 2 3 3" xfId="2554" xr:uid="{00000000-0005-0000-0000-0000E70B0000}"/>
    <cellStyle name="Calculation 5 4 2 4" xfId="2555" xr:uid="{00000000-0005-0000-0000-0000E80B0000}"/>
    <cellStyle name="Calculation 5 4 2 4 2" xfId="2556" xr:uid="{00000000-0005-0000-0000-0000E90B0000}"/>
    <cellStyle name="Calculation 5 4 2 4 3" xfId="2557" xr:uid="{00000000-0005-0000-0000-0000EA0B0000}"/>
    <cellStyle name="Calculation 5 4 2 5" xfId="2558" xr:uid="{00000000-0005-0000-0000-0000EB0B0000}"/>
    <cellStyle name="Calculation 5 4 2 5 2" xfId="2559" xr:uid="{00000000-0005-0000-0000-0000EC0B0000}"/>
    <cellStyle name="Calculation 5 4 2 5 3" xfId="2560" xr:uid="{00000000-0005-0000-0000-0000ED0B0000}"/>
    <cellStyle name="Calculation 5 4 2 6" xfId="2561" xr:uid="{00000000-0005-0000-0000-0000EE0B0000}"/>
    <cellStyle name="Calculation 5 4 2 6 2" xfId="2562" xr:uid="{00000000-0005-0000-0000-0000EF0B0000}"/>
    <cellStyle name="Calculation 5 4 2 6 3" xfId="2563" xr:uid="{00000000-0005-0000-0000-0000F00B0000}"/>
    <cellStyle name="Calculation 5 4 2 7" xfId="2564" xr:uid="{00000000-0005-0000-0000-0000F10B0000}"/>
    <cellStyle name="Calculation 5 4 2 8" xfId="2565" xr:uid="{00000000-0005-0000-0000-0000F20B0000}"/>
    <cellStyle name="Calculation 5 4 3" xfId="2566" xr:uid="{00000000-0005-0000-0000-0000F30B0000}"/>
    <cellStyle name="Calculation 5 4 3 2" xfId="2567" xr:uid="{00000000-0005-0000-0000-0000F40B0000}"/>
    <cellStyle name="Calculation 5 4 3 2 2" xfId="2568" xr:uid="{00000000-0005-0000-0000-0000F50B0000}"/>
    <cellStyle name="Calculation 5 4 3 2 2 2" xfId="2569" xr:uid="{00000000-0005-0000-0000-0000F60B0000}"/>
    <cellStyle name="Calculation 5 4 3 2 2 3" xfId="2570" xr:uid="{00000000-0005-0000-0000-0000F70B0000}"/>
    <cellStyle name="Calculation 5 4 3 2 3" xfId="2571" xr:uid="{00000000-0005-0000-0000-0000F80B0000}"/>
    <cellStyle name="Calculation 5 4 3 2 3 2" xfId="2572" xr:uid="{00000000-0005-0000-0000-0000F90B0000}"/>
    <cellStyle name="Calculation 5 4 3 2 3 3" xfId="2573" xr:uid="{00000000-0005-0000-0000-0000FA0B0000}"/>
    <cellStyle name="Calculation 5 4 3 2 4" xfId="2574" xr:uid="{00000000-0005-0000-0000-0000FB0B0000}"/>
    <cellStyle name="Calculation 5 4 3 2 4 2" xfId="2575" xr:uid="{00000000-0005-0000-0000-0000FC0B0000}"/>
    <cellStyle name="Calculation 5 4 3 2 4 3" xfId="2576" xr:uid="{00000000-0005-0000-0000-0000FD0B0000}"/>
    <cellStyle name="Calculation 5 4 3 2 5" xfId="2577" xr:uid="{00000000-0005-0000-0000-0000FE0B0000}"/>
    <cellStyle name="Calculation 5 4 3 2 5 2" xfId="2578" xr:uid="{00000000-0005-0000-0000-0000FF0B0000}"/>
    <cellStyle name="Calculation 5 4 3 2 5 3" xfId="2579" xr:uid="{00000000-0005-0000-0000-0000000C0000}"/>
    <cellStyle name="Calculation 5 4 3 2 6" xfId="2580" xr:uid="{00000000-0005-0000-0000-0000010C0000}"/>
    <cellStyle name="Calculation 5 4 3 2 6 2" xfId="2581" xr:uid="{00000000-0005-0000-0000-0000020C0000}"/>
    <cellStyle name="Calculation 5 4 3 2 6 3" xfId="2582" xr:uid="{00000000-0005-0000-0000-0000030C0000}"/>
    <cellStyle name="Calculation 5 4 3 2 7" xfId="2583" xr:uid="{00000000-0005-0000-0000-0000040C0000}"/>
    <cellStyle name="Calculation 5 4 3 2 8" xfId="2584" xr:uid="{00000000-0005-0000-0000-0000050C0000}"/>
    <cellStyle name="Calculation 5 4 3 3" xfId="2585" xr:uid="{00000000-0005-0000-0000-0000060C0000}"/>
    <cellStyle name="Calculation 5 4 3 3 2" xfId="2586" xr:uid="{00000000-0005-0000-0000-0000070C0000}"/>
    <cellStyle name="Calculation 5 4 3 3 3" xfId="2587" xr:uid="{00000000-0005-0000-0000-0000080C0000}"/>
    <cellStyle name="Calculation 5 4 3 4" xfId="2588" xr:uid="{00000000-0005-0000-0000-0000090C0000}"/>
    <cellStyle name="Calculation 5 4 3 4 2" xfId="2589" xr:uid="{00000000-0005-0000-0000-00000A0C0000}"/>
    <cellStyle name="Calculation 5 4 3 4 3" xfId="2590" xr:uid="{00000000-0005-0000-0000-00000B0C0000}"/>
    <cellStyle name="Calculation 5 4 3 5" xfId="2591" xr:uid="{00000000-0005-0000-0000-00000C0C0000}"/>
    <cellStyle name="Calculation 5 4 3 5 2" xfId="2592" xr:uid="{00000000-0005-0000-0000-00000D0C0000}"/>
    <cellStyle name="Calculation 5 4 3 5 3" xfId="2593" xr:uid="{00000000-0005-0000-0000-00000E0C0000}"/>
    <cellStyle name="Calculation 5 4 3 6" xfId="2594" xr:uid="{00000000-0005-0000-0000-00000F0C0000}"/>
    <cellStyle name="Calculation 5 4 3 6 2" xfId="2595" xr:uid="{00000000-0005-0000-0000-0000100C0000}"/>
    <cellStyle name="Calculation 5 4 3 6 3" xfId="2596" xr:uid="{00000000-0005-0000-0000-0000110C0000}"/>
    <cellStyle name="Calculation 5 4 3 7" xfId="2597" xr:uid="{00000000-0005-0000-0000-0000120C0000}"/>
    <cellStyle name="Calculation 5 4 3 8" xfId="2598" xr:uid="{00000000-0005-0000-0000-0000130C0000}"/>
    <cellStyle name="Calculation 5 4 4" xfId="2599" xr:uid="{00000000-0005-0000-0000-0000140C0000}"/>
    <cellStyle name="Calculation 5 4 4 2" xfId="2600" xr:uid="{00000000-0005-0000-0000-0000150C0000}"/>
    <cellStyle name="Calculation 5 4 4 2 2" xfId="2601" xr:uid="{00000000-0005-0000-0000-0000160C0000}"/>
    <cellStyle name="Calculation 5 4 4 2 2 2" xfId="2602" xr:uid="{00000000-0005-0000-0000-0000170C0000}"/>
    <cellStyle name="Calculation 5 4 4 2 2 3" xfId="2603" xr:uid="{00000000-0005-0000-0000-0000180C0000}"/>
    <cellStyle name="Calculation 5 4 4 2 3" xfId="2604" xr:uid="{00000000-0005-0000-0000-0000190C0000}"/>
    <cellStyle name="Calculation 5 4 4 2 3 2" xfId="2605" xr:uid="{00000000-0005-0000-0000-00001A0C0000}"/>
    <cellStyle name="Calculation 5 4 4 2 3 3" xfId="2606" xr:uid="{00000000-0005-0000-0000-00001B0C0000}"/>
    <cellStyle name="Calculation 5 4 4 2 4" xfId="2607" xr:uid="{00000000-0005-0000-0000-00001C0C0000}"/>
    <cellStyle name="Calculation 5 4 4 2 4 2" xfId="2608" xr:uid="{00000000-0005-0000-0000-00001D0C0000}"/>
    <cellStyle name="Calculation 5 4 4 2 4 3" xfId="2609" xr:uid="{00000000-0005-0000-0000-00001E0C0000}"/>
    <cellStyle name="Calculation 5 4 4 2 5" xfId="2610" xr:uid="{00000000-0005-0000-0000-00001F0C0000}"/>
    <cellStyle name="Calculation 5 4 4 2 5 2" xfId="2611" xr:uid="{00000000-0005-0000-0000-0000200C0000}"/>
    <cellStyle name="Calculation 5 4 4 2 5 3" xfId="2612" xr:uid="{00000000-0005-0000-0000-0000210C0000}"/>
    <cellStyle name="Calculation 5 4 4 2 6" xfId="2613" xr:uid="{00000000-0005-0000-0000-0000220C0000}"/>
    <cellStyle name="Calculation 5 4 4 2 6 2" xfId="2614" xr:uid="{00000000-0005-0000-0000-0000230C0000}"/>
    <cellStyle name="Calculation 5 4 4 2 6 3" xfId="2615" xr:uid="{00000000-0005-0000-0000-0000240C0000}"/>
    <cellStyle name="Calculation 5 4 4 2 7" xfId="2616" xr:uid="{00000000-0005-0000-0000-0000250C0000}"/>
    <cellStyle name="Calculation 5 4 4 2 8" xfId="2617" xr:uid="{00000000-0005-0000-0000-0000260C0000}"/>
    <cellStyle name="Calculation 5 4 4 3" xfId="2618" xr:uid="{00000000-0005-0000-0000-0000270C0000}"/>
    <cellStyle name="Calculation 5 4 4 3 2" xfId="2619" xr:uid="{00000000-0005-0000-0000-0000280C0000}"/>
    <cellStyle name="Calculation 5 4 4 3 3" xfId="2620" xr:uid="{00000000-0005-0000-0000-0000290C0000}"/>
    <cellStyle name="Calculation 5 4 4 4" xfId="2621" xr:uid="{00000000-0005-0000-0000-00002A0C0000}"/>
    <cellStyle name="Calculation 5 4 4 4 2" xfId="2622" xr:uid="{00000000-0005-0000-0000-00002B0C0000}"/>
    <cellStyle name="Calculation 5 4 4 4 3" xfId="2623" xr:uid="{00000000-0005-0000-0000-00002C0C0000}"/>
    <cellStyle name="Calculation 5 4 4 5" xfId="2624" xr:uid="{00000000-0005-0000-0000-00002D0C0000}"/>
    <cellStyle name="Calculation 5 4 4 5 2" xfId="2625" xr:uid="{00000000-0005-0000-0000-00002E0C0000}"/>
    <cellStyle name="Calculation 5 4 4 5 3" xfId="2626" xr:uid="{00000000-0005-0000-0000-00002F0C0000}"/>
    <cellStyle name="Calculation 5 4 4 6" xfId="2627" xr:uid="{00000000-0005-0000-0000-0000300C0000}"/>
    <cellStyle name="Calculation 5 4 4 6 2" xfId="2628" xr:uid="{00000000-0005-0000-0000-0000310C0000}"/>
    <cellStyle name="Calculation 5 4 4 6 3" xfId="2629" xr:uid="{00000000-0005-0000-0000-0000320C0000}"/>
    <cellStyle name="Calculation 5 4 4 7" xfId="2630" xr:uid="{00000000-0005-0000-0000-0000330C0000}"/>
    <cellStyle name="Calculation 5 4 4 8" xfId="2631" xr:uid="{00000000-0005-0000-0000-0000340C0000}"/>
    <cellStyle name="Calculation 5 4 5" xfId="2632" xr:uid="{00000000-0005-0000-0000-0000350C0000}"/>
    <cellStyle name="Calculation 5 4 5 2" xfId="2633" xr:uid="{00000000-0005-0000-0000-0000360C0000}"/>
    <cellStyle name="Calculation 5 4 5 2 2" xfId="2634" xr:uid="{00000000-0005-0000-0000-0000370C0000}"/>
    <cellStyle name="Calculation 5 4 5 2 3" xfId="2635" xr:uid="{00000000-0005-0000-0000-0000380C0000}"/>
    <cellStyle name="Calculation 5 4 5 3" xfId="2636" xr:uid="{00000000-0005-0000-0000-0000390C0000}"/>
    <cellStyle name="Calculation 5 4 5 3 2" xfId="2637" xr:uid="{00000000-0005-0000-0000-00003A0C0000}"/>
    <cellStyle name="Calculation 5 4 5 3 3" xfId="2638" xr:uid="{00000000-0005-0000-0000-00003B0C0000}"/>
    <cellStyle name="Calculation 5 4 5 4" xfId="2639" xr:uid="{00000000-0005-0000-0000-00003C0C0000}"/>
    <cellStyle name="Calculation 5 4 5 4 2" xfId="2640" xr:uid="{00000000-0005-0000-0000-00003D0C0000}"/>
    <cellStyle name="Calculation 5 4 5 4 3" xfId="2641" xr:uid="{00000000-0005-0000-0000-00003E0C0000}"/>
    <cellStyle name="Calculation 5 4 5 5" xfId="2642" xr:uid="{00000000-0005-0000-0000-00003F0C0000}"/>
    <cellStyle name="Calculation 5 4 5 5 2" xfId="2643" xr:uid="{00000000-0005-0000-0000-0000400C0000}"/>
    <cellStyle name="Calculation 5 4 5 5 3" xfId="2644" xr:uid="{00000000-0005-0000-0000-0000410C0000}"/>
    <cellStyle name="Calculation 5 4 5 6" xfId="2645" xr:uid="{00000000-0005-0000-0000-0000420C0000}"/>
    <cellStyle name="Calculation 5 4 5 6 2" xfId="2646" xr:uid="{00000000-0005-0000-0000-0000430C0000}"/>
    <cellStyle name="Calculation 5 4 5 6 3" xfId="2647" xr:uid="{00000000-0005-0000-0000-0000440C0000}"/>
    <cellStyle name="Calculation 5 4 5 7" xfId="2648" xr:uid="{00000000-0005-0000-0000-0000450C0000}"/>
    <cellStyle name="Calculation 5 4 5 8" xfId="2649" xr:uid="{00000000-0005-0000-0000-0000460C0000}"/>
    <cellStyle name="Calculation 5 4 6" xfId="2650" xr:uid="{00000000-0005-0000-0000-0000470C0000}"/>
    <cellStyle name="Calculation 5 4 6 2" xfId="2651" xr:uid="{00000000-0005-0000-0000-0000480C0000}"/>
    <cellStyle name="Calculation 5 4 6 3" xfId="2652" xr:uid="{00000000-0005-0000-0000-0000490C0000}"/>
    <cellStyle name="Calculation 5 4 7" xfId="2653" xr:uid="{00000000-0005-0000-0000-00004A0C0000}"/>
    <cellStyle name="Calculation 5 4 7 2" xfId="2654" xr:uid="{00000000-0005-0000-0000-00004B0C0000}"/>
    <cellStyle name="Calculation 5 4 7 3" xfId="2655" xr:uid="{00000000-0005-0000-0000-00004C0C0000}"/>
    <cellStyle name="Calculation 5 4 8" xfId="2656" xr:uid="{00000000-0005-0000-0000-00004D0C0000}"/>
    <cellStyle name="Calculation 5 4 8 2" xfId="2657" xr:uid="{00000000-0005-0000-0000-00004E0C0000}"/>
    <cellStyle name="Calculation 5 4 8 3" xfId="2658" xr:uid="{00000000-0005-0000-0000-00004F0C0000}"/>
    <cellStyle name="Calculation 5 4 9" xfId="2659" xr:uid="{00000000-0005-0000-0000-0000500C0000}"/>
    <cellStyle name="Calculation 5 4 9 2" xfId="2660" xr:uid="{00000000-0005-0000-0000-0000510C0000}"/>
    <cellStyle name="Calculation 5 4 9 3" xfId="2661" xr:uid="{00000000-0005-0000-0000-0000520C0000}"/>
    <cellStyle name="Calculation 5 5" xfId="2662" xr:uid="{00000000-0005-0000-0000-0000530C0000}"/>
    <cellStyle name="Calculation 5 5 2" xfId="2663" xr:uid="{00000000-0005-0000-0000-0000540C0000}"/>
    <cellStyle name="Calculation 5 5 2 2" xfId="2664" xr:uid="{00000000-0005-0000-0000-0000550C0000}"/>
    <cellStyle name="Calculation 5 5 2 3" xfId="2665" xr:uid="{00000000-0005-0000-0000-0000560C0000}"/>
    <cellStyle name="Calculation 5 5 3" xfId="2666" xr:uid="{00000000-0005-0000-0000-0000570C0000}"/>
    <cellStyle name="Calculation 5 5 3 2" xfId="2667" xr:uid="{00000000-0005-0000-0000-0000580C0000}"/>
    <cellStyle name="Calculation 5 5 3 3" xfId="2668" xr:uid="{00000000-0005-0000-0000-0000590C0000}"/>
    <cellStyle name="Calculation 5 5 4" xfId="2669" xr:uid="{00000000-0005-0000-0000-00005A0C0000}"/>
    <cellStyle name="Calculation 5 5 4 2" xfId="2670" xr:uid="{00000000-0005-0000-0000-00005B0C0000}"/>
    <cellStyle name="Calculation 5 5 4 3" xfId="2671" xr:uid="{00000000-0005-0000-0000-00005C0C0000}"/>
    <cellStyle name="Calculation 5 5 5" xfId="2672" xr:uid="{00000000-0005-0000-0000-00005D0C0000}"/>
    <cellStyle name="Calculation 5 5 5 2" xfId="2673" xr:uid="{00000000-0005-0000-0000-00005E0C0000}"/>
    <cellStyle name="Calculation 5 5 5 3" xfId="2674" xr:uid="{00000000-0005-0000-0000-00005F0C0000}"/>
    <cellStyle name="Calculation 5 5 6" xfId="2675" xr:uid="{00000000-0005-0000-0000-0000600C0000}"/>
    <cellStyle name="Calculation 5 5 6 2" xfId="2676" xr:uid="{00000000-0005-0000-0000-0000610C0000}"/>
    <cellStyle name="Calculation 5 5 6 3" xfId="2677" xr:uid="{00000000-0005-0000-0000-0000620C0000}"/>
    <cellStyle name="Calculation 5 5 7" xfId="2678" xr:uid="{00000000-0005-0000-0000-0000630C0000}"/>
    <cellStyle name="Calculation 5 5 8" xfId="2679" xr:uid="{00000000-0005-0000-0000-0000640C0000}"/>
    <cellStyle name="Calculation 5 6" xfId="2680" xr:uid="{00000000-0005-0000-0000-0000650C0000}"/>
    <cellStyle name="Calculation 5 6 2" xfId="2681" xr:uid="{00000000-0005-0000-0000-0000660C0000}"/>
    <cellStyle name="Calculation 5 6 3" xfId="2682" xr:uid="{00000000-0005-0000-0000-0000670C0000}"/>
    <cellStyle name="Calculation 5 7" xfId="2683" xr:uid="{00000000-0005-0000-0000-0000680C0000}"/>
    <cellStyle name="Calculation 5 7 2" xfId="2684" xr:uid="{00000000-0005-0000-0000-0000690C0000}"/>
    <cellStyle name="Calculation 5 7 3" xfId="2685" xr:uid="{00000000-0005-0000-0000-00006A0C0000}"/>
    <cellStyle name="Calculation 5 8" xfId="2686" xr:uid="{00000000-0005-0000-0000-00006B0C0000}"/>
    <cellStyle name="Calculation 5 8 2" xfId="2687" xr:uid="{00000000-0005-0000-0000-00006C0C0000}"/>
    <cellStyle name="Calculation 5 8 3" xfId="2688" xr:uid="{00000000-0005-0000-0000-00006D0C0000}"/>
    <cellStyle name="Calculation 5 9" xfId="2689" xr:uid="{00000000-0005-0000-0000-00006E0C0000}"/>
    <cellStyle name="Calculation 5 9 2" xfId="2690" xr:uid="{00000000-0005-0000-0000-00006F0C0000}"/>
    <cellStyle name="Calculation 5 9 3" xfId="2691" xr:uid="{00000000-0005-0000-0000-0000700C0000}"/>
    <cellStyle name="Calculation 6" xfId="2692" xr:uid="{00000000-0005-0000-0000-0000710C0000}"/>
    <cellStyle name="Calculation 6 10" xfId="2693" xr:uid="{00000000-0005-0000-0000-0000720C0000}"/>
    <cellStyle name="Calculation 6 11" xfId="2694" xr:uid="{00000000-0005-0000-0000-0000730C0000}"/>
    <cellStyle name="Calculation 6 12" xfId="37619" xr:uid="{00000000-0005-0000-0000-0000740C0000}"/>
    <cellStyle name="Calculation 6 2" xfId="2695" xr:uid="{00000000-0005-0000-0000-0000750C0000}"/>
    <cellStyle name="Calculation 6 2 10" xfId="2696" xr:uid="{00000000-0005-0000-0000-0000760C0000}"/>
    <cellStyle name="Calculation 6 2 11" xfId="2697" xr:uid="{00000000-0005-0000-0000-0000770C0000}"/>
    <cellStyle name="Calculation 6 2 2" xfId="2698" xr:uid="{00000000-0005-0000-0000-0000780C0000}"/>
    <cellStyle name="Calculation 6 2 2 2" xfId="2699" xr:uid="{00000000-0005-0000-0000-0000790C0000}"/>
    <cellStyle name="Calculation 6 2 2 2 2" xfId="2700" xr:uid="{00000000-0005-0000-0000-00007A0C0000}"/>
    <cellStyle name="Calculation 6 2 2 2 2 2" xfId="2701" xr:uid="{00000000-0005-0000-0000-00007B0C0000}"/>
    <cellStyle name="Calculation 6 2 2 2 2 3" xfId="2702" xr:uid="{00000000-0005-0000-0000-00007C0C0000}"/>
    <cellStyle name="Calculation 6 2 2 2 3" xfId="2703" xr:uid="{00000000-0005-0000-0000-00007D0C0000}"/>
    <cellStyle name="Calculation 6 2 2 2 3 2" xfId="2704" xr:uid="{00000000-0005-0000-0000-00007E0C0000}"/>
    <cellStyle name="Calculation 6 2 2 2 3 3" xfId="2705" xr:uid="{00000000-0005-0000-0000-00007F0C0000}"/>
    <cellStyle name="Calculation 6 2 2 2 4" xfId="2706" xr:uid="{00000000-0005-0000-0000-0000800C0000}"/>
    <cellStyle name="Calculation 6 2 2 2 4 2" xfId="2707" xr:uid="{00000000-0005-0000-0000-0000810C0000}"/>
    <cellStyle name="Calculation 6 2 2 2 4 3" xfId="2708" xr:uid="{00000000-0005-0000-0000-0000820C0000}"/>
    <cellStyle name="Calculation 6 2 2 2 5" xfId="2709" xr:uid="{00000000-0005-0000-0000-0000830C0000}"/>
    <cellStyle name="Calculation 6 2 2 2 5 2" xfId="2710" xr:uid="{00000000-0005-0000-0000-0000840C0000}"/>
    <cellStyle name="Calculation 6 2 2 2 5 3" xfId="2711" xr:uid="{00000000-0005-0000-0000-0000850C0000}"/>
    <cellStyle name="Calculation 6 2 2 2 6" xfId="2712" xr:uid="{00000000-0005-0000-0000-0000860C0000}"/>
    <cellStyle name="Calculation 6 2 2 2 6 2" xfId="2713" xr:uid="{00000000-0005-0000-0000-0000870C0000}"/>
    <cellStyle name="Calculation 6 2 2 2 6 3" xfId="2714" xr:uid="{00000000-0005-0000-0000-0000880C0000}"/>
    <cellStyle name="Calculation 6 2 2 2 7" xfId="2715" xr:uid="{00000000-0005-0000-0000-0000890C0000}"/>
    <cellStyle name="Calculation 6 2 2 2 8" xfId="2716" xr:uid="{00000000-0005-0000-0000-00008A0C0000}"/>
    <cellStyle name="Calculation 6 2 2 3" xfId="2717" xr:uid="{00000000-0005-0000-0000-00008B0C0000}"/>
    <cellStyle name="Calculation 6 2 2 3 2" xfId="2718" xr:uid="{00000000-0005-0000-0000-00008C0C0000}"/>
    <cellStyle name="Calculation 6 2 2 3 3" xfId="2719" xr:uid="{00000000-0005-0000-0000-00008D0C0000}"/>
    <cellStyle name="Calculation 6 2 2 4" xfId="2720" xr:uid="{00000000-0005-0000-0000-00008E0C0000}"/>
    <cellStyle name="Calculation 6 2 2 4 2" xfId="2721" xr:uid="{00000000-0005-0000-0000-00008F0C0000}"/>
    <cellStyle name="Calculation 6 2 2 4 3" xfId="2722" xr:uid="{00000000-0005-0000-0000-0000900C0000}"/>
    <cellStyle name="Calculation 6 2 2 5" xfId="2723" xr:uid="{00000000-0005-0000-0000-0000910C0000}"/>
    <cellStyle name="Calculation 6 2 2 5 2" xfId="2724" xr:uid="{00000000-0005-0000-0000-0000920C0000}"/>
    <cellStyle name="Calculation 6 2 2 5 3" xfId="2725" xr:uid="{00000000-0005-0000-0000-0000930C0000}"/>
    <cellStyle name="Calculation 6 2 2 6" xfId="2726" xr:uid="{00000000-0005-0000-0000-0000940C0000}"/>
    <cellStyle name="Calculation 6 2 2 6 2" xfId="2727" xr:uid="{00000000-0005-0000-0000-0000950C0000}"/>
    <cellStyle name="Calculation 6 2 2 6 3" xfId="2728" xr:uid="{00000000-0005-0000-0000-0000960C0000}"/>
    <cellStyle name="Calculation 6 2 2 7" xfId="2729" xr:uid="{00000000-0005-0000-0000-0000970C0000}"/>
    <cellStyle name="Calculation 6 2 2 8" xfId="2730" xr:uid="{00000000-0005-0000-0000-0000980C0000}"/>
    <cellStyle name="Calculation 6 2 3" xfId="2731" xr:uid="{00000000-0005-0000-0000-0000990C0000}"/>
    <cellStyle name="Calculation 6 2 3 2" xfId="2732" xr:uid="{00000000-0005-0000-0000-00009A0C0000}"/>
    <cellStyle name="Calculation 6 2 3 2 2" xfId="2733" xr:uid="{00000000-0005-0000-0000-00009B0C0000}"/>
    <cellStyle name="Calculation 6 2 3 2 2 2" xfId="2734" xr:uid="{00000000-0005-0000-0000-00009C0C0000}"/>
    <cellStyle name="Calculation 6 2 3 2 2 3" xfId="2735" xr:uid="{00000000-0005-0000-0000-00009D0C0000}"/>
    <cellStyle name="Calculation 6 2 3 2 3" xfId="2736" xr:uid="{00000000-0005-0000-0000-00009E0C0000}"/>
    <cellStyle name="Calculation 6 2 3 2 3 2" xfId="2737" xr:uid="{00000000-0005-0000-0000-00009F0C0000}"/>
    <cellStyle name="Calculation 6 2 3 2 3 3" xfId="2738" xr:uid="{00000000-0005-0000-0000-0000A00C0000}"/>
    <cellStyle name="Calculation 6 2 3 2 4" xfId="2739" xr:uid="{00000000-0005-0000-0000-0000A10C0000}"/>
    <cellStyle name="Calculation 6 2 3 2 4 2" xfId="2740" xr:uid="{00000000-0005-0000-0000-0000A20C0000}"/>
    <cellStyle name="Calculation 6 2 3 2 4 3" xfId="2741" xr:uid="{00000000-0005-0000-0000-0000A30C0000}"/>
    <cellStyle name="Calculation 6 2 3 2 5" xfId="2742" xr:uid="{00000000-0005-0000-0000-0000A40C0000}"/>
    <cellStyle name="Calculation 6 2 3 2 5 2" xfId="2743" xr:uid="{00000000-0005-0000-0000-0000A50C0000}"/>
    <cellStyle name="Calculation 6 2 3 2 5 3" xfId="2744" xr:uid="{00000000-0005-0000-0000-0000A60C0000}"/>
    <cellStyle name="Calculation 6 2 3 2 6" xfId="2745" xr:uid="{00000000-0005-0000-0000-0000A70C0000}"/>
    <cellStyle name="Calculation 6 2 3 2 6 2" xfId="2746" xr:uid="{00000000-0005-0000-0000-0000A80C0000}"/>
    <cellStyle name="Calculation 6 2 3 2 6 3" xfId="2747" xr:uid="{00000000-0005-0000-0000-0000A90C0000}"/>
    <cellStyle name="Calculation 6 2 3 2 7" xfId="2748" xr:uid="{00000000-0005-0000-0000-0000AA0C0000}"/>
    <cellStyle name="Calculation 6 2 3 2 8" xfId="2749" xr:uid="{00000000-0005-0000-0000-0000AB0C0000}"/>
    <cellStyle name="Calculation 6 2 3 3" xfId="2750" xr:uid="{00000000-0005-0000-0000-0000AC0C0000}"/>
    <cellStyle name="Calculation 6 2 3 3 2" xfId="2751" xr:uid="{00000000-0005-0000-0000-0000AD0C0000}"/>
    <cellStyle name="Calculation 6 2 3 3 3" xfId="2752" xr:uid="{00000000-0005-0000-0000-0000AE0C0000}"/>
    <cellStyle name="Calculation 6 2 3 4" xfId="2753" xr:uid="{00000000-0005-0000-0000-0000AF0C0000}"/>
    <cellStyle name="Calculation 6 2 3 4 2" xfId="2754" xr:uid="{00000000-0005-0000-0000-0000B00C0000}"/>
    <cellStyle name="Calculation 6 2 3 4 3" xfId="2755" xr:uid="{00000000-0005-0000-0000-0000B10C0000}"/>
    <cellStyle name="Calculation 6 2 3 5" xfId="2756" xr:uid="{00000000-0005-0000-0000-0000B20C0000}"/>
    <cellStyle name="Calculation 6 2 3 5 2" xfId="2757" xr:uid="{00000000-0005-0000-0000-0000B30C0000}"/>
    <cellStyle name="Calculation 6 2 3 5 3" xfId="2758" xr:uid="{00000000-0005-0000-0000-0000B40C0000}"/>
    <cellStyle name="Calculation 6 2 3 6" xfId="2759" xr:uid="{00000000-0005-0000-0000-0000B50C0000}"/>
    <cellStyle name="Calculation 6 2 3 6 2" xfId="2760" xr:uid="{00000000-0005-0000-0000-0000B60C0000}"/>
    <cellStyle name="Calculation 6 2 3 6 3" xfId="2761" xr:uid="{00000000-0005-0000-0000-0000B70C0000}"/>
    <cellStyle name="Calculation 6 2 3 7" xfId="2762" xr:uid="{00000000-0005-0000-0000-0000B80C0000}"/>
    <cellStyle name="Calculation 6 2 3 8" xfId="2763" xr:uid="{00000000-0005-0000-0000-0000B90C0000}"/>
    <cellStyle name="Calculation 6 2 4" xfId="2764" xr:uid="{00000000-0005-0000-0000-0000BA0C0000}"/>
    <cellStyle name="Calculation 6 2 4 2" xfId="2765" xr:uid="{00000000-0005-0000-0000-0000BB0C0000}"/>
    <cellStyle name="Calculation 6 2 4 2 2" xfId="2766" xr:uid="{00000000-0005-0000-0000-0000BC0C0000}"/>
    <cellStyle name="Calculation 6 2 4 2 2 2" xfId="2767" xr:uid="{00000000-0005-0000-0000-0000BD0C0000}"/>
    <cellStyle name="Calculation 6 2 4 2 2 3" xfId="2768" xr:uid="{00000000-0005-0000-0000-0000BE0C0000}"/>
    <cellStyle name="Calculation 6 2 4 2 3" xfId="2769" xr:uid="{00000000-0005-0000-0000-0000BF0C0000}"/>
    <cellStyle name="Calculation 6 2 4 2 3 2" xfId="2770" xr:uid="{00000000-0005-0000-0000-0000C00C0000}"/>
    <cellStyle name="Calculation 6 2 4 2 3 3" xfId="2771" xr:uid="{00000000-0005-0000-0000-0000C10C0000}"/>
    <cellStyle name="Calculation 6 2 4 2 4" xfId="2772" xr:uid="{00000000-0005-0000-0000-0000C20C0000}"/>
    <cellStyle name="Calculation 6 2 4 2 4 2" xfId="2773" xr:uid="{00000000-0005-0000-0000-0000C30C0000}"/>
    <cellStyle name="Calculation 6 2 4 2 4 3" xfId="2774" xr:uid="{00000000-0005-0000-0000-0000C40C0000}"/>
    <cellStyle name="Calculation 6 2 4 2 5" xfId="2775" xr:uid="{00000000-0005-0000-0000-0000C50C0000}"/>
    <cellStyle name="Calculation 6 2 4 2 5 2" xfId="2776" xr:uid="{00000000-0005-0000-0000-0000C60C0000}"/>
    <cellStyle name="Calculation 6 2 4 2 5 3" xfId="2777" xr:uid="{00000000-0005-0000-0000-0000C70C0000}"/>
    <cellStyle name="Calculation 6 2 4 2 6" xfId="2778" xr:uid="{00000000-0005-0000-0000-0000C80C0000}"/>
    <cellStyle name="Calculation 6 2 4 2 6 2" xfId="2779" xr:uid="{00000000-0005-0000-0000-0000C90C0000}"/>
    <cellStyle name="Calculation 6 2 4 2 6 3" xfId="2780" xr:uid="{00000000-0005-0000-0000-0000CA0C0000}"/>
    <cellStyle name="Calculation 6 2 4 2 7" xfId="2781" xr:uid="{00000000-0005-0000-0000-0000CB0C0000}"/>
    <cellStyle name="Calculation 6 2 4 2 8" xfId="2782" xr:uid="{00000000-0005-0000-0000-0000CC0C0000}"/>
    <cellStyle name="Calculation 6 2 4 3" xfId="2783" xr:uid="{00000000-0005-0000-0000-0000CD0C0000}"/>
    <cellStyle name="Calculation 6 2 4 3 2" xfId="2784" xr:uid="{00000000-0005-0000-0000-0000CE0C0000}"/>
    <cellStyle name="Calculation 6 2 4 3 3" xfId="2785" xr:uid="{00000000-0005-0000-0000-0000CF0C0000}"/>
    <cellStyle name="Calculation 6 2 4 4" xfId="2786" xr:uid="{00000000-0005-0000-0000-0000D00C0000}"/>
    <cellStyle name="Calculation 6 2 4 4 2" xfId="2787" xr:uid="{00000000-0005-0000-0000-0000D10C0000}"/>
    <cellStyle name="Calculation 6 2 4 4 3" xfId="2788" xr:uid="{00000000-0005-0000-0000-0000D20C0000}"/>
    <cellStyle name="Calculation 6 2 4 5" xfId="2789" xr:uid="{00000000-0005-0000-0000-0000D30C0000}"/>
    <cellStyle name="Calculation 6 2 4 5 2" xfId="2790" xr:uid="{00000000-0005-0000-0000-0000D40C0000}"/>
    <cellStyle name="Calculation 6 2 4 5 3" xfId="2791" xr:uid="{00000000-0005-0000-0000-0000D50C0000}"/>
    <cellStyle name="Calculation 6 2 4 6" xfId="2792" xr:uid="{00000000-0005-0000-0000-0000D60C0000}"/>
    <cellStyle name="Calculation 6 2 4 6 2" xfId="2793" xr:uid="{00000000-0005-0000-0000-0000D70C0000}"/>
    <cellStyle name="Calculation 6 2 4 6 3" xfId="2794" xr:uid="{00000000-0005-0000-0000-0000D80C0000}"/>
    <cellStyle name="Calculation 6 2 4 7" xfId="2795" xr:uid="{00000000-0005-0000-0000-0000D90C0000}"/>
    <cellStyle name="Calculation 6 2 4 8" xfId="2796" xr:uid="{00000000-0005-0000-0000-0000DA0C0000}"/>
    <cellStyle name="Calculation 6 2 5" xfId="2797" xr:uid="{00000000-0005-0000-0000-0000DB0C0000}"/>
    <cellStyle name="Calculation 6 2 5 2" xfId="2798" xr:uid="{00000000-0005-0000-0000-0000DC0C0000}"/>
    <cellStyle name="Calculation 6 2 5 2 2" xfId="2799" xr:uid="{00000000-0005-0000-0000-0000DD0C0000}"/>
    <cellStyle name="Calculation 6 2 5 2 3" xfId="2800" xr:uid="{00000000-0005-0000-0000-0000DE0C0000}"/>
    <cellStyle name="Calculation 6 2 5 3" xfId="2801" xr:uid="{00000000-0005-0000-0000-0000DF0C0000}"/>
    <cellStyle name="Calculation 6 2 5 3 2" xfId="2802" xr:uid="{00000000-0005-0000-0000-0000E00C0000}"/>
    <cellStyle name="Calculation 6 2 5 3 3" xfId="2803" xr:uid="{00000000-0005-0000-0000-0000E10C0000}"/>
    <cellStyle name="Calculation 6 2 5 4" xfId="2804" xr:uid="{00000000-0005-0000-0000-0000E20C0000}"/>
    <cellStyle name="Calculation 6 2 5 4 2" xfId="2805" xr:uid="{00000000-0005-0000-0000-0000E30C0000}"/>
    <cellStyle name="Calculation 6 2 5 4 3" xfId="2806" xr:uid="{00000000-0005-0000-0000-0000E40C0000}"/>
    <cellStyle name="Calculation 6 2 5 5" xfId="2807" xr:uid="{00000000-0005-0000-0000-0000E50C0000}"/>
    <cellStyle name="Calculation 6 2 5 5 2" xfId="2808" xr:uid="{00000000-0005-0000-0000-0000E60C0000}"/>
    <cellStyle name="Calculation 6 2 5 5 3" xfId="2809" xr:uid="{00000000-0005-0000-0000-0000E70C0000}"/>
    <cellStyle name="Calculation 6 2 5 6" xfId="2810" xr:uid="{00000000-0005-0000-0000-0000E80C0000}"/>
    <cellStyle name="Calculation 6 2 5 6 2" xfId="2811" xr:uid="{00000000-0005-0000-0000-0000E90C0000}"/>
    <cellStyle name="Calculation 6 2 5 6 3" xfId="2812" xr:uid="{00000000-0005-0000-0000-0000EA0C0000}"/>
    <cellStyle name="Calculation 6 2 5 7" xfId="2813" xr:uid="{00000000-0005-0000-0000-0000EB0C0000}"/>
    <cellStyle name="Calculation 6 2 5 8" xfId="2814" xr:uid="{00000000-0005-0000-0000-0000EC0C0000}"/>
    <cellStyle name="Calculation 6 2 6" xfId="2815" xr:uid="{00000000-0005-0000-0000-0000ED0C0000}"/>
    <cellStyle name="Calculation 6 2 6 2" xfId="2816" xr:uid="{00000000-0005-0000-0000-0000EE0C0000}"/>
    <cellStyle name="Calculation 6 2 6 3" xfId="2817" xr:uid="{00000000-0005-0000-0000-0000EF0C0000}"/>
    <cellStyle name="Calculation 6 2 7" xfId="2818" xr:uid="{00000000-0005-0000-0000-0000F00C0000}"/>
    <cellStyle name="Calculation 6 2 7 2" xfId="2819" xr:uid="{00000000-0005-0000-0000-0000F10C0000}"/>
    <cellStyle name="Calculation 6 2 7 3" xfId="2820" xr:uid="{00000000-0005-0000-0000-0000F20C0000}"/>
    <cellStyle name="Calculation 6 2 8" xfId="2821" xr:uid="{00000000-0005-0000-0000-0000F30C0000}"/>
    <cellStyle name="Calculation 6 2 8 2" xfId="2822" xr:uid="{00000000-0005-0000-0000-0000F40C0000}"/>
    <cellStyle name="Calculation 6 2 8 3" xfId="2823" xr:uid="{00000000-0005-0000-0000-0000F50C0000}"/>
    <cellStyle name="Calculation 6 2 9" xfId="2824" xr:uid="{00000000-0005-0000-0000-0000F60C0000}"/>
    <cellStyle name="Calculation 6 2 9 2" xfId="2825" xr:uid="{00000000-0005-0000-0000-0000F70C0000}"/>
    <cellStyle name="Calculation 6 2 9 3" xfId="2826" xr:uid="{00000000-0005-0000-0000-0000F80C0000}"/>
    <cellStyle name="Calculation 6 3" xfId="2827" xr:uid="{00000000-0005-0000-0000-0000F90C0000}"/>
    <cellStyle name="Calculation 6 3 10" xfId="2828" xr:uid="{00000000-0005-0000-0000-0000FA0C0000}"/>
    <cellStyle name="Calculation 6 3 11" xfId="2829" xr:uid="{00000000-0005-0000-0000-0000FB0C0000}"/>
    <cellStyle name="Calculation 6 3 2" xfId="2830" xr:uid="{00000000-0005-0000-0000-0000FC0C0000}"/>
    <cellStyle name="Calculation 6 3 2 2" xfId="2831" xr:uid="{00000000-0005-0000-0000-0000FD0C0000}"/>
    <cellStyle name="Calculation 6 3 2 2 2" xfId="2832" xr:uid="{00000000-0005-0000-0000-0000FE0C0000}"/>
    <cellStyle name="Calculation 6 3 2 2 2 2" xfId="2833" xr:uid="{00000000-0005-0000-0000-0000FF0C0000}"/>
    <cellStyle name="Calculation 6 3 2 2 2 3" xfId="2834" xr:uid="{00000000-0005-0000-0000-0000000D0000}"/>
    <cellStyle name="Calculation 6 3 2 2 3" xfId="2835" xr:uid="{00000000-0005-0000-0000-0000010D0000}"/>
    <cellStyle name="Calculation 6 3 2 2 3 2" xfId="2836" xr:uid="{00000000-0005-0000-0000-0000020D0000}"/>
    <cellStyle name="Calculation 6 3 2 2 3 3" xfId="2837" xr:uid="{00000000-0005-0000-0000-0000030D0000}"/>
    <cellStyle name="Calculation 6 3 2 2 4" xfId="2838" xr:uid="{00000000-0005-0000-0000-0000040D0000}"/>
    <cellStyle name="Calculation 6 3 2 2 4 2" xfId="2839" xr:uid="{00000000-0005-0000-0000-0000050D0000}"/>
    <cellStyle name="Calculation 6 3 2 2 4 3" xfId="2840" xr:uid="{00000000-0005-0000-0000-0000060D0000}"/>
    <cellStyle name="Calculation 6 3 2 2 5" xfId="2841" xr:uid="{00000000-0005-0000-0000-0000070D0000}"/>
    <cellStyle name="Calculation 6 3 2 2 5 2" xfId="2842" xr:uid="{00000000-0005-0000-0000-0000080D0000}"/>
    <cellStyle name="Calculation 6 3 2 2 5 3" xfId="2843" xr:uid="{00000000-0005-0000-0000-0000090D0000}"/>
    <cellStyle name="Calculation 6 3 2 2 6" xfId="2844" xr:uid="{00000000-0005-0000-0000-00000A0D0000}"/>
    <cellStyle name="Calculation 6 3 2 2 6 2" xfId="2845" xr:uid="{00000000-0005-0000-0000-00000B0D0000}"/>
    <cellStyle name="Calculation 6 3 2 2 6 3" xfId="2846" xr:uid="{00000000-0005-0000-0000-00000C0D0000}"/>
    <cellStyle name="Calculation 6 3 2 2 7" xfId="2847" xr:uid="{00000000-0005-0000-0000-00000D0D0000}"/>
    <cellStyle name="Calculation 6 3 2 2 8" xfId="2848" xr:uid="{00000000-0005-0000-0000-00000E0D0000}"/>
    <cellStyle name="Calculation 6 3 2 3" xfId="2849" xr:uid="{00000000-0005-0000-0000-00000F0D0000}"/>
    <cellStyle name="Calculation 6 3 2 3 2" xfId="2850" xr:uid="{00000000-0005-0000-0000-0000100D0000}"/>
    <cellStyle name="Calculation 6 3 2 3 3" xfId="2851" xr:uid="{00000000-0005-0000-0000-0000110D0000}"/>
    <cellStyle name="Calculation 6 3 2 4" xfId="2852" xr:uid="{00000000-0005-0000-0000-0000120D0000}"/>
    <cellStyle name="Calculation 6 3 2 4 2" xfId="2853" xr:uid="{00000000-0005-0000-0000-0000130D0000}"/>
    <cellStyle name="Calculation 6 3 2 4 3" xfId="2854" xr:uid="{00000000-0005-0000-0000-0000140D0000}"/>
    <cellStyle name="Calculation 6 3 2 5" xfId="2855" xr:uid="{00000000-0005-0000-0000-0000150D0000}"/>
    <cellStyle name="Calculation 6 3 2 5 2" xfId="2856" xr:uid="{00000000-0005-0000-0000-0000160D0000}"/>
    <cellStyle name="Calculation 6 3 2 5 3" xfId="2857" xr:uid="{00000000-0005-0000-0000-0000170D0000}"/>
    <cellStyle name="Calculation 6 3 2 6" xfId="2858" xr:uid="{00000000-0005-0000-0000-0000180D0000}"/>
    <cellStyle name="Calculation 6 3 2 6 2" xfId="2859" xr:uid="{00000000-0005-0000-0000-0000190D0000}"/>
    <cellStyle name="Calculation 6 3 2 6 3" xfId="2860" xr:uid="{00000000-0005-0000-0000-00001A0D0000}"/>
    <cellStyle name="Calculation 6 3 2 7" xfId="2861" xr:uid="{00000000-0005-0000-0000-00001B0D0000}"/>
    <cellStyle name="Calculation 6 3 2 8" xfId="2862" xr:uid="{00000000-0005-0000-0000-00001C0D0000}"/>
    <cellStyle name="Calculation 6 3 3" xfId="2863" xr:uid="{00000000-0005-0000-0000-00001D0D0000}"/>
    <cellStyle name="Calculation 6 3 3 2" xfId="2864" xr:uid="{00000000-0005-0000-0000-00001E0D0000}"/>
    <cellStyle name="Calculation 6 3 3 2 2" xfId="2865" xr:uid="{00000000-0005-0000-0000-00001F0D0000}"/>
    <cellStyle name="Calculation 6 3 3 2 2 2" xfId="2866" xr:uid="{00000000-0005-0000-0000-0000200D0000}"/>
    <cellStyle name="Calculation 6 3 3 2 2 3" xfId="2867" xr:uid="{00000000-0005-0000-0000-0000210D0000}"/>
    <cellStyle name="Calculation 6 3 3 2 3" xfId="2868" xr:uid="{00000000-0005-0000-0000-0000220D0000}"/>
    <cellStyle name="Calculation 6 3 3 2 3 2" xfId="2869" xr:uid="{00000000-0005-0000-0000-0000230D0000}"/>
    <cellStyle name="Calculation 6 3 3 2 3 3" xfId="2870" xr:uid="{00000000-0005-0000-0000-0000240D0000}"/>
    <cellStyle name="Calculation 6 3 3 2 4" xfId="2871" xr:uid="{00000000-0005-0000-0000-0000250D0000}"/>
    <cellStyle name="Calculation 6 3 3 2 4 2" xfId="2872" xr:uid="{00000000-0005-0000-0000-0000260D0000}"/>
    <cellStyle name="Calculation 6 3 3 2 4 3" xfId="2873" xr:uid="{00000000-0005-0000-0000-0000270D0000}"/>
    <cellStyle name="Calculation 6 3 3 2 5" xfId="2874" xr:uid="{00000000-0005-0000-0000-0000280D0000}"/>
    <cellStyle name="Calculation 6 3 3 2 5 2" xfId="2875" xr:uid="{00000000-0005-0000-0000-0000290D0000}"/>
    <cellStyle name="Calculation 6 3 3 2 5 3" xfId="2876" xr:uid="{00000000-0005-0000-0000-00002A0D0000}"/>
    <cellStyle name="Calculation 6 3 3 2 6" xfId="2877" xr:uid="{00000000-0005-0000-0000-00002B0D0000}"/>
    <cellStyle name="Calculation 6 3 3 2 6 2" xfId="2878" xr:uid="{00000000-0005-0000-0000-00002C0D0000}"/>
    <cellStyle name="Calculation 6 3 3 2 6 3" xfId="2879" xr:uid="{00000000-0005-0000-0000-00002D0D0000}"/>
    <cellStyle name="Calculation 6 3 3 2 7" xfId="2880" xr:uid="{00000000-0005-0000-0000-00002E0D0000}"/>
    <cellStyle name="Calculation 6 3 3 2 8" xfId="2881" xr:uid="{00000000-0005-0000-0000-00002F0D0000}"/>
    <cellStyle name="Calculation 6 3 3 3" xfId="2882" xr:uid="{00000000-0005-0000-0000-0000300D0000}"/>
    <cellStyle name="Calculation 6 3 3 3 2" xfId="2883" xr:uid="{00000000-0005-0000-0000-0000310D0000}"/>
    <cellStyle name="Calculation 6 3 3 3 3" xfId="2884" xr:uid="{00000000-0005-0000-0000-0000320D0000}"/>
    <cellStyle name="Calculation 6 3 3 4" xfId="2885" xr:uid="{00000000-0005-0000-0000-0000330D0000}"/>
    <cellStyle name="Calculation 6 3 3 4 2" xfId="2886" xr:uid="{00000000-0005-0000-0000-0000340D0000}"/>
    <cellStyle name="Calculation 6 3 3 4 3" xfId="2887" xr:uid="{00000000-0005-0000-0000-0000350D0000}"/>
    <cellStyle name="Calculation 6 3 3 5" xfId="2888" xr:uid="{00000000-0005-0000-0000-0000360D0000}"/>
    <cellStyle name="Calculation 6 3 3 5 2" xfId="2889" xr:uid="{00000000-0005-0000-0000-0000370D0000}"/>
    <cellStyle name="Calculation 6 3 3 5 3" xfId="2890" xr:uid="{00000000-0005-0000-0000-0000380D0000}"/>
    <cellStyle name="Calculation 6 3 3 6" xfId="2891" xr:uid="{00000000-0005-0000-0000-0000390D0000}"/>
    <cellStyle name="Calculation 6 3 3 6 2" xfId="2892" xr:uid="{00000000-0005-0000-0000-00003A0D0000}"/>
    <cellStyle name="Calculation 6 3 3 6 3" xfId="2893" xr:uid="{00000000-0005-0000-0000-00003B0D0000}"/>
    <cellStyle name="Calculation 6 3 3 7" xfId="2894" xr:uid="{00000000-0005-0000-0000-00003C0D0000}"/>
    <cellStyle name="Calculation 6 3 3 8" xfId="2895" xr:uid="{00000000-0005-0000-0000-00003D0D0000}"/>
    <cellStyle name="Calculation 6 3 4" xfId="2896" xr:uid="{00000000-0005-0000-0000-00003E0D0000}"/>
    <cellStyle name="Calculation 6 3 4 2" xfId="2897" xr:uid="{00000000-0005-0000-0000-00003F0D0000}"/>
    <cellStyle name="Calculation 6 3 4 2 2" xfId="2898" xr:uid="{00000000-0005-0000-0000-0000400D0000}"/>
    <cellStyle name="Calculation 6 3 4 2 2 2" xfId="2899" xr:uid="{00000000-0005-0000-0000-0000410D0000}"/>
    <cellStyle name="Calculation 6 3 4 2 2 3" xfId="2900" xr:uid="{00000000-0005-0000-0000-0000420D0000}"/>
    <cellStyle name="Calculation 6 3 4 2 3" xfId="2901" xr:uid="{00000000-0005-0000-0000-0000430D0000}"/>
    <cellStyle name="Calculation 6 3 4 2 3 2" xfId="2902" xr:uid="{00000000-0005-0000-0000-0000440D0000}"/>
    <cellStyle name="Calculation 6 3 4 2 3 3" xfId="2903" xr:uid="{00000000-0005-0000-0000-0000450D0000}"/>
    <cellStyle name="Calculation 6 3 4 2 4" xfId="2904" xr:uid="{00000000-0005-0000-0000-0000460D0000}"/>
    <cellStyle name="Calculation 6 3 4 2 4 2" xfId="2905" xr:uid="{00000000-0005-0000-0000-0000470D0000}"/>
    <cellStyle name="Calculation 6 3 4 2 4 3" xfId="2906" xr:uid="{00000000-0005-0000-0000-0000480D0000}"/>
    <cellStyle name="Calculation 6 3 4 2 5" xfId="2907" xr:uid="{00000000-0005-0000-0000-0000490D0000}"/>
    <cellStyle name="Calculation 6 3 4 2 5 2" xfId="2908" xr:uid="{00000000-0005-0000-0000-00004A0D0000}"/>
    <cellStyle name="Calculation 6 3 4 2 5 3" xfId="2909" xr:uid="{00000000-0005-0000-0000-00004B0D0000}"/>
    <cellStyle name="Calculation 6 3 4 2 6" xfId="2910" xr:uid="{00000000-0005-0000-0000-00004C0D0000}"/>
    <cellStyle name="Calculation 6 3 4 2 6 2" xfId="2911" xr:uid="{00000000-0005-0000-0000-00004D0D0000}"/>
    <cellStyle name="Calculation 6 3 4 2 6 3" xfId="2912" xr:uid="{00000000-0005-0000-0000-00004E0D0000}"/>
    <cellStyle name="Calculation 6 3 4 2 7" xfId="2913" xr:uid="{00000000-0005-0000-0000-00004F0D0000}"/>
    <cellStyle name="Calculation 6 3 4 2 8" xfId="2914" xr:uid="{00000000-0005-0000-0000-0000500D0000}"/>
    <cellStyle name="Calculation 6 3 4 3" xfId="2915" xr:uid="{00000000-0005-0000-0000-0000510D0000}"/>
    <cellStyle name="Calculation 6 3 4 3 2" xfId="2916" xr:uid="{00000000-0005-0000-0000-0000520D0000}"/>
    <cellStyle name="Calculation 6 3 4 3 3" xfId="2917" xr:uid="{00000000-0005-0000-0000-0000530D0000}"/>
    <cellStyle name="Calculation 6 3 4 4" xfId="2918" xr:uid="{00000000-0005-0000-0000-0000540D0000}"/>
    <cellStyle name="Calculation 6 3 4 4 2" xfId="2919" xr:uid="{00000000-0005-0000-0000-0000550D0000}"/>
    <cellStyle name="Calculation 6 3 4 4 3" xfId="2920" xr:uid="{00000000-0005-0000-0000-0000560D0000}"/>
    <cellStyle name="Calculation 6 3 4 5" xfId="2921" xr:uid="{00000000-0005-0000-0000-0000570D0000}"/>
    <cellStyle name="Calculation 6 3 4 5 2" xfId="2922" xr:uid="{00000000-0005-0000-0000-0000580D0000}"/>
    <cellStyle name="Calculation 6 3 4 5 3" xfId="2923" xr:uid="{00000000-0005-0000-0000-0000590D0000}"/>
    <cellStyle name="Calculation 6 3 4 6" xfId="2924" xr:uid="{00000000-0005-0000-0000-00005A0D0000}"/>
    <cellStyle name="Calculation 6 3 4 6 2" xfId="2925" xr:uid="{00000000-0005-0000-0000-00005B0D0000}"/>
    <cellStyle name="Calculation 6 3 4 6 3" xfId="2926" xr:uid="{00000000-0005-0000-0000-00005C0D0000}"/>
    <cellStyle name="Calculation 6 3 4 7" xfId="2927" xr:uid="{00000000-0005-0000-0000-00005D0D0000}"/>
    <cellStyle name="Calculation 6 3 4 8" xfId="2928" xr:uid="{00000000-0005-0000-0000-00005E0D0000}"/>
    <cellStyle name="Calculation 6 3 5" xfId="2929" xr:uid="{00000000-0005-0000-0000-00005F0D0000}"/>
    <cellStyle name="Calculation 6 3 5 2" xfId="2930" xr:uid="{00000000-0005-0000-0000-0000600D0000}"/>
    <cellStyle name="Calculation 6 3 5 2 2" xfId="2931" xr:uid="{00000000-0005-0000-0000-0000610D0000}"/>
    <cellStyle name="Calculation 6 3 5 2 3" xfId="2932" xr:uid="{00000000-0005-0000-0000-0000620D0000}"/>
    <cellStyle name="Calculation 6 3 5 3" xfId="2933" xr:uid="{00000000-0005-0000-0000-0000630D0000}"/>
    <cellStyle name="Calculation 6 3 5 3 2" xfId="2934" xr:uid="{00000000-0005-0000-0000-0000640D0000}"/>
    <cellStyle name="Calculation 6 3 5 3 3" xfId="2935" xr:uid="{00000000-0005-0000-0000-0000650D0000}"/>
    <cellStyle name="Calculation 6 3 5 4" xfId="2936" xr:uid="{00000000-0005-0000-0000-0000660D0000}"/>
    <cellStyle name="Calculation 6 3 5 4 2" xfId="2937" xr:uid="{00000000-0005-0000-0000-0000670D0000}"/>
    <cellStyle name="Calculation 6 3 5 4 3" xfId="2938" xr:uid="{00000000-0005-0000-0000-0000680D0000}"/>
    <cellStyle name="Calculation 6 3 5 5" xfId="2939" xr:uid="{00000000-0005-0000-0000-0000690D0000}"/>
    <cellStyle name="Calculation 6 3 5 5 2" xfId="2940" xr:uid="{00000000-0005-0000-0000-00006A0D0000}"/>
    <cellStyle name="Calculation 6 3 5 5 3" xfId="2941" xr:uid="{00000000-0005-0000-0000-00006B0D0000}"/>
    <cellStyle name="Calculation 6 3 5 6" xfId="2942" xr:uid="{00000000-0005-0000-0000-00006C0D0000}"/>
    <cellStyle name="Calculation 6 3 5 6 2" xfId="2943" xr:uid="{00000000-0005-0000-0000-00006D0D0000}"/>
    <cellStyle name="Calculation 6 3 5 6 3" xfId="2944" xr:uid="{00000000-0005-0000-0000-00006E0D0000}"/>
    <cellStyle name="Calculation 6 3 5 7" xfId="2945" xr:uid="{00000000-0005-0000-0000-00006F0D0000}"/>
    <cellStyle name="Calculation 6 3 5 8" xfId="2946" xr:uid="{00000000-0005-0000-0000-0000700D0000}"/>
    <cellStyle name="Calculation 6 3 6" xfId="2947" xr:uid="{00000000-0005-0000-0000-0000710D0000}"/>
    <cellStyle name="Calculation 6 3 6 2" xfId="2948" xr:uid="{00000000-0005-0000-0000-0000720D0000}"/>
    <cellStyle name="Calculation 6 3 6 3" xfId="2949" xr:uid="{00000000-0005-0000-0000-0000730D0000}"/>
    <cellStyle name="Calculation 6 3 7" xfId="2950" xr:uid="{00000000-0005-0000-0000-0000740D0000}"/>
    <cellStyle name="Calculation 6 3 7 2" xfId="2951" xr:uid="{00000000-0005-0000-0000-0000750D0000}"/>
    <cellStyle name="Calculation 6 3 7 3" xfId="2952" xr:uid="{00000000-0005-0000-0000-0000760D0000}"/>
    <cellStyle name="Calculation 6 3 8" xfId="2953" xr:uid="{00000000-0005-0000-0000-0000770D0000}"/>
    <cellStyle name="Calculation 6 3 8 2" xfId="2954" xr:uid="{00000000-0005-0000-0000-0000780D0000}"/>
    <cellStyle name="Calculation 6 3 8 3" xfId="2955" xr:uid="{00000000-0005-0000-0000-0000790D0000}"/>
    <cellStyle name="Calculation 6 3 9" xfId="2956" xr:uid="{00000000-0005-0000-0000-00007A0D0000}"/>
    <cellStyle name="Calculation 6 3 9 2" xfId="2957" xr:uid="{00000000-0005-0000-0000-00007B0D0000}"/>
    <cellStyle name="Calculation 6 3 9 3" xfId="2958" xr:uid="{00000000-0005-0000-0000-00007C0D0000}"/>
    <cellStyle name="Calculation 6 4" xfId="2959" xr:uid="{00000000-0005-0000-0000-00007D0D0000}"/>
    <cellStyle name="Calculation 6 4 10" xfId="2960" xr:uid="{00000000-0005-0000-0000-00007E0D0000}"/>
    <cellStyle name="Calculation 6 4 11" xfId="2961" xr:uid="{00000000-0005-0000-0000-00007F0D0000}"/>
    <cellStyle name="Calculation 6 4 2" xfId="2962" xr:uid="{00000000-0005-0000-0000-0000800D0000}"/>
    <cellStyle name="Calculation 6 4 2 2" xfId="2963" xr:uid="{00000000-0005-0000-0000-0000810D0000}"/>
    <cellStyle name="Calculation 6 4 2 2 2" xfId="2964" xr:uid="{00000000-0005-0000-0000-0000820D0000}"/>
    <cellStyle name="Calculation 6 4 2 2 2 2" xfId="2965" xr:uid="{00000000-0005-0000-0000-0000830D0000}"/>
    <cellStyle name="Calculation 6 4 2 2 2 3" xfId="2966" xr:uid="{00000000-0005-0000-0000-0000840D0000}"/>
    <cellStyle name="Calculation 6 4 2 2 3" xfId="2967" xr:uid="{00000000-0005-0000-0000-0000850D0000}"/>
    <cellStyle name="Calculation 6 4 2 2 3 2" xfId="2968" xr:uid="{00000000-0005-0000-0000-0000860D0000}"/>
    <cellStyle name="Calculation 6 4 2 2 3 3" xfId="2969" xr:uid="{00000000-0005-0000-0000-0000870D0000}"/>
    <cellStyle name="Calculation 6 4 2 2 4" xfId="2970" xr:uid="{00000000-0005-0000-0000-0000880D0000}"/>
    <cellStyle name="Calculation 6 4 2 2 4 2" xfId="2971" xr:uid="{00000000-0005-0000-0000-0000890D0000}"/>
    <cellStyle name="Calculation 6 4 2 2 4 3" xfId="2972" xr:uid="{00000000-0005-0000-0000-00008A0D0000}"/>
    <cellStyle name="Calculation 6 4 2 2 5" xfId="2973" xr:uid="{00000000-0005-0000-0000-00008B0D0000}"/>
    <cellStyle name="Calculation 6 4 2 2 5 2" xfId="2974" xr:uid="{00000000-0005-0000-0000-00008C0D0000}"/>
    <cellStyle name="Calculation 6 4 2 2 5 3" xfId="2975" xr:uid="{00000000-0005-0000-0000-00008D0D0000}"/>
    <cellStyle name="Calculation 6 4 2 2 6" xfId="2976" xr:uid="{00000000-0005-0000-0000-00008E0D0000}"/>
    <cellStyle name="Calculation 6 4 2 2 6 2" xfId="2977" xr:uid="{00000000-0005-0000-0000-00008F0D0000}"/>
    <cellStyle name="Calculation 6 4 2 2 6 3" xfId="2978" xr:uid="{00000000-0005-0000-0000-0000900D0000}"/>
    <cellStyle name="Calculation 6 4 2 2 7" xfId="2979" xr:uid="{00000000-0005-0000-0000-0000910D0000}"/>
    <cellStyle name="Calculation 6 4 2 2 8" xfId="2980" xr:uid="{00000000-0005-0000-0000-0000920D0000}"/>
    <cellStyle name="Calculation 6 4 2 3" xfId="2981" xr:uid="{00000000-0005-0000-0000-0000930D0000}"/>
    <cellStyle name="Calculation 6 4 2 3 2" xfId="2982" xr:uid="{00000000-0005-0000-0000-0000940D0000}"/>
    <cellStyle name="Calculation 6 4 2 3 3" xfId="2983" xr:uid="{00000000-0005-0000-0000-0000950D0000}"/>
    <cellStyle name="Calculation 6 4 2 4" xfId="2984" xr:uid="{00000000-0005-0000-0000-0000960D0000}"/>
    <cellStyle name="Calculation 6 4 2 4 2" xfId="2985" xr:uid="{00000000-0005-0000-0000-0000970D0000}"/>
    <cellStyle name="Calculation 6 4 2 4 3" xfId="2986" xr:uid="{00000000-0005-0000-0000-0000980D0000}"/>
    <cellStyle name="Calculation 6 4 2 5" xfId="2987" xr:uid="{00000000-0005-0000-0000-0000990D0000}"/>
    <cellStyle name="Calculation 6 4 2 5 2" xfId="2988" xr:uid="{00000000-0005-0000-0000-00009A0D0000}"/>
    <cellStyle name="Calculation 6 4 2 5 3" xfId="2989" xr:uid="{00000000-0005-0000-0000-00009B0D0000}"/>
    <cellStyle name="Calculation 6 4 2 6" xfId="2990" xr:uid="{00000000-0005-0000-0000-00009C0D0000}"/>
    <cellStyle name="Calculation 6 4 2 6 2" xfId="2991" xr:uid="{00000000-0005-0000-0000-00009D0D0000}"/>
    <cellStyle name="Calculation 6 4 2 6 3" xfId="2992" xr:uid="{00000000-0005-0000-0000-00009E0D0000}"/>
    <cellStyle name="Calculation 6 4 2 7" xfId="2993" xr:uid="{00000000-0005-0000-0000-00009F0D0000}"/>
    <cellStyle name="Calculation 6 4 2 8" xfId="2994" xr:uid="{00000000-0005-0000-0000-0000A00D0000}"/>
    <cellStyle name="Calculation 6 4 3" xfId="2995" xr:uid="{00000000-0005-0000-0000-0000A10D0000}"/>
    <cellStyle name="Calculation 6 4 3 2" xfId="2996" xr:uid="{00000000-0005-0000-0000-0000A20D0000}"/>
    <cellStyle name="Calculation 6 4 3 2 2" xfId="2997" xr:uid="{00000000-0005-0000-0000-0000A30D0000}"/>
    <cellStyle name="Calculation 6 4 3 2 2 2" xfId="2998" xr:uid="{00000000-0005-0000-0000-0000A40D0000}"/>
    <cellStyle name="Calculation 6 4 3 2 2 3" xfId="2999" xr:uid="{00000000-0005-0000-0000-0000A50D0000}"/>
    <cellStyle name="Calculation 6 4 3 2 3" xfId="3000" xr:uid="{00000000-0005-0000-0000-0000A60D0000}"/>
    <cellStyle name="Calculation 6 4 3 2 3 2" xfId="3001" xr:uid="{00000000-0005-0000-0000-0000A70D0000}"/>
    <cellStyle name="Calculation 6 4 3 2 3 3" xfId="3002" xr:uid="{00000000-0005-0000-0000-0000A80D0000}"/>
    <cellStyle name="Calculation 6 4 3 2 4" xfId="3003" xr:uid="{00000000-0005-0000-0000-0000A90D0000}"/>
    <cellStyle name="Calculation 6 4 3 2 4 2" xfId="3004" xr:uid="{00000000-0005-0000-0000-0000AA0D0000}"/>
    <cellStyle name="Calculation 6 4 3 2 4 3" xfId="3005" xr:uid="{00000000-0005-0000-0000-0000AB0D0000}"/>
    <cellStyle name="Calculation 6 4 3 2 5" xfId="3006" xr:uid="{00000000-0005-0000-0000-0000AC0D0000}"/>
    <cellStyle name="Calculation 6 4 3 2 5 2" xfId="3007" xr:uid="{00000000-0005-0000-0000-0000AD0D0000}"/>
    <cellStyle name="Calculation 6 4 3 2 5 3" xfId="3008" xr:uid="{00000000-0005-0000-0000-0000AE0D0000}"/>
    <cellStyle name="Calculation 6 4 3 2 6" xfId="3009" xr:uid="{00000000-0005-0000-0000-0000AF0D0000}"/>
    <cellStyle name="Calculation 6 4 3 2 6 2" xfId="3010" xr:uid="{00000000-0005-0000-0000-0000B00D0000}"/>
    <cellStyle name="Calculation 6 4 3 2 6 3" xfId="3011" xr:uid="{00000000-0005-0000-0000-0000B10D0000}"/>
    <cellStyle name="Calculation 6 4 3 2 7" xfId="3012" xr:uid="{00000000-0005-0000-0000-0000B20D0000}"/>
    <cellStyle name="Calculation 6 4 3 2 8" xfId="3013" xr:uid="{00000000-0005-0000-0000-0000B30D0000}"/>
    <cellStyle name="Calculation 6 4 3 3" xfId="3014" xr:uid="{00000000-0005-0000-0000-0000B40D0000}"/>
    <cellStyle name="Calculation 6 4 3 3 2" xfId="3015" xr:uid="{00000000-0005-0000-0000-0000B50D0000}"/>
    <cellStyle name="Calculation 6 4 3 3 3" xfId="3016" xr:uid="{00000000-0005-0000-0000-0000B60D0000}"/>
    <cellStyle name="Calculation 6 4 3 4" xfId="3017" xr:uid="{00000000-0005-0000-0000-0000B70D0000}"/>
    <cellStyle name="Calculation 6 4 3 4 2" xfId="3018" xr:uid="{00000000-0005-0000-0000-0000B80D0000}"/>
    <cellStyle name="Calculation 6 4 3 4 3" xfId="3019" xr:uid="{00000000-0005-0000-0000-0000B90D0000}"/>
    <cellStyle name="Calculation 6 4 3 5" xfId="3020" xr:uid="{00000000-0005-0000-0000-0000BA0D0000}"/>
    <cellStyle name="Calculation 6 4 3 5 2" xfId="3021" xr:uid="{00000000-0005-0000-0000-0000BB0D0000}"/>
    <cellStyle name="Calculation 6 4 3 5 3" xfId="3022" xr:uid="{00000000-0005-0000-0000-0000BC0D0000}"/>
    <cellStyle name="Calculation 6 4 3 6" xfId="3023" xr:uid="{00000000-0005-0000-0000-0000BD0D0000}"/>
    <cellStyle name="Calculation 6 4 3 6 2" xfId="3024" xr:uid="{00000000-0005-0000-0000-0000BE0D0000}"/>
    <cellStyle name="Calculation 6 4 3 6 3" xfId="3025" xr:uid="{00000000-0005-0000-0000-0000BF0D0000}"/>
    <cellStyle name="Calculation 6 4 3 7" xfId="3026" xr:uid="{00000000-0005-0000-0000-0000C00D0000}"/>
    <cellStyle name="Calculation 6 4 3 8" xfId="3027" xr:uid="{00000000-0005-0000-0000-0000C10D0000}"/>
    <cellStyle name="Calculation 6 4 4" xfId="3028" xr:uid="{00000000-0005-0000-0000-0000C20D0000}"/>
    <cellStyle name="Calculation 6 4 4 2" xfId="3029" xr:uid="{00000000-0005-0000-0000-0000C30D0000}"/>
    <cellStyle name="Calculation 6 4 4 2 2" xfId="3030" xr:uid="{00000000-0005-0000-0000-0000C40D0000}"/>
    <cellStyle name="Calculation 6 4 4 2 2 2" xfId="3031" xr:uid="{00000000-0005-0000-0000-0000C50D0000}"/>
    <cellStyle name="Calculation 6 4 4 2 2 3" xfId="3032" xr:uid="{00000000-0005-0000-0000-0000C60D0000}"/>
    <cellStyle name="Calculation 6 4 4 2 3" xfId="3033" xr:uid="{00000000-0005-0000-0000-0000C70D0000}"/>
    <cellStyle name="Calculation 6 4 4 2 3 2" xfId="3034" xr:uid="{00000000-0005-0000-0000-0000C80D0000}"/>
    <cellStyle name="Calculation 6 4 4 2 3 3" xfId="3035" xr:uid="{00000000-0005-0000-0000-0000C90D0000}"/>
    <cellStyle name="Calculation 6 4 4 2 4" xfId="3036" xr:uid="{00000000-0005-0000-0000-0000CA0D0000}"/>
    <cellStyle name="Calculation 6 4 4 2 4 2" xfId="3037" xr:uid="{00000000-0005-0000-0000-0000CB0D0000}"/>
    <cellStyle name="Calculation 6 4 4 2 4 3" xfId="3038" xr:uid="{00000000-0005-0000-0000-0000CC0D0000}"/>
    <cellStyle name="Calculation 6 4 4 2 5" xfId="3039" xr:uid="{00000000-0005-0000-0000-0000CD0D0000}"/>
    <cellStyle name="Calculation 6 4 4 2 5 2" xfId="3040" xr:uid="{00000000-0005-0000-0000-0000CE0D0000}"/>
    <cellStyle name="Calculation 6 4 4 2 5 3" xfId="3041" xr:uid="{00000000-0005-0000-0000-0000CF0D0000}"/>
    <cellStyle name="Calculation 6 4 4 2 6" xfId="3042" xr:uid="{00000000-0005-0000-0000-0000D00D0000}"/>
    <cellStyle name="Calculation 6 4 4 2 6 2" xfId="3043" xr:uid="{00000000-0005-0000-0000-0000D10D0000}"/>
    <cellStyle name="Calculation 6 4 4 2 6 3" xfId="3044" xr:uid="{00000000-0005-0000-0000-0000D20D0000}"/>
    <cellStyle name="Calculation 6 4 4 2 7" xfId="3045" xr:uid="{00000000-0005-0000-0000-0000D30D0000}"/>
    <cellStyle name="Calculation 6 4 4 2 8" xfId="3046" xr:uid="{00000000-0005-0000-0000-0000D40D0000}"/>
    <cellStyle name="Calculation 6 4 4 3" xfId="3047" xr:uid="{00000000-0005-0000-0000-0000D50D0000}"/>
    <cellStyle name="Calculation 6 4 4 3 2" xfId="3048" xr:uid="{00000000-0005-0000-0000-0000D60D0000}"/>
    <cellStyle name="Calculation 6 4 4 3 3" xfId="3049" xr:uid="{00000000-0005-0000-0000-0000D70D0000}"/>
    <cellStyle name="Calculation 6 4 4 4" xfId="3050" xr:uid="{00000000-0005-0000-0000-0000D80D0000}"/>
    <cellStyle name="Calculation 6 4 4 4 2" xfId="3051" xr:uid="{00000000-0005-0000-0000-0000D90D0000}"/>
    <cellStyle name="Calculation 6 4 4 4 3" xfId="3052" xr:uid="{00000000-0005-0000-0000-0000DA0D0000}"/>
    <cellStyle name="Calculation 6 4 4 5" xfId="3053" xr:uid="{00000000-0005-0000-0000-0000DB0D0000}"/>
    <cellStyle name="Calculation 6 4 4 5 2" xfId="3054" xr:uid="{00000000-0005-0000-0000-0000DC0D0000}"/>
    <cellStyle name="Calculation 6 4 4 5 3" xfId="3055" xr:uid="{00000000-0005-0000-0000-0000DD0D0000}"/>
    <cellStyle name="Calculation 6 4 4 6" xfId="3056" xr:uid="{00000000-0005-0000-0000-0000DE0D0000}"/>
    <cellStyle name="Calculation 6 4 4 6 2" xfId="3057" xr:uid="{00000000-0005-0000-0000-0000DF0D0000}"/>
    <cellStyle name="Calculation 6 4 4 6 3" xfId="3058" xr:uid="{00000000-0005-0000-0000-0000E00D0000}"/>
    <cellStyle name="Calculation 6 4 4 7" xfId="3059" xr:uid="{00000000-0005-0000-0000-0000E10D0000}"/>
    <cellStyle name="Calculation 6 4 4 8" xfId="3060" xr:uid="{00000000-0005-0000-0000-0000E20D0000}"/>
    <cellStyle name="Calculation 6 4 5" xfId="3061" xr:uid="{00000000-0005-0000-0000-0000E30D0000}"/>
    <cellStyle name="Calculation 6 4 5 2" xfId="3062" xr:uid="{00000000-0005-0000-0000-0000E40D0000}"/>
    <cellStyle name="Calculation 6 4 5 2 2" xfId="3063" xr:uid="{00000000-0005-0000-0000-0000E50D0000}"/>
    <cellStyle name="Calculation 6 4 5 2 3" xfId="3064" xr:uid="{00000000-0005-0000-0000-0000E60D0000}"/>
    <cellStyle name="Calculation 6 4 5 3" xfId="3065" xr:uid="{00000000-0005-0000-0000-0000E70D0000}"/>
    <cellStyle name="Calculation 6 4 5 3 2" xfId="3066" xr:uid="{00000000-0005-0000-0000-0000E80D0000}"/>
    <cellStyle name="Calculation 6 4 5 3 3" xfId="3067" xr:uid="{00000000-0005-0000-0000-0000E90D0000}"/>
    <cellStyle name="Calculation 6 4 5 4" xfId="3068" xr:uid="{00000000-0005-0000-0000-0000EA0D0000}"/>
    <cellStyle name="Calculation 6 4 5 4 2" xfId="3069" xr:uid="{00000000-0005-0000-0000-0000EB0D0000}"/>
    <cellStyle name="Calculation 6 4 5 4 3" xfId="3070" xr:uid="{00000000-0005-0000-0000-0000EC0D0000}"/>
    <cellStyle name="Calculation 6 4 5 5" xfId="3071" xr:uid="{00000000-0005-0000-0000-0000ED0D0000}"/>
    <cellStyle name="Calculation 6 4 5 5 2" xfId="3072" xr:uid="{00000000-0005-0000-0000-0000EE0D0000}"/>
    <cellStyle name="Calculation 6 4 5 5 3" xfId="3073" xr:uid="{00000000-0005-0000-0000-0000EF0D0000}"/>
    <cellStyle name="Calculation 6 4 5 6" xfId="3074" xr:uid="{00000000-0005-0000-0000-0000F00D0000}"/>
    <cellStyle name="Calculation 6 4 5 6 2" xfId="3075" xr:uid="{00000000-0005-0000-0000-0000F10D0000}"/>
    <cellStyle name="Calculation 6 4 5 6 3" xfId="3076" xr:uid="{00000000-0005-0000-0000-0000F20D0000}"/>
    <cellStyle name="Calculation 6 4 5 7" xfId="3077" xr:uid="{00000000-0005-0000-0000-0000F30D0000}"/>
    <cellStyle name="Calculation 6 4 5 8" xfId="3078" xr:uid="{00000000-0005-0000-0000-0000F40D0000}"/>
    <cellStyle name="Calculation 6 4 6" xfId="3079" xr:uid="{00000000-0005-0000-0000-0000F50D0000}"/>
    <cellStyle name="Calculation 6 4 6 2" xfId="3080" xr:uid="{00000000-0005-0000-0000-0000F60D0000}"/>
    <cellStyle name="Calculation 6 4 6 3" xfId="3081" xr:uid="{00000000-0005-0000-0000-0000F70D0000}"/>
    <cellStyle name="Calculation 6 4 7" xfId="3082" xr:uid="{00000000-0005-0000-0000-0000F80D0000}"/>
    <cellStyle name="Calculation 6 4 7 2" xfId="3083" xr:uid="{00000000-0005-0000-0000-0000F90D0000}"/>
    <cellStyle name="Calculation 6 4 7 3" xfId="3084" xr:uid="{00000000-0005-0000-0000-0000FA0D0000}"/>
    <cellStyle name="Calculation 6 4 8" xfId="3085" xr:uid="{00000000-0005-0000-0000-0000FB0D0000}"/>
    <cellStyle name="Calculation 6 4 8 2" xfId="3086" xr:uid="{00000000-0005-0000-0000-0000FC0D0000}"/>
    <cellStyle name="Calculation 6 4 8 3" xfId="3087" xr:uid="{00000000-0005-0000-0000-0000FD0D0000}"/>
    <cellStyle name="Calculation 6 4 9" xfId="3088" xr:uid="{00000000-0005-0000-0000-0000FE0D0000}"/>
    <cellStyle name="Calculation 6 4 9 2" xfId="3089" xr:uid="{00000000-0005-0000-0000-0000FF0D0000}"/>
    <cellStyle name="Calculation 6 4 9 3" xfId="3090" xr:uid="{00000000-0005-0000-0000-0000000E0000}"/>
    <cellStyle name="Calculation 6 5" xfId="3091" xr:uid="{00000000-0005-0000-0000-0000010E0000}"/>
    <cellStyle name="Calculation 6 5 2" xfId="3092" xr:uid="{00000000-0005-0000-0000-0000020E0000}"/>
    <cellStyle name="Calculation 6 5 2 2" xfId="3093" xr:uid="{00000000-0005-0000-0000-0000030E0000}"/>
    <cellStyle name="Calculation 6 5 2 3" xfId="3094" xr:uid="{00000000-0005-0000-0000-0000040E0000}"/>
    <cellStyle name="Calculation 6 5 3" xfId="3095" xr:uid="{00000000-0005-0000-0000-0000050E0000}"/>
    <cellStyle name="Calculation 6 5 3 2" xfId="3096" xr:uid="{00000000-0005-0000-0000-0000060E0000}"/>
    <cellStyle name="Calculation 6 5 3 3" xfId="3097" xr:uid="{00000000-0005-0000-0000-0000070E0000}"/>
    <cellStyle name="Calculation 6 5 4" xfId="3098" xr:uid="{00000000-0005-0000-0000-0000080E0000}"/>
    <cellStyle name="Calculation 6 5 4 2" xfId="3099" xr:uid="{00000000-0005-0000-0000-0000090E0000}"/>
    <cellStyle name="Calculation 6 5 4 3" xfId="3100" xr:uid="{00000000-0005-0000-0000-00000A0E0000}"/>
    <cellStyle name="Calculation 6 5 5" xfId="3101" xr:uid="{00000000-0005-0000-0000-00000B0E0000}"/>
    <cellStyle name="Calculation 6 5 5 2" xfId="3102" xr:uid="{00000000-0005-0000-0000-00000C0E0000}"/>
    <cellStyle name="Calculation 6 5 5 3" xfId="3103" xr:uid="{00000000-0005-0000-0000-00000D0E0000}"/>
    <cellStyle name="Calculation 6 5 6" xfId="3104" xr:uid="{00000000-0005-0000-0000-00000E0E0000}"/>
    <cellStyle name="Calculation 6 5 6 2" xfId="3105" xr:uid="{00000000-0005-0000-0000-00000F0E0000}"/>
    <cellStyle name="Calculation 6 5 6 3" xfId="3106" xr:uid="{00000000-0005-0000-0000-0000100E0000}"/>
    <cellStyle name="Calculation 6 5 7" xfId="3107" xr:uid="{00000000-0005-0000-0000-0000110E0000}"/>
    <cellStyle name="Calculation 6 5 8" xfId="3108" xr:uid="{00000000-0005-0000-0000-0000120E0000}"/>
    <cellStyle name="Calculation 6 6" xfId="3109" xr:uid="{00000000-0005-0000-0000-0000130E0000}"/>
    <cellStyle name="Calculation 6 6 2" xfId="3110" xr:uid="{00000000-0005-0000-0000-0000140E0000}"/>
    <cellStyle name="Calculation 6 6 3" xfId="3111" xr:uid="{00000000-0005-0000-0000-0000150E0000}"/>
    <cellStyle name="Calculation 6 7" xfId="3112" xr:uid="{00000000-0005-0000-0000-0000160E0000}"/>
    <cellStyle name="Calculation 6 7 2" xfId="3113" xr:uid="{00000000-0005-0000-0000-0000170E0000}"/>
    <cellStyle name="Calculation 6 7 3" xfId="3114" xr:uid="{00000000-0005-0000-0000-0000180E0000}"/>
    <cellStyle name="Calculation 6 8" xfId="3115" xr:uid="{00000000-0005-0000-0000-0000190E0000}"/>
    <cellStyle name="Calculation 6 8 2" xfId="3116" xr:uid="{00000000-0005-0000-0000-00001A0E0000}"/>
    <cellStyle name="Calculation 6 8 3" xfId="3117" xr:uid="{00000000-0005-0000-0000-00001B0E0000}"/>
    <cellStyle name="Calculation 6 9" xfId="3118" xr:uid="{00000000-0005-0000-0000-00001C0E0000}"/>
    <cellStyle name="Calculation 6 9 2" xfId="3119" xr:uid="{00000000-0005-0000-0000-00001D0E0000}"/>
    <cellStyle name="Calculation 6 9 3" xfId="3120" xr:uid="{00000000-0005-0000-0000-00001E0E0000}"/>
    <cellStyle name="Calculation 7" xfId="3121" xr:uid="{00000000-0005-0000-0000-00001F0E0000}"/>
    <cellStyle name="Calculation 7 10" xfId="3122" xr:uid="{00000000-0005-0000-0000-0000200E0000}"/>
    <cellStyle name="Calculation 7 11" xfId="3123" xr:uid="{00000000-0005-0000-0000-0000210E0000}"/>
    <cellStyle name="Calculation 7 12" xfId="37620" xr:uid="{00000000-0005-0000-0000-0000220E0000}"/>
    <cellStyle name="Calculation 7 2" xfId="3124" xr:uid="{00000000-0005-0000-0000-0000230E0000}"/>
    <cellStyle name="Calculation 7 2 10" xfId="3125" xr:uid="{00000000-0005-0000-0000-0000240E0000}"/>
    <cellStyle name="Calculation 7 2 11" xfId="3126" xr:uid="{00000000-0005-0000-0000-0000250E0000}"/>
    <cellStyle name="Calculation 7 2 2" xfId="3127" xr:uid="{00000000-0005-0000-0000-0000260E0000}"/>
    <cellStyle name="Calculation 7 2 2 2" xfId="3128" xr:uid="{00000000-0005-0000-0000-0000270E0000}"/>
    <cellStyle name="Calculation 7 2 2 2 2" xfId="3129" xr:uid="{00000000-0005-0000-0000-0000280E0000}"/>
    <cellStyle name="Calculation 7 2 2 2 2 2" xfId="3130" xr:uid="{00000000-0005-0000-0000-0000290E0000}"/>
    <cellStyle name="Calculation 7 2 2 2 2 3" xfId="3131" xr:uid="{00000000-0005-0000-0000-00002A0E0000}"/>
    <cellStyle name="Calculation 7 2 2 2 3" xfId="3132" xr:uid="{00000000-0005-0000-0000-00002B0E0000}"/>
    <cellStyle name="Calculation 7 2 2 2 3 2" xfId="3133" xr:uid="{00000000-0005-0000-0000-00002C0E0000}"/>
    <cellStyle name="Calculation 7 2 2 2 3 3" xfId="3134" xr:uid="{00000000-0005-0000-0000-00002D0E0000}"/>
    <cellStyle name="Calculation 7 2 2 2 4" xfId="3135" xr:uid="{00000000-0005-0000-0000-00002E0E0000}"/>
    <cellStyle name="Calculation 7 2 2 2 4 2" xfId="3136" xr:uid="{00000000-0005-0000-0000-00002F0E0000}"/>
    <cellStyle name="Calculation 7 2 2 2 4 3" xfId="3137" xr:uid="{00000000-0005-0000-0000-0000300E0000}"/>
    <cellStyle name="Calculation 7 2 2 2 5" xfId="3138" xr:uid="{00000000-0005-0000-0000-0000310E0000}"/>
    <cellStyle name="Calculation 7 2 2 2 5 2" xfId="3139" xr:uid="{00000000-0005-0000-0000-0000320E0000}"/>
    <cellStyle name="Calculation 7 2 2 2 5 3" xfId="3140" xr:uid="{00000000-0005-0000-0000-0000330E0000}"/>
    <cellStyle name="Calculation 7 2 2 2 6" xfId="3141" xr:uid="{00000000-0005-0000-0000-0000340E0000}"/>
    <cellStyle name="Calculation 7 2 2 2 6 2" xfId="3142" xr:uid="{00000000-0005-0000-0000-0000350E0000}"/>
    <cellStyle name="Calculation 7 2 2 2 6 3" xfId="3143" xr:uid="{00000000-0005-0000-0000-0000360E0000}"/>
    <cellStyle name="Calculation 7 2 2 2 7" xfId="3144" xr:uid="{00000000-0005-0000-0000-0000370E0000}"/>
    <cellStyle name="Calculation 7 2 2 2 8" xfId="3145" xr:uid="{00000000-0005-0000-0000-0000380E0000}"/>
    <cellStyle name="Calculation 7 2 2 3" xfId="3146" xr:uid="{00000000-0005-0000-0000-0000390E0000}"/>
    <cellStyle name="Calculation 7 2 2 3 2" xfId="3147" xr:uid="{00000000-0005-0000-0000-00003A0E0000}"/>
    <cellStyle name="Calculation 7 2 2 3 3" xfId="3148" xr:uid="{00000000-0005-0000-0000-00003B0E0000}"/>
    <cellStyle name="Calculation 7 2 2 4" xfId="3149" xr:uid="{00000000-0005-0000-0000-00003C0E0000}"/>
    <cellStyle name="Calculation 7 2 2 4 2" xfId="3150" xr:uid="{00000000-0005-0000-0000-00003D0E0000}"/>
    <cellStyle name="Calculation 7 2 2 4 3" xfId="3151" xr:uid="{00000000-0005-0000-0000-00003E0E0000}"/>
    <cellStyle name="Calculation 7 2 2 5" xfId="3152" xr:uid="{00000000-0005-0000-0000-00003F0E0000}"/>
    <cellStyle name="Calculation 7 2 2 5 2" xfId="3153" xr:uid="{00000000-0005-0000-0000-0000400E0000}"/>
    <cellStyle name="Calculation 7 2 2 5 3" xfId="3154" xr:uid="{00000000-0005-0000-0000-0000410E0000}"/>
    <cellStyle name="Calculation 7 2 2 6" xfId="3155" xr:uid="{00000000-0005-0000-0000-0000420E0000}"/>
    <cellStyle name="Calculation 7 2 2 6 2" xfId="3156" xr:uid="{00000000-0005-0000-0000-0000430E0000}"/>
    <cellStyle name="Calculation 7 2 2 6 3" xfId="3157" xr:uid="{00000000-0005-0000-0000-0000440E0000}"/>
    <cellStyle name="Calculation 7 2 2 7" xfId="3158" xr:uid="{00000000-0005-0000-0000-0000450E0000}"/>
    <cellStyle name="Calculation 7 2 2 8" xfId="3159" xr:uid="{00000000-0005-0000-0000-0000460E0000}"/>
    <cellStyle name="Calculation 7 2 3" xfId="3160" xr:uid="{00000000-0005-0000-0000-0000470E0000}"/>
    <cellStyle name="Calculation 7 2 3 2" xfId="3161" xr:uid="{00000000-0005-0000-0000-0000480E0000}"/>
    <cellStyle name="Calculation 7 2 3 2 2" xfId="3162" xr:uid="{00000000-0005-0000-0000-0000490E0000}"/>
    <cellStyle name="Calculation 7 2 3 2 2 2" xfId="3163" xr:uid="{00000000-0005-0000-0000-00004A0E0000}"/>
    <cellStyle name="Calculation 7 2 3 2 2 3" xfId="3164" xr:uid="{00000000-0005-0000-0000-00004B0E0000}"/>
    <cellStyle name="Calculation 7 2 3 2 3" xfId="3165" xr:uid="{00000000-0005-0000-0000-00004C0E0000}"/>
    <cellStyle name="Calculation 7 2 3 2 3 2" xfId="3166" xr:uid="{00000000-0005-0000-0000-00004D0E0000}"/>
    <cellStyle name="Calculation 7 2 3 2 3 3" xfId="3167" xr:uid="{00000000-0005-0000-0000-00004E0E0000}"/>
    <cellStyle name="Calculation 7 2 3 2 4" xfId="3168" xr:uid="{00000000-0005-0000-0000-00004F0E0000}"/>
    <cellStyle name="Calculation 7 2 3 2 4 2" xfId="3169" xr:uid="{00000000-0005-0000-0000-0000500E0000}"/>
    <cellStyle name="Calculation 7 2 3 2 4 3" xfId="3170" xr:uid="{00000000-0005-0000-0000-0000510E0000}"/>
    <cellStyle name="Calculation 7 2 3 2 5" xfId="3171" xr:uid="{00000000-0005-0000-0000-0000520E0000}"/>
    <cellStyle name="Calculation 7 2 3 2 5 2" xfId="3172" xr:uid="{00000000-0005-0000-0000-0000530E0000}"/>
    <cellStyle name="Calculation 7 2 3 2 5 3" xfId="3173" xr:uid="{00000000-0005-0000-0000-0000540E0000}"/>
    <cellStyle name="Calculation 7 2 3 2 6" xfId="3174" xr:uid="{00000000-0005-0000-0000-0000550E0000}"/>
    <cellStyle name="Calculation 7 2 3 2 6 2" xfId="3175" xr:uid="{00000000-0005-0000-0000-0000560E0000}"/>
    <cellStyle name="Calculation 7 2 3 2 6 3" xfId="3176" xr:uid="{00000000-0005-0000-0000-0000570E0000}"/>
    <cellStyle name="Calculation 7 2 3 2 7" xfId="3177" xr:uid="{00000000-0005-0000-0000-0000580E0000}"/>
    <cellStyle name="Calculation 7 2 3 2 8" xfId="3178" xr:uid="{00000000-0005-0000-0000-0000590E0000}"/>
    <cellStyle name="Calculation 7 2 3 3" xfId="3179" xr:uid="{00000000-0005-0000-0000-00005A0E0000}"/>
    <cellStyle name="Calculation 7 2 3 3 2" xfId="3180" xr:uid="{00000000-0005-0000-0000-00005B0E0000}"/>
    <cellStyle name="Calculation 7 2 3 3 3" xfId="3181" xr:uid="{00000000-0005-0000-0000-00005C0E0000}"/>
    <cellStyle name="Calculation 7 2 3 4" xfId="3182" xr:uid="{00000000-0005-0000-0000-00005D0E0000}"/>
    <cellStyle name="Calculation 7 2 3 4 2" xfId="3183" xr:uid="{00000000-0005-0000-0000-00005E0E0000}"/>
    <cellStyle name="Calculation 7 2 3 4 3" xfId="3184" xr:uid="{00000000-0005-0000-0000-00005F0E0000}"/>
    <cellStyle name="Calculation 7 2 3 5" xfId="3185" xr:uid="{00000000-0005-0000-0000-0000600E0000}"/>
    <cellStyle name="Calculation 7 2 3 5 2" xfId="3186" xr:uid="{00000000-0005-0000-0000-0000610E0000}"/>
    <cellStyle name="Calculation 7 2 3 5 3" xfId="3187" xr:uid="{00000000-0005-0000-0000-0000620E0000}"/>
    <cellStyle name="Calculation 7 2 3 6" xfId="3188" xr:uid="{00000000-0005-0000-0000-0000630E0000}"/>
    <cellStyle name="Calculation 7 2 3 6 2" xfId="3189" xr:uid="{00000000-0005-0000-0000-0000640E0000}"/>
    <cellStyle name="Calculation 7 2 3 6 3" xfId="3190" xr:uid="{00000000-0005-0000-0000-0000650E0000}"/>
    <cellStyle name="Calculation 7 2 3 7" xfId="3191" xr:uid="{00000000-0005-0000-0000-0000660E0000}"/>
    <cellStyle name="Calculation 7 2 3 8" xfId="3192" xr:uid="{00000000-0005-0000-0000-0000670E0000}"/>
    <cellStyle name="Calculation 7 2 4" xfId="3193" xr:uid="{00000000-0005-0000-0000-0000680E0000}"/>
    <cellStyle name="Calculation 7 2 4 2" xfId="3194" xr:uid="{00000000-0005-0000-0000-0000690E0000}"/>
    <cellStyle name="Calculation 7 2 4 2 2" xfId="3195" xr:uid="{00000000-0005-0000-0000-00006A0E0000}"/>
    <cellStyle name="Calculation 7 2 4 2 2 2" xfId="3196" xr:uid="{00000000-0005-0000-0000-00006B0E0000}"/>
    <cellStyle name="Calculation 7 2 4 2 2 3" xfId="3197" xr:uid="{00000000-0005-0000-0000-00006C0E0000}"/>
    <cellStyle name="Calculation 7 2 4 2 3" xfId="3198" xr:uid="{00000000-0005-0000-0000-00006D0E0000}"/>
    <cellStyle name="Calculation 7 2 4 2 3 2" xfId="3199" xr:uid="{00000000-0005-0000-0000-00006E0E0000}"/>
    <cellStyle name="Calculation 7 2 4 2 3 3" xfId="3200" xr:uid="{00000000-0005-0000-0000-00006F0E0000}"/>
    <cellStyle name="Calculation 7 2 4 2 4" xfId="3201" xr:uid="{00000000-0005-0000-0000-0000700E0000}"/>
    <cellStyle name="Calculation 7 2 4 2 4 2" xfId="3202" xr:uid="{00000000-0005-0000-0000-0000710E0000}"/>
    <cellStyle name="Calculation 7 2 4 2 4 3" xfId="3203" xr:uid="{00000000-0005-0000-0000-0000720E0000}"/>
    <cellStyle name="Calculation 7 2 4 2 5" xfId="3204" xr:uid="{00000000-0005-0000-0000-0000730E0000}"/>
    <cellStyle name="Calculation 7 2 4 2 5 2" xfId="3205" xr:uid="{00000000-0005-0000-0000-0000740E0000}"/>
    <cellStyle name="Calculation 7 2 4 2 5 3" xfId="3206" xr:uid="{00000000-0005-0000-0000-0000750E0000}"/>
    <cellStyle name="Calculation 7 2 4 2 6" xfId="3207" xr:uid="{00000000-0005-0000-0000-0000760E0000}"/>
    <cellStyle name="Calculation 7 2 4 2 6 2" xfId="3208" xr:uid="{00000000-0005-0000-0000-0000770E0000}"/>
    <cellStyle name="Calculation 7 2 4 2 6 3" xfId="3209" xr:uid="{00000000-0005-0000-0000-0000780E0000}"/>
    <cellStyle name="Calculation 7 2 4 2 7" xfId="3210" xr:uid="{00000000-0005-0000-0000-0000790E0000}"/>
    <cellStyle name="Calculation 7 2 4 2 8" xfId="3211" xr:uid="{00000000-0005-0000-0000-00007A0E0000}"/>
    <cellStyle name="Calculation 7 2 4 3" xfId="3212" xr:uid="{00000000-0005-0000-0000-00007B0E0000}"/>
    <cellStyle name="Calculation 7 2 4 3 2" xfId="3213" xr:uid="{00000000-0005-0000-0000-00007C0E0000}"/>
    <cellStyle name="Calculation 7 2 4 3 3" xfId="3214" xr:uid="{00000000-0005-0000-0000-00007D0E0000}"/>
    <cellStyle name="Calculation 7 2 4 4" xfId="3215" xr:uid="{00000000-0005-0000-0000-00007E0E0000}"/>
    <cellStyle name="Calculation 7 2 4 4 2" xfId="3216" xr:uid="{00000000-0005-0000-0000-00007F0E0000}"/>
    <cellStyle name="Calculation 7 2 4 4 3" xfId="3217" xr:uid="{00000000-0005-0000-0000-0000800E0000}"/>
    <cellStyle name="Calculation 7 2 4 5" xfId="3218" xr:uid="{00000000-0005-0000-0000-0000810E0000}"/>
    <cellStyle name="Calculation 7 2 4 5 2" xfId="3219" xr:uid="{00000000-0005-0000-0000-0000820E0000}"/>
    <cellStyle name="Calculation 7 2 4 5 3" xfId="3220" xr:uid="{00000000-0005-0000-0000-0000830E0000}"/>
    <cellStyle name="Calculation 7 2 4 6" xfId="3221" xr:uid="{00000000-0005-0000-0000-0000840E0000}"/>
    <cellStyle name="Calculation 7 2 4 6 2" xfId="3222" xr:uid="{00000000-0005-0000-0000-0000850E0000}"/>
    <cellStyle name="Calculation 7 2 4 6 3" xfId="3223" xr:uid="{00000000-0005-0000-0000-0000860E0000}"/>
    <cellStyle name="Calculation 7 2 4 7" xfId="3224" xr:uid="{00000000-0005-0000-0000-0000870E0000}"/>
    <cellStyle name="Calculation 7 2 4 8" xfId="3225" xr:uid="{00000000-0005-0000-0000-0000880E0000}"/>
    <cellStyle name="Calculation 7 2 5" xfId="3226" xr:uid="{00000000-0005-0000-0000-0000890E0000}"/>
    <cellStyle name="Calculation 7 2 5 2" xfId="3227" xr:uid="{00000000-0005-0000-0000-00008A0E0000}"/>
    <cellStyle name="Calculation 7 2 5 2 2" xfId="3228" xr:uid="{00000000-0005-0000-0000-00008B0E0000}"/>
    <cellStyle name="Calculation 7 2 5 2 3" xfId="3229" xr:uid="{00000000-0005-0000-0000-00008C0E0000}"/>
    <cellStyle name="Calculation 7 2 5 3" xfId="3230" xr:uid="{00000000-0005-0000-0000-00008D0E0000}"/>
    <cellStyle name="Calculation 7 2 5 3 2" xfId="3231" xr:uid="{00000000-0005-0000-0000-00008E0E0000}"/>
    <cellStyle name="Calculation 7 2 5 3 3" xfId="3232" xr:uid="{00000000-0005-0000-0000-00008F0E0000}"/>
    <cellStyle name="Calculation 7 2 5 4" xfId="3233" xr:uid="{00000000-0005-0000-0000-0000900E0000}"/>
    <cellStyle name="Calculation 7 2 5 4 2" xfId="3234" xr:uid="{00000000-0005-0000-0000-0000910E0000}"/>
    <cellStyle name="Calculation 7 2 5 4 3" xfId="3235" xr:uid="{00000000-0005-0000-0000-0000920E0000}"/>
    <cellStyle name="Calculation 7 2 5 5" xfId="3236" xr:uid="{00000000-0005-0000-0000-0000930E0000}"/>
    <cellStyle name="Calculation 7 2 5 5 2" xfId="3237" xr:uid="{00000000-0005-0000-0000-0000940E0000}"/>
    <cellStyle name="Calculation 7 2 5 5 3" xfId="3238" xr:uid="{00000000-0005-0000-0000-0000950E0000}"/>
    <cellStyle name="Calculation 7 2 5 6" xfId="3239" xr:uid="{00000000-0005-0000-0000-0000960E0000}"/>
    <cellStyle name="Calculation 7 2 5 6 2" xfId="3240" xr:uid="{00000000-0005-0000-0000-0000970E0000}"/>
    <cellStyle name="Calculation 7 2 5 6 3" xfId="3241" xr:uid="{00000000-0005-0000-0000-0000980E0000}"/>
    <cellStyle name="Calculation 7 2 5 7" xfId="3242" xr:uid="{00000000-0005-0000-0000-0000990E0000}"/>
    <cellStyle name="Calculation 7 2 5 8" xfId="3243" xr:uid="{00000000-0005-0000-0000-00009A0E0000}"/>
    <cellStyle name="Calculation 7 2 6" xfId="3244" xr:uid="{00000000-0005-0000-0000-00009B0E0000}"/>
    <cellStyle name="Calculation 7 2 6 2" xfId="3245" xr:uid="{00000000-0005-0000-0000-00009C0E0000}"/>
    <cellStyle name="Calculation 7 2 6 3" xfId="3246" xr:uid="{00000000-0005-0000-0000-00009D0E0000}"/>
    <cellStyle name="Calculation 7 2 7" xfId="3247" xr:uid="{00000000-0005-0000-0000-00009E0E0000}"/>
    <cellStyle name="Calculation 7 2 7 2" xfId="3248" xr:uid="{00000000-0005-0000-0000-00009F0E0000}"/>
    <cellStyle name="Calculation 7 2 7 3" xfId="3249" xr:uid="{00000000-0005-0000-0000-0000A00E0000}"/>
    <cellStyle name="Calculation 7 2 8" xfId="3250" xr:uid="{00000000-0005-0000-0000-0000A10E0000}"/>
    <cellStyle name="Calculation 7 2 8 2" xfId="3251" xr:uid="{00000000-0005-0000-0000-0000A20E0000}"/>
    <cellStyle name="Calculation 7 2 8 3" xfId="3252" xr:uid="{00000000-0005-0000-0000-0000A30E0000}"/>
    <cellStyle name="Calculation 7 2 9" xfId="3253" xr:uid="{00000000-0005-0000-0000-0000A40E0000}"/>
    <cellStyle name="Calculation 7 2 9 2" xfId="3254" xr:uid="{00000000-0005-0000-0000-0000A50E0000}"/>
    <cellStyle name="Calculation 7 2 9 3" xfId="3255" xr:uid="{00000000-0005-0000-0000-0000A60E0000}"/>
    <cellStyle name="Calculation 7 3" xfId="3256" xr:uid="{00000000-0005-0000-0000-0000A70E0000}"/>
    <cellStyle name="Calculation 7 3 10" xfId="3257" xr:uid="{00000000-0005-0000-0000-0000A80E0000}"/>
    <cellStyle name="Calculation 7 3 11" xfId="3258" xr:uid="{00000000-0005-0000-0000-0000A90E0000}"/>
    <cellStyle name="Calculation 7 3 2" xfId="3259" xr:uid="{00000000-0005-0000-0000-0000AA0E0000}"/>
    <cellStyle name="Calculation 7 3 2 2" xfId="3260" xr:uid="{00000000-0005-0000-0000-0000AB0E0000}"/>
    <cellStyle name="Calculation 7 3 2 2 2" xfId="3261" xr:uid="{00000000-0005-0000-0000-0000AC0E0000}"/>
    <cellStyle name="Calculation 7 3 2 2 2 2" xfId="3262" xr:uid="{00000000-0005-0000-0000-0000AD0E0000}"/>
    <cellStyle name="Calculation 7 3 2 2 2 3" xfId="3263" xr:uid="{00000000-0005-0000-0000-0000AE0E0000}"/>
    <cellStyle name="Calculation 7 3 2 2 3" xfId="3264" xr:uid="{00000000-0005-0000-0000-0000AF0E0000}"/>
    <cellStyle name="Calculation 7 3 2 2 3 2" xfId="3265" xr:uid="{00000000-0005-0000-0000-0000B00E0000}"/>
    <cellStyle name="Calculation 7 3 2 2 3 3" xfId="3266" xr:uid="{00000000-0005-0000-0000-0000B10E0000}"/>
    <cellStyle name="Calculation 7 3 2 2 4" xfId="3267" xr:uid="{00000000-0005-0000-0000-0000B20E0000}"/>
    <cellStyle name="Calculation 7 3 2 2 4 2" xfId="3268" xr:uid="{00000000-0005-0000-0000-0000B30E0000}"/>
    <cellStyle name="Calculation 7 3 2 2 4 3" xfId="3269" xr:uid="{00000000-0005-0000-0000-0000B40E0000}"/>
    <cellStyle name="Calculation 7 3 2 2 5" xfId="3270" xr:uid="{00000000-0005-0000-0000-0000B50E0000}"/>
    <cellStyle name="Calculation 7 3 2 2 5 2" xfId="3271" xr:uid="{00000000-0005-0000-0000-0000B60E0000}"/>
    <cellStyle name="Calculation 7 3 2 2 5 3" xfId="3272" xr:uid="{00000000-0005-0000-0000-0000B70E0000}"/>
    <cellStyle name="Calculation 7 3 2 2 6" xfId="3273" xr:uid="{00000000-0005-0000-0000-0000B80E0000}"/>
    <cellStyle name="Calculation 7 3 2 2 6 2" xfId="3274" xr:uid="{00000000-0005-0000-0000-0000B90E0000}"/>
    <cellStyle name="Calculation 7 3 2 2 6 3" xfId="3275" xr:uid="{00000000-0005-0000-0000-0000BA0E0000}"/>
    <cellStyle name="Calculation 7 3 2 2 7" xfId="3276" xr:uid="{00000000-0005-0000-0000-0000BB0E0000}"/>
    <cellStyle name="Calculation 7 3 2 2 8" xfId="3277" xr:uid="{00000000-0005-0000-0000-0000BC0E0000}"/>
    <cellStyle name="Calculation 7 3 2 3" xfId="3278" xr:uid="{00000000-0005-0000-0000-0000BD0E0000}"/>
    <cellStyle name="Calculation 7 3 2 3 2" xfId="3279" xr:uid="{00000000-0005-0000-0000-0000BE0E0000}"/>
    <cellStyle name="Calculation 7 3 2 3 3" xfId="3280" xr:uid="{00000000-0005-0000-0000-0000BF0E0000}"/>
    <cellStyle name="Calculation 7 3 2 4" xfId="3281" xr:uid="{00000000-0005-0000-0000-0000C00E0000}"/>
    <cellStyle name="Calculation 7 3 2 4 2" xfId="3282" xr:uid="{00000000-0005-0000-0000-0000C10E0000}"/>
    <cellStyle name="Calculation 7 3 2 4 3" xfId="3283" xr:uid="{00000000-0005-0000-0000-0000C20E0000}"/>
    <cellStyle name="Calculation 7 3 2 5" xfId="3284" xr:uid="{00000000-0005-0000-0000-0000C30E0000}"/>
    <cellStyle name="Calculation 7 3 2 5 2" xfId="3285" xr:uid="{00000000-0005-0000-0000-0000C40E0000}"/>
    <cellStyle name="Calculation 7 3 2 5 3" xfId="3286" xr:uid="{00000000-0005-0000-0000-0000C50E0000}"/>
    <cellStyle name="Calculation 7 3 2 6" xfId="3287" xr:uid="{00000000-0005-0000-0000-0000C60E0000}"/>
    <cellStyle name="Calculation 7 3 2 6 2" xfId="3288" xr:uid="{00000000-0005-0000-0000-0000C70E0000}"/>
    <cellStyle name="Calculation 7 3 2 6 3" xfId="3289" xr:uid="{00000000-0005-0000-0000-0000C80E0000}"/>
    <cellStyle name="Calculation 7 3 2 7" xfId="3290" xr:uid="{00000000-0005-0000-0000-0000C90E0000}"/>
    <cellStyle name="Calculation 7 3 2 8" xfId="3291" xr:uid="{00000000-0005-0000-0000-0000CA0E0000}"/>
    <cellStyle name="Calculation 7 3 3" xfId="3292" xr:uid="{00000000-0005-0000-0000-0000CB0E0000}"/>
    <cellStyle name="Calculation 7 3 3 2" xfId="3293" xr:uid="{00000000-0005-0000-0000-0000CC0E0000}"/>
    <cellStyle name="Calculation 7 3 3 2 2" xfId="3294" xr:uid="{00000000-0005-0000-0000-0000CD0E0000}"/>
    <cellStyle name="Calculation 7 3 3 2 2 2" xfId="3295" xr:uid="{00000000-0005-0000-0000-0000CE0E0000}"/>
    <cellStyle name="Calculation 7 3 3 2 2 3" xfId="3296" xr:uid="{00000000-0005-0000-0000-0000CF0E0000}"/>
    <cellStyle name="Calculation 7 3 3 2 3" xfId="3297" xr:uid="{00000000-0005-0000-0000-0000D00E0000}"/>
    <cellStyle name="Calculation 7 3 3 2 3 2" xfId="3298" xr:uid="{00000000-0005-0000-0000-0000D10E0000}"/>
    <cellStyle name="Calculation 7 3 3 2 3 3" xfId="3299" xr:uid="{00000000-0005-0000-0000-0000D20E0000}"/>
    <cellStyle name="Calculation 7 3 3 2 4" xfId="3300" xr:uid="{00000000-0005-0000-0000-0000D30E0000}"/>
    <cellStyle name="Calculation 7 3 3 2 4 2" xfId="3301" xr:uid="{00000000-0005-0000-0000-0000D40E0000}"/>
    <cellStyle name="Calculation 7 3 3 2 4 3" xfId="3302" xr:uid="{00000000-0005-0000-0000-0000D50E0000}"/>
    <cellStyle name="Calculation 7 3 3 2 5" xfId="3303" xr:uid="{00000000-0005-0000-0000-0000D60E0000}"/>
    <cellStyle name="Calculation 7 3 3 2 5 2" xfId="3304" xr:uid="{00000000-0005-0000-0000-0000D70E0000}"/>
    <cellStyle name="Calculation 7 3 3 2 5 3" xfId="3305" xr:uid="{00000000-0005-0000-0000-0000D80E0000}"/>
    <cellStyle name="Calculation 7 3 3 2 6" xfId="3306" xr:uid="{00000000-0005-0000-0000-0000D90E0000}"/>
    <cellStyle name="Calculation 7 3 3 2 6 2" xfId="3307" xr:uid="{00000000-0005-0000-0000-0000DA0E0000}"/>
    <cellStyle name="Calculation 7 3 3 2 6 3" xfId="3308" xr:uid="{00000000-0005-0000-0000-0000DB0E0000}"/>
    <cellStyle name="Calculation 7 3 3 2 7" xfId="3309" xr:uid="{00000000-0005-0000-0000-0000DC0E0000}"/>
    <cellStyle name="Calculation 7 3 3 2 8" xfId="3310" xr:uid="{00000000-0005-0000-0000-0000DD0E0000}"/>
    <cellStyle name="Calculation 7 3 3 3" xfId="3311" xr:uid="{00000000-0005-0000-0000-0000DE0E0000}"/>
    <cellStyle name="Calculation 7 3 3 3 2" xfId="3312" xr:uid="{00000000-0005-0000-0000-0000DF0E0000}"/>
    <cellStyle name="Calculation 7 3 3 3 3" xfId="3313" xr:uid="{00000000-0005-0000-0000-0000E00E0000}"/>
    <cellStyle name="Calculation 7 3 3 4" xfId="3314" xr:uid="{00000000-0005-0000-0000-0000E10E0000}"/>
    <cellStyle name="Calculation 7 3 3 4 2" xfId="3315" xr:uid="{00000000-0005-0000-0000-0000E20E0000}"/>
    <cellStyle name="Calculation 7 3 3 4 3" xfId="3316" xr:uid="{00000000-0005-0000-0000-0000E30E0000}"/>
    <cellStyle name="Calculation 7 3 3 5" xfId="3317" xr:uid="{00000000-0005-0000-0000-0000E40E0000}"/>
    <cellStyle name="Calculation 7 3 3 5 2" xfId="3318" xr:uid="{00000000-0005-0000-0000-0000E50E0000}"/>
    <cellStyle name="Calculation 7 3 3 5 3" xfId="3319" xr:uid="{00000000-0005-0000-0000-0000E60E0000}"/>
    <cellStyle name="Calculation 7 3 3 6" xfId="3320" xr:uid="{00000000-0005-0000-0000-0000E70E0000}"/>
    <cellStyle name="Calculation 7 3 3 6 2" xfId="3321" xr:uid="{00000000-0005-0000-0000-0000E80E0000}"/>
    <cellStyle name="Calculation 7 3 3 6 3" xfId="3322" xr:uid="{00000000-0005-0000-0000-0000E90E0000}"/>
    <cellStyle name="Calculation 7 3 3 7" xfId="3323" xr:uid="{00000000-0005-0000-0000-0000EA0E0000}"/>
    <cellStyle name="Calculation 7 3 3 8" xfId="3324" xr:uid="{00000000-0005-0000-0000-0000EB0E0000}"/>
    <cellStyle name="Calculation 7 3 4" xfId="3325" xr:uid="{00000000-0005-0000-0000-0000EC0E0000}"/>
    <cellStyle name="Calculation 7 3 4 2" xfId="3326" xr:uid="{00000000-0005-0000-0000-0000ED0E0000}"/>
    <cellStyle name="Calculation 7 3 4 2 2" xfId="3327" xr:uid="{00000000-0005-0000-0000-0000EE0E0000}"/>
    <cellStyle name="Calculation 7 3 4 2 2 2" xfId="3328" xr:uid="{00000000-0005-0000-0000-0000EF0E0000}"/>
    <cellStyle name="Calculation 7 3 4 2 2 3" xfId="3329" xr:uid="{00000000-0005-0000-0000-0000F00E0000}"/>
    <cellStyle name="Calculation 7 3 4 2 3" xfId="3330" xr:uid="{00000000-0005-0000-0000-0000F10E0000}"/>
    <cellStyle name="Calculation 7 3 4 2 3 2" xfId="3331" xr:uid="{00000000-0005-0000-0000-0000F20E0000}"/>
    <cellStyle name="Calculation 7 3 4 2 3 3" xfId="3332" xr:uid="{00000000-0005-0000-0000-0000F30E0000}"/>
    <cellStyle name="Calculation 7 3 4 2 4" xfId="3333" xr:uid="{00000000-0005-0000-0000-0000F40E0000}"/>
    <cellStyle name="Calculation 7 3 4 2 4 2" xfId="3334" xr:uid="{00000000-0005-0000-0000-0000F50E0000}"/>
    <cellStyle name="Calculation 7 3 4 2 4 3" xfId="3335" xr:uid="{00000000-0005-0000-0000-0000F60E0000}"/>
    <cellStyle name="Calculation 7 3 4 2 5" xfId="3336" xr:uid="{00000000-0005-0000-0000-0000F70E0000}"/>
    <cellStyle name="Calculation 7 3 4 2 5 2" xfId="3337" xr:uid="{00000000-0005-0000-0000-0000F80E0000}"/>
    <cellStyle name="Calculation 7 3 4 2 5 3" xfId="3338" xr:uid="{00000000-0005-0000-0000-0000F90E0000}"/>
    <cellStyle name="Calculation 7 3 4 2 6" xfId="3339" xr:uid="{00000000-0005-0000-0000-0000FA0E0000}"/>
    <cellStyle name="Calculation 7 3 4 2 6 2" xfId="3340" xr:uid="{00000000-0005-0000-0000-0000FB0E0000}"/>
    <cellStyle name="Calculation 7 3 4 2 6 3" xfId="3341" xr:uid="{00000000-0005-0000-0000-0000FC0E0000}"/>
    <cellStyle name="Calculation 7 3 4 2 7" xfId="3342" xr:uid="{00000000-0005-0000-0000-0000FD0E0000}"/>
    <cellStyle name="Calculation 7 3 4 2 8" xfId="3343" xr:uid="{00000000-0005-0000-0000-0000FE0E0000}"/>
    <cellStyle name="Calculation 7 3 4 3" xfId="3344" xr:uid="{00000000-0005-0000-0000-0000FF0E0000}"/>
    <cellStyle name="Calculation 7 3 4 3 2" xfId="3345" xr:uid="{00000000-0005-0000-0000-0000000F0000}"/>
    <cellStyle name="Calculation 7 3 4 3 3" xfId="3346" xr:uid="{00000000-0005-0000-0000-0000010F0000}"/>
    <cellStyle name="Calculation 7 3 4 4" xfId="3347" xr:uid="{00000000-0005-0000-0000-0000020F0000}"/>
    <cellStyle name="Calculation 7 3 4 4 2" xfId="3348" xr:uid="{00000000-0005-0000-0000-0000030F0000}"/>
    <cellStyle name="Calculation 7 3 4 4 3" xfId="3349" xr:uid="{00000000-0005-0000-0000-0000040F0000}"/>
    <cellStyle name="Calculation 7 3 4 5" xfId="3350" xr:uid="{00000000-0005-0000-0000-0000050F0000}"/>
    <cellStyle name="Calculation 7 3 4 5 2" xfId="3351" xr:uid="{00000000-0005-0000-0000-0000060F0000}"/>
    <cellStyle name="Calculation 7 3 4 5 3" xfId="3352" xr:uid="{00000000-0005-0000-0000-0000070F0000}"/>
    <cellStyle name="Calculation 7 3 4 6" xfId="3353" xr:uid="{00000000-0005-0000-0000-0000080F0000}"/>
    <cellStyle name="Calculation 7 3 4 6 2" xfId="3354" xr:uid="{00000000-0005-0000-0000-0000090F0000}"/>
    <cellStyle name="Calculation 7 3 4 6 3" xfId="3355" xr:uid="{00000000-0005-0000-0000-00000A0F0000}"/>
    <cellStyle name="Calculation 7 3 4 7" xfId="3356" xr:uid="{00000000-0005-0000-0000-00000B0F0000}"/>
    <cellStyle name="Calculation 7 3 4 8" xfId="3357" xr:uid="{00000000-0005-0000-0000-00000C0F0000}"/>
    <cellStyle name="Calculation 7 3 5" xfId="3358" xr:uid="{00000000-0005-0000-0000-00000D0F0000}"/>
    <cellStyle name="Calculation 7 3 5 2" xfId="3359" xr:uid="{00000000-0005-0000-0000-00000E0F0000}"/>
    <cellStyle name="Calculation 7 3 5 2 2" xfId="3360" xr:uid="{00000000-0005-0000-0000-00000F0F0000}"/>
    <cellStyle name="Calculation 7 3 5 2 3" xfId="3361" xr:uid="{00000000-0005-0000-0000-0000100F0000}"/>
    <cellStyle name="Calculation 7 3 5 3" xfId="3362" xr:uid="{00000000-0005-0000-0000-0000110F0000}"/>
    <cellStyle name="Calculation 7 3 5 3 2" xfId="3363" xr:uid="{00000000-0005-0000-0000-0000120F0000}"/>
    <cellStyle name="Calculation 7 3 5 3 3" xfId="3364" xr:uid="{00000000-0005-0000-0000-0000130F0000}"/>
    <cellStyle name="Calculation 7 3 5 4" xfId="3365" xr:uid="{00000000-0005-0000-0000-0000140F0000}"/>
    <cellStyle name="Calculation 7 3 5 4 2" xfId="3366" xr:uid="{00000000-0005-0000-0000-0000150F0000}"/>
    <cellStyle name="Calculation 7 3 5 4 3" xfId="3367" xr:uid="{00000000-0005-0000-0000-0000160F0000}"/>
    <cellStyle name="Calculation 7 3 5 5" xfId="3368" xr:uid="{00000000-0005-0000-0000-0000170F0000}"/>
    <cellStyle name="Calculation 7 3 5 5 2" xfId="3369" xr:uid="{00000000-0005-0000-0000-0000180F0000}"/>
    <cellStyle name="Calculation 7 3 5 5 3" xfId="3370" xr:uid="{00000000-0005-0000-0000-0000190F0000}"/>
    <cellStyle name="Calculation 7 3 5 6" xfId="3371" xr:uid="{00000000-0005-0000-0000-00001A0F0000}"/>
    <cellStyle name="Calculation 7 3 5 6 2" xfId="3372" xr:uid="{00000000-0005-0000-0000-00001B0F0000}"/>
    <cellStyle name="Calculation 7 3 5 6 3" xfId="3373" xr:uid="{00000000-0005-0000-0000-00001C0F0000}"/>
    <cellStyle name="Calculation 7 3 5 7" xfId="3374" xr:uid="{00000000-0005-0000-0000-00001D0F0000}"/>
    <cellStyle name="Calculation 7 3 5 8" xfId="3375" xr:uid="{00000000-0005-0000-0000-00001E0F0000}"/>
    <cellStyle name="Calculation 7 3 6" xfId="3376" xr:uid="{00000000-0005-0000-0000-00001F0F0000}"/>
    <cellStyle name="Calculation 7 3 6 2" xfId="3377" xr:uid="{00000000-0005-0000-0000-0000200F0000}"/>
    <cellStyle name="Calculation 7 3 6 3" xfId="3378" xr:uid="{00000000-0005-0000-0000-0000210F0000}"/>
    <cellStyle name="Calculation 7 3 7" xfId="3379" xr:uid="{00000000-0005-0000-0000-0000220F0000}"/>
    <cellStyle name="Calculation 7 3 7 2" xfId="3380" xr:uid="{00000000-0005-0000-0000-0000230F0000}"/>
    <cellStyle name="Calculation 7 3 7 3" xfId="3381" xr:uid="{00000000-0005-0000-0000-0000240F0000}"/>
    <cellStyle name="Calculation 7 3 8" xfId="3382" xr:uid="{00000000-0005-0000-0000-0000250F0000}"/>
    <cellStyle name="Calculation 7 3 8 2" xfId="3383" xr:uid="{00000000-0005-0000-0000-0000260F0000}"/>
    <cellStyle name="Calculation 7 3 8 3" xfId="3384" xr:uid="{00000000-0005-0000-0000-0000270F0000}"/>
    <cellStyle name="Calculation 7 3 9" xfId="3385" xr:uid="{00000000-0005-0000-0000-0000280F0000}"/>
    <cellStyle name="Calculation 7 3 9 2" xfId="3386" xr:uid="{00000000-0005-0000-0000-0000290F0000}"/>
    <cellStyle name="Calculation 7 3 9 3" xfId="3387" xr:uid="{00000000-0005-0000-0000-00002A0F0000}"/>
    <cellStyle name="Calculation 7 4" xfId="3388" xr:uid="{00000000-0005-0000-0000-00002B0F0000}"/>
    <cellStyle name="Calculation 7 4 10" xfId="3389" xr:uid="{00000000-0005-0000-0000-00002C0F0000}"/>
    <cellStyle name="Calculation 7 4 11" xfId="3390" xr:uid="{00000000-0005-0000-0000-00002D0F0000}"/>
    <cellStyle name="Calculation 7 4 2" xfId="3391" xr:uid="{00000000-0005-0000-0000-00002E0F0000}"/>
    <cellStyle name="Calculation 7 4 2 2" xfId="3392" xr:uid="{00000000-0005-0000-0000-00002F0F0000}"/>
    <cellStyle name="Calculation 7 4 2 2 2" xfId="3393" xr:uid="{00000000-0005-0000-0000-0000300F0000}"/>
    <cellStyle name="Calculation 7 4 2 2 2 2" xfId="3394" xr:uid="{00000000-0005-0000-0000-0000310F0000}"/>
    <cellStyle name="Calculation 7 4 2 2 2 3" xfId="3395" xr:uid="{00000000-0005-0000-0000-0000320F0000}"/>
    <cellStyle name="Calculation 7 4 2 2 3" xfId="3396" xr:uid="{00000000-0005-0000-0000-0000330F0000}"/>
    <cellStyle name="Calculation 7 4 2 2 3 2" xfId="3397" xr:uid="{00000000-0005-0000-0000-0000340F0000}"/>
    <cellStyle name="Calculation 7 4 2 2 3 3" xfId="3398" xr:uid="{00000000-0005-0000-0000-0000350F0000}"/>
    <cellStyle name="Calculation 7 4 2 2 4" xfId="3399" xr:uid="{00000000-0005-0000-0000-0000360F0000}"/>
    <cellStyle name="Calculation 7 4 2 2 4 2" xfId="3400" xr:uid="{00000000-0005-0000-0000-0000370F0000}"/>
    <cellStyle name="Calculation 7 4 2 2 4 3" xfId="3401" xr:uid="{00000000-0005-0000-0000-0000380F0000}"/>
    <cellStyle name="Calculation 7 4 2 2 5" xfId="3402" xr:uid="{00000000-0005-0000-0000-0000390F0000}"/>
    <cellStyle name="Calculation 7 4 2 2 5 2" xfId="3403" xr:uid="{00000000-0005-0000-0000-00003A0F0000}"/>
    <cellStyle name="Calculation 7 4 2 2 5 3" xfId="3404" xr:uid="{00000000-0005-0000-0000-00003B0F0000}"/>
    <cellStyle name="Calculation 7 4 2 2 6" xfId="3405" xr:uid="{00000000-0005-0000-0000-00003C0F0000}"/>
    <cellStyle name="Calculation 7 4 2 2 6 2" xfId="3406" xr:uid="{00000000-0005-0000-0000-00003D0F0000}"/>
    <cellStyle name="Calculation 7 4 2 2 6 3" xfId="3407" xr:uid="{00000000-0005-0000-0000-00003E0F0000}"/>
    <cellStyle name="Calculation 7 4 2 2 7" xfId="3408" xr:uid="{00000000-0005-0000-0000-00003F0F0000}"/>
    <cellStyle name="Calculation 7 4 2 2 8" xfId="3409" xr:uid="{00000000-0005-0000-0000-0000400F0000}"/>
    <cellStyle name="Calculation 7 4 2 3" xfId="3410" xr:uid="{00000000-0005-0000-0000-0000410F0000}"/>
    <cellStyle name="Calculation 7 4 2 3 2" xfId="3411" xr:uid="{00000000-0005-0000-0000-0000420F0000}"/>
    <cellStyle name="Calculation 7 4 2 3 3" xfId="3412" xr:uid="{00000000-0005-0000-0000-0000430F0000}"/>
    <cellStyle name="Calculation 7 4 2 4" xfId="3413" xr:uid="{00000000-0005-0000-0000-0000440F0000}"/>
    <cellStyle name="Calculation 7 4 2 4 2" xfId="3414" xr:uid="{00000000-0005-0000-0000-0000450F0000}"/>
    <cellStyle name="Calculation 7 4 2 4 3" xfId="3415" xr:uid="{00000000-0005-0000-0000-0000460F0000}"/>
    <cellStyle name="Calculation 7 4 2 5" xfId="3416" xr:uid="{00000000-0005-0000-0000-0000470F0000}"/>
    <cellStyle name="Calculation 7 4 2 5 2" xfId="3417" xr:uid="{00000000-0005-0000-0000-0000480F0000}"/>
    <cellStyle name="Calculation 7 4 2 5 3" xfId="3418" xr:uid="{00000000-0005-0000-0000-0000490F0000}"/>
    <cellStyle name="Calculation 7 4 2 6" xfId="3419" xr:uid="{00000000-0005-0000-0000-00004A0F0000}"/>
    <cellStyle name="Calculation 7 4 2 6 2" xfId="3420" xr:uid="{00000000-0005-0000-0000-00004B0F0000}"/>
    <cellStyle name="Calculation 7 4 2 6 3" xfId="3421" xr:uid="{00000000-0005-0000-0000-00004C0F0000}"/>
    <cellStyle name="Calculation 7 4 2 7" xfId="3422" xr:uid="{00000000-0005-0000-0000-00004D0F0000}"/>
    <cellStyle name="Calculation 7 4 2 8" xfId="3423" xr:uid="{00000000-0005-0000-0000-00004E0F0000}"/>
    <cellStyle name="Calculation 7 4 3" xfId="3424" xr:uid="{00000000-0005-0000-0000-00004F0F0000}"/>
    <cellStyle name="Calculation 7 4 3 2" xfId="3425" xr:uid="{00000000-0005-0000-0000-0000500F0000}"/>
    <cellStyle name="Calculation 7 4 3 2 2" xfId="3426" xr:uid="{00000000-0005-0000-0000-0000510F0000}"/>
    <cellStyle name="Calculation 7 4 3 2 2 2" xfId="3427" xr:uid="{00000000-0005-0000-0000-0000520F0000}"/>
    <cellStyle name="Calculation 7 4 3 2 2 3" xfId="3428" xr:uid="{00000000-0005-0000-0000-0000530F0000}"/>
    <cellStyle name="Calculation 7 4 3 2 3" xfId="3429" xr:uid="{00000000-0005-0000-0000-0000540F0000}"/>
    <cellStyle name="Calculation 7 4 3 2 3 2" xfId="3430" xr:uid="{00000000-0005-0000-0000-0000550F0000}"/>
    <cellStyle name="Calculation 7 4 3 2 3 3" xfId="3431" xr:uid="{00000000-0005-0000-0000-0000560F0000}"/>
    <cellStyle name="Calculation 7 4 3 2 4" xfId="3432" xr:uid="{00000000-0005-0000-0000-0000570F0000}"/>
    <cellStyle name="Calculation 7 4 3 2 4 2" xfId="3433" xr:uid="{00000000-0005-0000-0000-0000580F0000}"/>
    <cellStyle name="Calculation 7 4 3 2 4 3" xfId="3434" xr:uid="{00000000-0005-0000-0000-0000590F0000}"/>
    <cellStyle name="Calculation 7 4 3 2 5" xfId="3435" xr:uid="{00000000-0005-0000-0000-00005A0F0000}"/>
    <cellStyle name="Calculation 7 4 3 2 5 2" xfId="3436" xr:uid="{00000000-0005-0000-0000-00005B0F0000}"/>
    <cellStyle name="Calculation 7 4 3 2 5 3" xfId="3437" xr:uid="{00000000-0005-0000-0000-00005C0F0000}"/>
    <cellStyle name="Calculation 7 4 3 2 6" xfId="3438" xr:uid="{00000000-0005-0000-0000-00005D0F0000}"/>
    <cellStyle name="Calculation 7 4 3 2 6 2" xfId="3439" xr:uid="{00000000-0005-0000-0000-00005E0F0000}"/>
    <cellStyle name="Calculation 7 4 3 2 6 3" xfId="3440" xr:uid="{00000000-0005-0000-0000-00005F0F0000}"/>
    <cellStyle name="Calculation 7 4 3 2 7" xfId="3441" xr:uid="{00000000-0005-0000-0000-0000600F0000}"/>
    <cellStyle name="Calculation 7 4 3 2 8" xfId="3442" xr:uid="{00000000-0005-0000-0000-0000610F0000}"/>
    <cellStyle name="Calculation 7 4 3 3" xfId="3443" xr:uid="{00000000-0005-0000-0000-0000620F0000}"/>
    <cellStyle name="Calculation 7 4 3 3 2" xfId="3444" xr:uid="{00000000-0005-0000-0000-0000630F0000}"/>
    <cellStyle name="Calculation 7 4 3 3 3" xfId="3445" xr:uid="{00000000-0005-0000-0000-0000640F0000}"/>
    <cellStyle name="Calculation 7 4 3 4" xfId="3446" xr:uid="{00000000-0005-0000-0000-0000650F0000}"/>
    <cellStyle name="Calculation 7 4 3 4 2" xfId="3447" xr:uid="{00000000-0005-0000-0000-0000660F0000}"/>
    <cellStyle name="Calculation 7 4 3 4 3" xfId="3448" xr:uid="{00000000-0005-0000-0000-0000670F0000}"/>
    <cellStyle name="Calculation 7 4 3 5" xfId="3449" xr:uid="{00000000-0005-0000-0000-0000680F0000}"/>
    <cellStyle name="Calculation 7 4 3 5 2" xfId="3450" xr:uid="{00000000-0005-0000-0000-0000690F0000}"/>
    <cellStyle name="Calculation 7 4 3 5 3" xfId="3451" xr:uid="{00000000-0005-0000-0000-00006A0F0000}"/>
    <cellStyle name="Calculation 7 4 3 6" xfId="3452" xr:uid="{00000000-0005-0000-0000-00006B0F0000}"/>
    <cellStyle name="Calculation 7 4 3 6 2" xfId="3453" xr:uid="{00000000-0005-0000-0000-00006C0F0000}"/>
    <cellStyle name="Calculation 7 4 3 6 3" xfId="3454" xr:uid="{00000000-0005-0000-0000-00006D0F0000}"/>
    <cellStyle name="Calculation 7 4 3 7" xfId="3455" xr:uid="{00000000-0005-0000-0000-00006E0F0000}"/>
    <cellStyle name="Calculation 7 4 3 8" xfId="3456" xr:uid="{00000000-0005-0000-0000-00006F0F0000}"/>
    <cellStyle name="Calculation 7 4 4" xfId="3457" xr:uid="{00000000-0005-0000-0000-0000700F0000}"/>
    <cellStyle name="Calculation 7 4 4 2" xfId="3458" xr:uid="{00000000-0005-0000-0000-0000710F0000}"/>
    <cellStyle name="Calculation 7 4 4 2 2" xfId="3459" xr:uid="{00000000-0005-0000-0000-0000720F0000}"/>
    <cellStyle name="Calculation 7 4 4 2 2 2" xfId="3460" xr:uid="{00000000-0005-0000-0000-0000730F0000}"/>
    <cellStyle name="Calculation 7 4 4 2 2 3" xfId="3461" xr:uid="{00000000-0005-0000-0000-0000740F0000}"/>
    <cellStyle name="Calculation 7 4 4 2 3" xfId="3462" xr:uid="{00000000-0005-0000-0000-0000750F0000}"/>
    <cellStyle name="Calculation 7 4 4 2 3 2" xfId="3463" xr:uid="{00000000-0005-0000-0000-0000760F0000}"/>
    <cellStyle name="Calculation 7 4 4 2 3 3" xfId="3464" xr:uid="{00000000-0005-0000-0000-0000770F0000}"/>
    <cellStyle name="Calculation 7 4 4 2 4" xfId="3465" xr:uid="{00000000-0005-0000-0000-0000780F0000}"/>
    <cellStyle name="Calculation 7 4 4 2 4 2" xfId="3466" xr:uid="{00000000-0005-0000-0000-0000790F0000}"/>
    <cellStyle name="Calculation 7 4 4 2 4 3" xfId="3467" xr:uid="{00000000-0005-0000-0000-00007A0F0000}"/>
    <cellStyle name="Calculation 7 4 4 2 5" xfId="3468" xr:uid="{00000000-0005-0000-0000-00007B0F0000}"/>
    <cellStyle name="Calculation 7 4 4 2 5 2" xfId="3469" xr:uid="{00000000-0005-0000-0000-00007C0F0000}"/>
    <cellStyle name="Calculation 7 4 4 2 5 3" xfId="3470" xr:uid="{00000000-0005-0000-0000-00007D0F0000}"/>
    <cellStyle name="Calculation 7 4 4 2 6" xfId="3471" xr:uid="{00000000-0005-0000-0000-00007E0F0000}"/>
    <cellStyle name="Calculation 7 4 4 2 6 2" xfId="3472" xr:uid="{00000000-0005-0000-0000-00007F0F0000}"/>
    <cellStyle name="Calculation 7 4 4 2 6 3" xfId="3473" xr:uid="{00000000-0005-0000-0000-0000800F0000}"/>
    <cellStyle name="Calculation 7 4 4 2 7" xfId="3474" xr:uid="{00000000-0005-0000-0000-0000810F0000}"/>
    <cellStyle name="Calculation 7 4 4 2 8" xfId="3475" xr:uid="{00000000-0005-0000-0000-0000820F0000}"/>
    <cellStyle name="Calculation 7 4 4 3" xfId="3476" xr:uid="{00000000-0005-0000-0000-0000830F0000}"/>
    <cellStyle name="Calculation 7 4 4 3 2" xfId="3477" xr:uid="{00000000-0005-0000-0000-0000840F0000}"/>
    <cellStyle name="Calculation 7 4 4 3 3" xfId="3478" xr:uid="{00000000-0005-0000-0000-0000850F0000}"/>
    <cellStyle name="Calculation 7 4 4 4" xfId="3479" xr:uid="{00000000-0005-0000-0000-0000860F0000}"/>
    <cellStyle name="Calculation 7 4 4 4 2" xfId="3480" xr:uid="{00000000-0005-0000-0000-0000870F0000}"/>
    <cellStyle name="Calculation 7 4 4 4 3" xfId="3481" xr:uid="{00000000-0005-0000-0000-0000880F0000}"/>
    <cellStyle name="Calculation 7 4 4 5" xfId="3482" xr:uid="{00000000-0005-0000-0000-0000890F0000}"/>
    <cellStyle name="Calculation 7 4 4 5 2" xfId="3483" xr:uid="{00000000-0005-0000-0000-00008A0F0000}"/>
    <cellStyle name="Calculation 7 4 4 5 3" xfId="3484" xr:uid="{00000000-0005-0000-0000-00008B0F0000}"/>
    <cellStyle name="Calculation 7 4 4 6" xfId="3485" xr:uid="{00000000-0005-0000-0000-00008C0F0000}"/>
    <cellStyle name="Calculation 7 4 4 6 2" xfId="3486" xr:uid="{00000000-0005-0000-0000-00008D0F0000}"/>
    <cellStyle name="Calculation 7 4 4 6 3" xfId="3487" xr:uid="{00000000-0005-0000-0000-00008E0F0000}"/>
    <cellStyle name="Calculation 7 4 4 7" xfId="3488" xr:uid="{00000000-0005-0000-0000-00008F0F0000}"/>
    <cellStyle name="Calculation 7 4 4 8" xfId="3489" xr:uid="{00000000-0005-0000-0000-0000900F0000}"/>
    <cellStyle name="Calculation 7 4 5" xfId="3490" xr:uid="{00000000-0005-0000-0000-0000910F0000}"/>
    <cellStyle name="Calculation 7 4 5 2" xfId="3491" xr:uid="{00000000-0005-0000-0000-0000920F0000}"/>
    <cellStyle name="Calculation 7 4 5 2 2" xfId="3492" xr:uid="{00000000-0005-0000-0000-0000930F0000}"/>
    <cellStyle name="Calculation 7 4 5 2 3" xfId="3493" xr:uid="{00000000-0005-0000-0000-0000940F0000}"/>
    <cellStyle name="Calculation 7 4 5 3" xfId="3494" xr:uid="{00000000-0005-0000-0000-0000950F0000}"/>
    <cellStyle name="Calculation 7 4 5 3 2" xfId="3495" xr:uid="{00000000-0005-0000-0000-0000960F0000}"/>
    <cellStyle name="Calculation 7 4 5 3 3" xfId="3496" xr:uid="{00000000-0005-0000-0000-0000970F0000}"/>
    <cellStyle name="Calculation 7 4 5 4" xfId="3497" xr:uid="{00000000-0005-0000-0000-0000980F0000}"/>
    <cellStyle name="Calculation 7 4 5 4 2" xfId="3498" xr:uid="{00000000-0005-0000-0000-0000990F0000}"/>
    <cellStyle name="Calculation 7 4 5 4 3" xfId="3499" xr:uid="{00000000-0005-0000-0000-00009A0F0000}"/>
    <cellStyle name="Calculation 7 4 5 5" xfId="3500" xr:uid="{00000000-0005-0000-0000-00009B0F0000}"/>
    <cellStyle name="Calculation 7 4 5 5 2" xfId="3501" xr:uid="{00000000-0005-0000-0000-00009C0F0000}"/>
    <cellStyle name="Calculation 7 4 5 5 3" xfId="3502" xr:uid="{00000000-0005-0000-0000-00009D0F0000}"/>
    <cellStyle name="Calculation 7 4 5 6" xfId="3503" xr:uid="{00000000-0005-0000-0000-00009E0F0000}"/>
    <cellStyle name="Calculation 7 4 5 6 2" xfId="3504" xr:uid="{00000000-0005-0000-0000-00009F0F0000}"/>
    <cellStyle name="Calculation 7 4 5 6 3" xfId="3505" xr:uid="{00000000-0005-0000-0000-0000A00F0000}"/>
    <cellStyle name="Calculation 7 4 5 7" xfId="3506" xr:uid="{00000000-0005-0000-0000-0000A10F0000}"/>
    <cellStyle name="Calculation 7 4 5 8" xfId="3507" xr:uid="{00000000-0005-0000-0000-0000A20F0000}"/>
    <cellStyle name="Calculation 7 4 6" xfId="3508" xr:uid="{00000000-0005-0000-0000-0000A30F0000}"/>
    <cellStyle name="Calculation 7 4 6 2" xfId="3509" xr:uid="{00000000-0005-0000-0000-0000A40F0000}"/>
    <cellStyle name="Calculation 7 4 6 3" xfId="3510" xr:uid="{00000000-0005-0000-0000-0000A50F0000}"/>
    <cellStyle name="Calculation 7 4 7" xfId="3511" xr:uid="{00000000-0005-0000-0000-0000A60F0000}"/>
    <cellStyle name="Calculation 7 4 7 2" xfId="3512" xr:uid="{00000000-0005-0000-0000-0000A70F0000}"/>
    <cellStyle name="Calculation 7 4 7 3" xfId="3513" xr:uid="{00000000-0005-0000-0000-0000A80F0000}"/>
    <cellStyle name="Calculation 7 4 8" xfId="3514" xr:uid="{00000000-0005-0000-0000-0000A90F0000}"/>
    <cellStyle name="Calculation 7 4 8 2" xfId="3515" xr:uid="{00000000-0005-0000-0000-0000AA0F0000}"/>
    <cellStyle name="Calculation 7 4 8 3" xfId="3516" xr:uid="{00000000-0005-0000-0000-0000AB0F0000}"/>
    <cellStyle name="Calculation 7 4 9" xfId="3517" xr:uid="{00000000-0005-0000-0000-0000AC0F0000}"/>
    <cellStyle name="Calculation 7 4 9 2" xfId="3518" xr:uid="{00000000-0005-0000-0000-0000AD0F0000}"/>
    <cellStyle name="Calculation 7 4 9 3" xfId="3519" xr:uid="{00000000-0005-0000-0000-0000AE0F0000}"/>
    <cellStyle name="Calculation 7 5" xfId="3520" xr:uid="{00000000-0005-0000-0000-0000AF0F0000}"/>
    <cellStyle name="Calculation 7 5 2" xfId="3521" xr:uid="{00000000-0005-0000-0000-0000B00F0000}"/>
    <cellStyle name="Calculation 7 5 2 2" xfId="3522" xr:uid="{00000000-0005-0000-0000-0000B10F0000}"/>
    <cellStyle name="Calculation 7 5 2 3" xfId="3523" xr:uid="{00000000-0005-0000-0000-0000B20F0000}"/>
    <cellStyle name="Calculation 7 5 3" xfId="3524" xr:uid="{00000000-0005-0000-0000-0000B30F0000}"/>
    <cellStyle name="Calculation 7 5 3 2" xfId="3525" xr:uid="{00000000-0005-0000-0000-0000B40F0000}"/>
    <cellStyle name="Calculation 7 5 3 3" xfId="3526" xr:uid="{00000000-0005-0000-0000-0000B50F0000}"/>
    <cellStyle name="Calculation 7 5 4" xfId="3527" xr:uid="{00000000-0005-0000-0000-0000B60F0000}"/>
    <cellStyle name="Calculation 7 5 4 2" xfId="3528" xr:uid="{00000000-0005-0000-0000-0000B70F0000}"/>
    <cellStyle name="Calculation 7 5 4 3" xfId="3529" xr:uid="{00000000-0005-0000-0000-0000B80F0000}"/>
    <cellStyle name="Calculation 7 5 5" xfId="3530" xr:uid="{00000000-0005-0000-0000-0000B90F0000}"/>
    <cellStyle name="Calculation 7 5 5 2" xfId="3531" xr:uid="{00000000-0005-0000-0000-0000BA0F0000}"/>
    <cellStyle name="Calculation 7 5 5 3" xfId="3532" xr:uid="{00000000-0005-0000-0000-0000BB0F0000}"/>
    <cellStyle name="Calculation 7 5 6" xfId="3533" xr:uid="{00000000-0005-0000-0000-0000BC0F0000}"/>
    <cellStyle name="Calculation 7 5 6 2" xfId="3534" xr:uid="{00000000-0005-0000-0000-0000BD0F0000}"/>
    <cellStyle name="Calculation 7 5 6 3" xfId="3535" xr:uid="{00000000-0005-0000-0000-0000BE0F0000}"/>
    <cellStyle name="Calculation 7 5 7" xfId="3536" xr:uid="{00000000-0005-0000-0000-0000BF0F0000}"/>
    <cellStyle name="Calculation 7 5 8" xfId="3537" xr:uid="{00000000-0005-0000-0000-0000C00F0000}"/>
    <cellStyle name="Calculation 7 6" xfId="3538" xr:uid="{00000000-0005-0000-0000-0000C10F0000}"/>
    <cellStyle name="Calculation 7 6 2" xfId="3539" xr:uid="{00000000-0005-0000-0000-0000C20F0000}"/>
    <cellStyle name="Calculation 7 6 3" xfId="3540" xr:uid="{00000000-0005-0000-0000-0000C30F0000}"/>
    <cellStyle name="Calculation 7 7" xfId="3541" xr:uid="{00000000-0005-0000-0000-0000C40F0000}"/>
    <cellStyle name="Calculation 7 7 2" xfId="3542" xr:uid="{00000000-0005-0000-0000-0000C50F0000}"/>
    <cellStyle name="Calculation 7 7 3" xfId="3543" xr:uid="{00000000-0005-0000-0000-0000C60F0000}"/>
    <cellStyle name="Calculation 7 8" xfId="3544" xr:uid="{00000000-0005-0000-0000-0000C70F0000}"/>
    <cellStyle name="Calculation 7 8 2" xfId="3545" xr:uid="{00000000-0005-0000-0000-0000C80F0000}"/>
    <cellStyle name="Calculation 7 8 3" xfId="3546" xr:uid="{00000000-0005-0000-0000-0000C90F0000}"/>
    <cellStyle name="Calculation 7 9" xfId="3547" xr:uid="{00000000-0005-0000-0000-0000CA0F0000}"/>
    <cellStyle name="Calculation 7 9 2" xfId="3548" xr:uid="{00000000-0005-0000-0000-0000CB0F0000}"/>
    <cellStyle name="Calculation 7 9 3" xfId="3549" xr:uid="{00000000-0005-0000-0000-0000CC0F0000}"/>
    <cellStyle name="Calculation 8" xfId="3550" xr:uid="{00000000-0005-0000-0000-0000CD0F0000}"/>
    <cellStyle name="Calculation 8 10" xfId="3551" xr:uid="{00000000-0005-0000-0000-0000CE0F0000}"/>
    <cellStyle name="Calculation 8 11" xfId="3552" xr:uid="{00000000-0005-0000-0000-0000CF0F0000}"/>
    <cellStyle name="Calculation 8 12" xfId="37621" xr:uid="{00000000-0005-0000-0000-0000D00F0000}"/>
    <cellStyle name="Calculation 8 2" xfId="3553" xr:uid="{00000000-0005-0000-0000-0000D10F0000}"/>
    <cellStyle name="Calculation 8 2 10" xfId="3554" xr:uid="{00000000-0005-0000-0000-0000D20F0000}"/>
    <cellStyle name="Calculation 8 2 11" xfId="3555" xr:uid="{00000000-0005-0000-0000-0000D30F0000}"/>
    <cellStyle name="Calculation 8 2 2" xfId="3556" xr:uid="{00000000-0005-0000-0000-0000D40F0000}"/>
    <cellStyle name="Calculation 8 2 2 2" xfId="3557" xr:uid="{00000000-0005-0000-0000-0000D50F0000}"/>
    <cellStyle name="Calculation 8 2 2 2 2" xfId="3558" xr:uid="{00000000-0005-0000-0000-0000D60F0000}"/>
    <cellStyle name="Calculation 8 2 2 2 2 2" xfId="3559" xr:uid="{00000000-0005-0000-0000-0000D70F0000}"/>
    <cellStyle name="Calculation 8 2 2 2 2 3" xfId="3560" xr:uid="{00000000-0005-0000-0000-0000D80F0000}"/>
    <cellStyle name="Calculation 8 2 2 2 3" xfId="3561" xr:uid="{00000000-0005-0000-0000-0000D90F0000}"/>
    <cellStyle name="Calculation 8 2 2 2 3 2" xfId="3562" xr:uid="{00000000-0005-0000-0000-0000DA0F0000}"/>
    <cellStyle name="Calculation 8 2 2 2 3 3" xfId="3563" xr:uid="{00000000-0005-0000-0000-0000DB0F0000}"/>
    <cellStyle name="Calculation 8 2 2 2 4" xfId="3564" xr:uid="{00000000-0005-0000-0000-0000DC0F0000}"/>
    <cellStyle name="Calculation 8 2 2 2 4 2" xfId="3565" xr:uid="{00000000-0005-0000-0000-0000DD0F0000}"/>
    <cellStyle name="Calculation 8 2 2 2 4 3" xfId="3566" xr:uid="{00000000-0005-0000-0000-0000DE0F0000}"/>
    <cellStyle name="Calculation 8 2 2 2 5" xfId="3567" xr:uid="{00000000-0005-0000-0000-0000DF0F0000}"/>
    <cellStyle name="Calculation 8 2 2 2 5 2" xfId="3568" xr:uid="{00000000-0005-0000-0000-0000E00F0000}"/>
    <cellStyle name="Calculation 8 2 2 2 5 3" xfId="3569" xr:uid="{00000000-0005-0000-0000-0000E10F0000}"/>
    <cellStyle name="Calculation 8 2 2 2 6" xfId="3570" xr:uid="{00000000-0005-0000-0000-0000E20F0000}"/>
    <cellStyle name="Calculation 8 2 2 2 6 2" xfId="3571" xr:uid="{00000000-0005-0000-0000-0000E30F0000}"/>
    <cellStyle name="Calculation 8 2 2 2 6 3" xfId="3572" xr:uid="{00000000-0005-0000-0000-0000E40F0000}"/>
    <cellStyle name="Calculation 8 2 2 2 7" xfId="3573" xr:uid="{00000000-0005-0000-0000-0000E50F0000}"/>
    <cellStyle name="Calculation 8 2 2 2 8" xfId="3574" xr:uid="{00000000-0005-0000-0000-0000E60F0000}"/>
    <cellStyle name="Calculation 8 2 2 3" xfId="3575" xr:uid="{00000000-0005-0000-0000-0000E70F0000}"/>
    <cellStyle name="Calculation 8 2 2 3 2" xfId="3576" xr:uid="{00000000-0005-0000-0000-0000E80F0000}"/>
    <cellStyle name="Calculation 8 2 2 3 3" xfId="3577" xr:uid="{00000000-0005-0000-0000-0000E90F0000}"/>
    <cellStyle name="Calculation 8 2 2 4" xfId="3578" xr:uid="{00000000-0005-0000-0000-0000EA0F0000}"/>
    <cellStyle name="Calculation 8 2 2 4 2" xfId="3579" xr:uid="{00000000-0005-0000-0000-0000EB0F0000}"/>
    <cellStyle name="Calculation 8 2 2 4 3" xfId="3580" xr:uid="{00000000-0005-0000-0000-0000EC0F0000}"/>
    <cellStyle name="Calculation 8 2 2 5" xfId="3581" xr:uid="{00000000-0005-0000-0000-0000ED0F0000}"/>
    <cellStyle name="Calculation 8 2 2 5 2" xfId="3582" xr:uid="{00000000-0005-0000-0000-0000EE0F0000}"/>
    <cellStyle name="Calculation 8 2 2 5 3" xfId="3583" xr:uid="{00000000-0005-0000-0000-0000EF0F0000}"/>
    <cellStyle name="Calculation 8 2 2 6" xfId="3584" xr:uid="{00000000-0005-0000-0000-0000F00F0000}"/>
    <cellStyle name="Calculation 8 2 2 6 2" xfId="3585" xr:uid="{00000000-0005-0000-0000-0000F10F0000}"/>
    <cellStyle name="Calculation 8 2 2 6 3" xfId="3586" xr:uid="{00000000-0005-0000-0000-0000F20F0000}"/>
    <cellStyle name="Calculation 8 2 2 7" xfId="3587" xr:uid="{00000000-0005-0000-0000-0000F30F0000}"/>
    <cellStyle name="Calculation 8 2 2 8" xfId="3588" xr:uid="{00000000-0005-0000-0000-0000F40F0000}"/>
    <cellStyle name="Calculation 8 2 3" xfId="3589" xr:uid="{00000000-0005-0000-0000-0000F50F0000}"/>
    <cellStyle name="Calculation 8 2 3 2" xfId="3590" xr:uid="{00000000-0005-0000-0000-0000F60F0000}"/>
    <cellStyle name="Calculation 8 2 3 2 2" xfId="3591" xr:uid="{00000000-0005-0000-0000-0000F70F0000}"/>
    <cellStyle name="Calculation 8 2 3 2 2 2" xfId="3592" xr:uid="{00000000-0005-0000-0000-0000F80F0000}"/>
    <cellStyle name="Calculation 8 2 3 2 2 3" xfId="3593" xr:uid="{00000000-0005-0000-0000-0000F90F0000}"/>
    <cellStyle name="Calculation 8 2 3 2 3" xfId="3594" xr:uid="{00000000-0005-0000-0000-0000FA0F0000}"/>
    <cellStyle name="Calculation 8 2 3 2 3 2" xfId="3595" xr:uid="{00000000-0005-0000-0000-0000FB0F0000}"/>
    <cellStyle name="Calculation 8 2 3 2 3 3" xfId="3596" xr:uid="{00000000-0005-0000-0000-0000FC0F0000}"/>
    <cellStyle name="Calculation 8 2 3 2 4" xfId="3597" xr:uid="{00000000-0005-0000-0000-0000FD0F0000}"/>
    <cellStyle name="Calculation 8 2 3 2 4 2" xfId="3598" xr:uid="{00000000-0005-0000-0000-0000FE0F0000}"/>
    <cellStyle name="Calculation 8 2 3 2 4 3" xfId="3599" xr:uid="{00000000-0005-0000-0000-0000FF0F0000}"/>
    <cellStyle name="Calculation 8 2 3 2 5" xfId="3600" xr:uid="{00000000-0005-0000-0000-000000100000}"/>
    <cellStyle name="Calculation 8 2 3 2 5 2" xfId="3601" xr:uid="{00000000-0005-0000-0000-000001100000}"/>
    <cellStyle name="Calculation 8 2 3 2 5 3" xfId="3602" xr:uid="{00000000-0005-0000-0000-000002100000}"/>
    <cellStyle name="Calculation 8 2 3 2 6" xfId="3603" xr:uid="{00000000-0005-0000-0000-000003100000}"/>
    <cellStyle name="Calculation 8 2 3 2 6 2" xfId="3604" xr:uid="{00000000-0005-0000-0000-000004100000}"/>
    <cellStyle name="Calculation 8 2 3 2 6 3" xfId="3605" xr:uid="{00000000-0005-0000-0000-000005100000}"/>
    <cellStyle name="Calculation 8 2 3 2 7" xfId="3606" xr:uid="{00000000-0005-0000-0000-000006100000}"/>
    <cellStyle name="Calculation 8 2 3 2 8" xfId="3607" xr:uid="{00000000-0005-0000-0000-000007100000}"/>
    <cellStyle name="Calculation 8 2 3 3" xfId="3608" xr:uid="{00000000-0005-0000-0000-000008100000}"/>
    <cellStyle name="Calculation 8 2 3 3 2" xfId="3609" xr:uid="{00000000-0005-0000-0000-000009100000}"/>
    <cellStyle name="Calculation 8 2 3 3 3" xfId="3610" xr:uid="{00000000-0005-0000-0000-00000A100000}"/>
    <cellStyle name="Calculation 8 2 3 4" xfId="3611" xr:uid="{00000000-0005-0000-0000-00000B100000}"/>
    <cellStyle name="Calculation 8 2 3 4 2" xfId="3612" xr:uid="{00000000-0005-0000-0000-00000C100000}"/>
    <cellStyle name="Calculation 8 2 3 4 3" xfId="3613" xr:uid="{00000000-0005-0000-0000-00000D100000}"/>
    <cellStyle name="Calculation 8 2 3 5" xfId="3614" xr:uid="{00000000-0005-0000-0000-00000E100000}"/>
    <cellStyle name="Calculation 8 2 3 5 2" xfId="3615" xr:uid="{00000000-0005-0000-0000-00000F100000}"/>
    <cellStyle name="Calculation 8 2 3 5 3" xfId="3616" xr:uid="{00000000-0005-0000-0000-000010100000}"/>
    <cellStyle name="Calculation 8 2 3 6" xfId="3617" xr:uid="{00000000-0005-0000-0000-000011100000}"/>
    <cellStyle name="Calculation 8 2 3 6 2" xfId="3618" xr:uid="{00000000-0005-0000-0000-000012100000}"/>
    <cellStyle name="Calculation 8 2 3 6 3" xfId="3619" xr:uid="{00000000-0005-0000-0000-000013100000}"/>
    <cellStyle name="Calculation 8 2 3 7" xfId="3620" xr:uid="{00000000-0005-0000-0000-000014100000}"/>
    <cellStyle name="Calculation 8 2 3 8" xfId="3621" xr:uid="{00000000-0005-0000-0000-000015100000}"/>
    <cellStyle name="Calculation 8 2 4" xfId="3622" xr:uid="{00000000-0005-0000-0000-000016100000}"/>
    <cellStyle name="Calculation 8 2 4 2" xfId="3623" xr:uid="{00000000-0005-0000-0000-000017100000}"/>
    <cellStyle name="Calculation 8 2 4 2 2" xfId="3624" xr:uid="{00000000-0005-0000-0000-000018100000}"/>
    <cellStyle name="Calculation 8 2 4 2 2 2" xfId="3625" xr:uid="{00000000-0005-0000-0000-000019100000}"/>
    <cellStyle name="Calculation 8 2 4 2 2 3" xfId="3626" xr:uid="{00000000-0005-0000-0000-00001A100000}"/>
    <cellStyle name="Calculation 8 2 4 2 3" xfId="3627" xr:uid="{00000000-0005-0000-0000-00001B100000}"/>
    <cellStyle name="Calculation 8 2 4 2 3 2" xfId="3628" xr:uid="{00000000-0005-0000-0000-00001C100000}"/>
    <cellStyle name="Calculation 8 2 4 2 3 3" xfId="3629" xr:uid="{00000000-0005-0000-0000-00001D100000}"/>
    <cellStyle name="Calculation 8 2 4 2 4" xfId="3630" xr:uid="{00000000-0005-0000-0000-00001E100000}"/>
    <cellStyle name="Calculation 8 2 4 2 4 2" xfId="3631" xr:uid="{00000000-0005-0000-0000-00001F100000}"/>
    <cellStyle name="Calculation 8 2 4 2 4 3" xfId="3632" xr:uid="{00000000-0005-0000-0000-000020100000}"/>
    <cellStyle name="Calculation 8 2 4 2 5" xfId="3633" xr:uid="{00000000-0005-0000-0000-000021100000}"/>
    <cellStyle name="Calculation 8 2 4 2 5 2" xfId="3634" xr:uid="{00000000-0005-0000-0000-000022100000}"/>
    <cellStyle name="Calculation 8 2 4 2 5 3" xfId="3635" xr:uid="{00000000-0005-0000-0000-000023100000}"/>
    <cellStyle name="Calculation 8 2 4 2 6" xfId="3636" xr:uid="{00000000-0005-0000-0000-000024100000}"/>
    <cellStyle name="Calculation 8 2 4 2 6 2" xfId="3637" xr:uid="{00000000-0005-0000-0000-000025100000}"/>
    <cellStyle name="Calculation 8 2 4 2 6 3" xfId="3638" xr:uid="{00000000-0005-0000-0000-000026100000}"/>
    <cellStyle name="Calculation 8 2 4 2 7" xfId="3639" xr:uid="{00000000-0005-0000-0000-000027100000}"/>
    <cellStyle name="Calculation 8 2 4 2 8" xfId="3640" xr:uid="{00000000-0005-0000-0000-000028100000}"/>
    <cellStyle name="Calculation 8 2 4 3" xfId="3641" xr:uid="{00000000-0005-0000-0000-000029100000}"/>
    <cellStyle name="Calculation 8 2 4 3 2" xfId="3642" xr:uid="{00000000-0005-0000-0000-00002A100000}"/>
    <cellStyle name="Calculation 8 2 4 3 3" xfId="3643" xr:uid="{00000000-0005-0000-0000-00002B100000}"/>
    <cellStyle name="Calculation 8 2 4 4" xfId="3644" xr:uid="{00000000-0005-0000-0000-00002C100000}"/>
    <cellStyle name="Calculation 8 2 4 4 2" xfId="3645" xr:uid="{00000000-0005-0000-0000-00002D100000}"/>
    <cellStyle name="Calculation 8 2 4 4 3" xfId="3646" xr:uid="{00000000-0005-0000-0000-00002E100000}"/>
    <cellStyle name="Calculation 8 2 4 5" xfId="3647" xr:uid="{00000000-0005-0000-0000-00002F100000}"/>
    <cellStyle name="Calculation 8 2 4 5 2" xfId="3648" xr:uid="{00000000-0005-0000-0000-000030100000}"/>
    <cellStyle name="Calculation 8 2 4 5 3" xfId="3649" xr:uid="{00000000-0005-0000-0000-000031100000}"/>
    <cellStyle name="Calculation 8 2 4 6" xfId="3650" xr:uid="{00000000-0005-0000-0000-000032100000}"/>
    <cellStyle name="Calculation 8 2 4 6 2" xfId="3651" xr:uid="{00000000-0005-0000-0000-000033100000}"/>
    <cellStyle name="Calculation 8 2 4 6 3" xfId="3652" xr:uid="{00000000-0005-0000-0000-000034100000}"/>
    <cellStyle name="Calculation 8 2 4 7" xfId="3653" xr:uid="{00000000-0005-0000-0000-000035100000}"/>
    <cellStyle name="Calculation 8 2 4 8" xfId="3654" xr:uid="{00000000-0005-0000-0000-000036100000}"/>
    <cellStyle name="Calculation 8 2 5" xfId="3655" xr:uid="{00000000-0005-0000-0000-000037100000}"/>
    <cellStyle name="Calculation 8 2 5 2" xfId="3656" xr:uid="{00000000-0005-0000-0000-000038100000}"/>
    <cellStyle name="Calculation 8 2 5 2 2" xfId="3657" xr:uid="{00000000-0005-0000-0000-000039100000}"/>
    <cellStyle name="Calculation 8 2 5 2 3" xfId="3658" xr:uid="{00000000-0005-0000-0000-00003A100000}"/>
    <cellStyle name="Calculation 8 2 5 3" xfId="3659" xr:uid="{00000000-0005-0000-0000-00003B100000}"/>
    <cellStyle name="Calculation 8 2 5 3 2" xfId="3660" xr:uid="{00000000-0005-0000-0000-00003C100000}"/>
    <cellStyle name="Calculation 8 2 5 3 3" xfId="3661" xr:uid="{00000000-0005-0000-0000-00003D100000}"/>
    <cellStyle name="Calculation 8 2 5 4" xfId="3662" xr:uid="{00000000-0005-0000-0000-00003E100000}"/>
    <cellStyle name="Calculation 8 2 5 4 2" xfId="3663" xr:uid="{00000000-0005-0000-0000-00003F100000}"/>
    <cellStyle name="Calculation 8 2 5 4 3" xfId="3664" xr:uid="{00000000-0005-0000-0000-000040100000}"/>
    <cellStyle name="Calculation 8 2 5 5" xfId="3665" xr:uid="{00000000-0005-0000-0000-000041100000}"/>
    <cellStyle name="Calculation 8 2 5 5 2" xfId="3666" xr:uid="{00000000-0005-0000-0000-000042100000}"/>
    <cellStyle name="Calculation 8 2 5 5 3" xfId="3667" xr:uid="{00000000-0005-0000-0000-000043100000}"/>
    <cellStyle name="Calculation 8 2 5 6" xfId="3668" xr:uid="{00000000-0005-0000-0000-000044100000}"/>
    <cellStyle name="Calculation 8 2 5 6 2" xfId="3669" xr:uid="{00000000-0005-0000-0000-000045100000}"/>
    <cellStyle name="Calculation 8 2 5 6 3" xfId="3670" xr:uid="{00000000-0005-0000-0000-000046100000}"/>
    <cellStyle name="Calculation 8 2 5 7" xfId="3671" xr:uid="{00000000-0005-0000-0000-000047100000}"/>
    <cellStyle name="Calculation 8 2 5 8" xfId="3672" xr:uid="{00000000-0005-0000-0000-000048100000}"/>
    <cellStyle name="Calculation 8 2 6" xfId="3673" xr:uid="{00000000-0005-0000-0000-000049100000}"/>
    <cellStyle name="Calculation 8 2 6 2" xfId="3674" xr:uid="{00000000-0005-0000-0000-00004A100000}"/>
    <cellStyle name="Calculation 8 2 6 3" xfId="3675" xr:uid="{00000000-0005-0000-0000-00004B100000}"/>
    <cellStyle name="Calculation 8 2 7" xfId="3676" xr:uid="{00000000-0005-0000-0000-00004C100000}"/>
    <cellStyle name="Calculation 8 2 7 2" xfId="3677" xr:uid="{00000000-0005-0000-0000-00004D100000}"/>
    <cellStyle name="Calculation 8 2 7 3" xfId="3678" xr:uid="{00000000-0005-0000-0000-00004E100000}"/>
    <cellStyle name="Calculation 8 2 8" xfId="3679" xr:uid="{00000000-0005-0000-0000-00004F100000}"/>
    <cellStyle name="Calculation 8 2 8 2" xfId="3680" xr:uid="{00000000-0005-0000-0000-000050100000}"/>
    <cellStyle name="Calculation 8 2 8 3" xfId="3681" xr:uid="{00000000-0005-0000-0000-000051100000}"/>
    <cellStyle name="Calculation 8 2 9" xfId="3682" xr:uid="{00000000-0005-0000-0000-000052100000}"/>
    <cellStyle name="Calculation 8 2 9 2" xfId="3683" xr:uid="{00000000-0005-0000-0000-000053100000}"/>
    <cellStyle name="Calculation 8 2 9 3" xfId="3684" xr:uid="{00000000-0005-0000-0000-000054100000}"/>
    <cellStyle name="Calculation 8 3" xfId="3685" xr:uid="{00000000-0005-0000-0000-000055100000}"/>
    <cellStyle name="Calculation 8 3 10" xfId="3686" xr:uid="{00000000-0005-0000-0000-000056100000}"/>
    <cellStyle name="Calculation 8 3 11" xfId="3687" xr:uid="{00000000-0005-0000-0000-000057100000}"/>
    <cellStyle name="Calculation 8 3 2" xfId="3688" xr:uid="{00000000-0005-0000-0000-000058100000}"/>
    <cellStyle name="Calculation 8 3 2 2" xfId="3689" xr:uid="{00000000-0005-0000-0000-000059100000}"/>
    <cellStyle name="Calculation 8 3 2 2 2" xfId="3690" xr:uid="{00000000-0005-0000-0000-00005A100000}"/>
    <cellStyle name="Calculation 8 3 2 2 2 2" xfId="3691" xr:uid="{00000000-0005-0000-0000-00005B100000}"/>
    <cellStyle name="Calculation 8 3 2 2 2 3" xfId="3692" xr:uid="{00000000-0005-0000-0000-00005C100000}"/>
    <cellStyle name="Calculation 8 3 2 2 3" xfId="3693" xr:uid="{00000000-0005-0000-0000-00005D100000}"/>
    <cellStyle name="Calculation 8 3 2 2 3 2" xfId="3694" xr:uid="{00000000-0005-0000-0000-00005E100000}"/>
    <cellStyle name="Calculation 8 3 2 2 3 3" xfId="3695" xr:uid="{00000000-0005-0000-0000-00005F100000}"/>
    <cellStyle name="Calculation 8 3 2 2 4" xfId="3696" xr:uid="{00000000-0005-0000-0000-000060100000}"/>
    <cellStyle name="Calculation 8 3 2 2 4 2" xfId="3697" xr:uid="{00000000-0005-0000-0000-000061100000}"/>
    <cellStyle name="Calculation 8 3 2 2 4 3" xfId="3698" xr:uid="{00000000-0005-0000-0000-000062100000}"/>
    <cellStyle name="Calculation 8 3 2 2 5" xfId="3699" xr:uid="{00000000-0005-0000-0000-000063100000}"/>
    <cellStyle name="Calculation 8 3 2 2 5 2" xfId="3700" xr:uid="{00000000-0005-0000-0000-000064100000}"/>
    <cellStyle name="Calculation 8 3 2 2 5 3" xfId="3701" xr:uid="{00000000-0005-0000-0000-000065100000}"/>
    <cellStyle name="Calculation 8 3 2 2 6" xfId="3702" xr:uid="{00000000-0005-0000-0000-000066100000}"/>
    <cellStyle name="Calculation 8 3 2 2 6 2" xfId="3703" xr:uid="{00000000-0005-0000-0000-000067100000}"/>
    <cellStyle name="Calculation 8 3 2 2 6 3" xfId="3704" xr:uid="{00000000-0005-0000-0000-000068100000}"/>
    <cellStyle name="Calculation 8 3 2 2 7" xfId="3705" xr:uid="{00000000-0005-0000-0000-000069100000}"/>
    <cellStyle name="Calculation 8 3 2 2 8" xfId="3706" xr:uid="{00000000-0005-0000-0000-00006A100000}"/>
    <cellStyle name="Calculation 8 3 2 3" xfId="3707" xr:uid="{00000000-0005-0000-0000-00006B100000}"/>
    <cellStyle name="Calculation 8 3 2 3 2" xfId="3708" xr:uid="{00000000-0005-0000-0000-00006C100000}"/>
    <cellStyle name="Calculation 8 3 2 3 3" xfId="3709" xr:uid="{00000000-0005-0000-0000-00006D100000}"/>
    <cellStyle name="Calculation 8 3 2 4" xfId="3710" xr:uid="{00000000-0005-0000-0000-00006E100000}"/>
    <cellStyle name="Calculation 8 3 2 4 2" xfId="3711" xr:uid="{00000000-0005-0000-0000-00006F100000}"/>
    <cellStyle name="Calculation 8 3 2 4 3" xfId="3712" xr:uid="{00000000-0005-0000-0000-000070100000}"/>
    <cellStyle name="Calculation 8 3 2 5" xfId="3713" xr:uid="{00000000-0005-0000-0000-000071100000}"/>
    <cellStyle name="Calculation 8 3 2 5 2" xfId="3714" xr:uid="{00000000-0005-0000-0000-000072100000}"/>
    <cellStyle name="Calculation 8 3 2 5 3" xfId="3715" xr:uid="{00000000-0005-0000-0000-000073100000}"/>
    <cellStyle name="Calculation 8 3 2 6" xfId="3716" xr:uid="{00000000-0005-0000-0000-000074100000}"/>
    <cellStyle name="Calculation 8 3 2 6 2" xfId="3717" xr:uid="{00000000-0005-0000-0000-000075100000}"/>
    <cellStyle name="Calculation 8 3 2 6 3" xfId="3718" xr:uid="{00000000-0005-0000-0000-000076100000}"/>
    <cellStyle name="Calculation 8 3 2 7" xfId="3719" xr:uid="{00000000-0005-0000-0000-000077100000}"/>
    <cellStyle name="Calculation 8 3 2 8" xfId="3720" xr:uid="{00000000-0005-0000-0000-000078100000}"/>
    <cellStyle name="Calculation 8 3 3" xfId="3721" xr:uid="{00000000-0005-0000-0000-000079100000}"/>
    <cellStyle name="Calculation 8 3 3 2" xfId="3722" xr:uid="{00000000-0005-0000-0000-00007A100000}"/>
    <cellStyle name="Calculation 8 3 3 2 2" xfId="3723" xr:uid="{00000000-0005-0000-0000-00007B100000}"/>
    <cellStyle name="Calculation 8 3 3 2 2 2" xfId="3724" xr:uid="{00000000-0005-0000-0000-00007C100000}"/>
    <cellStyle name="Calculation 8 3 3 2 2 3" xfId="3725" xr:uid="{00000000-0005-0000-0000-00007D100000}"/>
    <cellStyle name="Calculation 8 3 3 2 3" xfId="3726" xr:uid="{00000000-0005-0000-0000-00007E100000}"/>
    <cellStyle name="Calculation 8 3 3 2 3 2" xfId="3727" xr:uid="{00000000-0005-0000-0000-00007F100000}"/>
    <cellStyle name="Calculation 8 3 3 2 3 3" xfId="3728" xr:uid="{00000000-0005-0000-0000-000080100000}"/>
    <cellStyle name="Calculation 8 3 3 2 4" xfId="3729" xr:uid="{00000000-0005-0000-0000-000081100000}"/>
    <cellStyle name="Calculation 8 3 3 2 4 2" xfId="3730" xr:uid="{00000000-0005-0000-0000-000082100000}"/>
    <cellStyle name="Calculation 8 3 3 2 4 3" xfId="3731" xr:uid="{00000000-0005-0000-0000-000083100000}"/>
    <cellStyle name="Calculation 8 3 3 2 5" xfId="3732" xr:uid="{00000000-0005-0000-0000-000084100000}"/>
    <cellStyle name="Calculation 8 3 3 2 5 2" xfId="3733" xr:uid="{00000000-0005-0000-0000-000085100000}"/>
    <cellStyle name="Calculation 8 3 3 2 5 3" xfId="3734" xr:uid="{00000000-0005-0000-0000-000086100000}"/>
    <cellStyle name="Calculation 8 3 3 2 6" xfId="3735" xr:uid="{00000000-0005-0000-0000-000087100000}"/>
    <cellStyle name="Calculation 8 3 3 2 6 2" xfId="3736" xr:uid="{00000000-0005-0000-0000-000088100000}"/>
    <cellStyle name="Calculation 8 3 3 2 6 3" xfId="3737" xr:uid="{00000000-0005-0000-0000-000089100000}"/>
    <cellStyle name="Calculation 8 3 3 2 7" xfId="3738" xr:uid="{00000000-0005-0000-0000-00008A100000}"/>
    <cellStyle name="Calculation 8 3 3 2 8" xfId="3739" xr:uid="{00000000-0005-0000-0000-00008B100000}"/>
    <cellStyle name="Calculation 8 3 3 3" xfId="3740" xr:uid="{00000000-0005-0000-0000-00008C100000}"/>
    <cellStyle name="Calculation 8 3 3 3 2" xfId="3741" xr:uid="{00000000-0005-0000-0000-00008D100000}"/>
    <cellStyle name="Calculation 8 3 3 3 3" xfId="3742" xr:uid="{00000000-0005-0000-0000-00008E100000}"/>
    <cellStyle name="Calculation 8 3 3 4" xfId="3743" xr:uid="{00000000-0005-0000-0000-00008F100000}"/>
    <cellStyle name="Calculation 8 3 3 4 2" xfId="3744" xr:uid="{00000000-0005-0000-0000-000090100000}"/>
    <cellStyle name="Calculation 8 3 3 4 3" xfId="3745" xr:uid="{00000000-0005-0000-0000-000091100000}"/>
    <cellStyle name="Calculation 8 3 3 5" xfId="3746" xr:uid="{00000000-0005-0000-0000-000092100000}"/>
    <cellStyle name="Calculation 8 3 3 5 2" xfId="3747" xr:uid="{00000000-0005-0000-0000-000093100000}"/>
    <cellStyle name="Calculation 8 3 3 5 3" xfId="3748" xr:uid="{00000000-0005-0000-0000-000094100000}"/>
    <cellStyle name="Calculation 8 3 3 6" xfId="3749" xr:uid="{00000000-0005-0000-0000-000095100000}"/>
    <cellStyle name="Calculation 8 3 3 6 2" xfId="3750" xr:uid="{00000000-0005-0000-0000-000096100000}"/>
    <cellStyle name="Calculation 8 3 3 6 3" xfId="3751" xr:uid="{00000000-0005-0000-0000-000097100000}"/>
    <cellStyle name="Calculation 8 3 3 7" xfId="3752" xr:uid="{00000000-0005-0000-0000-000098100000}"/>
    <cellStyle name="Calculation 8 3 3 8" xfId="3753" xr:uid="{00000000-0005-0000-0000-000099100000}"/>
    <cellStyle name="Calculation 8 3 4" xfId="3754" xr:uid="{00000000-0005-0000-0000-00009A100000}"/>
    <cellStyle name="Calculation 8 3 4 2" xfId="3755" xr:uid="{00000000-0005-0000-0000-00009B100000}"/>
    <cellStyle name="Calculation 8 3 4 2 2" xfId="3756" xr:uid="{00000000-0005-0000-0000-00009C100000}"/>
    <cellStyle name="Calculation 8 3 4 2 2 2" xfId="3757" xr:uid="{00000000-0005-0000-0000-00009D100000}"/>
    <cellStyle name="Calculation 8 3 4 2 2 3" xfId="3758" xr:uid="{00000000-0005-0000-0000-00009E100000}"/>
    <cellStyle name="Calculation 8 3 4 2 3" xfId="3759" xr:uid="{00000000-0005-0000-0000-00009F100000}"/>
    <cellStyle name="Calculation 8 3 4 2 3 2" xfId="3760" xr:uid="{00000000-0005-0000-0000-0000A0100000}"/>
    <cellStyle name="Calculation 8 3 4 2 3 3" xfId="3761" xr:uid="{00000000-0005-0000-0000-0000A1100000}"/>
    <cellStyle name="Calculation 8 3 4 2 4" xfId="3762" xr:uid="{00000000-0005-0000-0000-0000A2100000}"/>
    <cellStyle name="Calculation 8 3 4 2 4 2" xfId="3763" xr:uid="{00000000-0005-0000-0000-0000A3100000}"/>
    <cellStyle name="Calculation 8 3 4 2 4 3" xfId="3764" xr:uid="{00000000-0005-0000-0000-0000A4100000}"/>
    <cellStyle name="Calculation 8 3 4 2 5" xfId="3765" xr:uid="{00000000-0005-0000-0000-0000A5100000}"/>
    <cellStyle name="Calculation 8 3 4 2 5 2" xfId="3766" xr:uid="{00000000-0005-0000-0000-0000A6100000}"/>
    <cellStyle name="Calculation 8 3 4 2 5 3" xfId="3767" xr:uid="{00000000-0005-0000-0000-0000A7100000}"/>
    <cellStyle name="Calculation 8 3 4 2 6" xfId="3768" xr:uid="{00000000-0005-0000-0000-0000A8100000}"/>
    <cellStyle name="Calculation 8 3 4 2 6 2" xfId="3769" xr:uid="{00000000-0005-0000-0000-0000A9100000}"/>
    <cellStyle name="Calculation 8 3 4 2 6 3" xfId="3770" xr:uid="{00000000-0005-0000-0000-0000AA100000}"/>
    <cellStyle name="Calculation 8 3 4 2 7" xfId="3771" xr:uid="{00000000-0005-0000-0000-0000AB100000}"/>
    <cellStyle name="Calculation 8 3 4 2 8" xfId="3772" xr:uid="{00000000-0005-0000-0000-0000AC100000}"/>
    <cellStyle name="Calculation 8 3 4 3" xfId="3773" xr:uid="{00000000-0005-0000-0000-0000AD100000}"/>
    <cellStyle name="Calculation 8 3 4 3 2" xfId="3774" xr:uid="{00000000-0005-0000-0000-0000AE100000}"/>
    <cellStyle name="Calculation 8 3 4 3 3" xfId="3775" xr:uid="{00000000-0005-0000-0000-0000AF100000}"/>
    <cellStyle name="Calculation 8 3 4 4" xfId="3776" xr:uid="{00000000-0005-0000-0000-0000B0100000}"/>
    <cellStyle name="Calculation 8 3 4 4 2" xfId="3777" xr:uid="{00000000-0005-0000-0000-0000B1100000}"/>
    <cellStyle name="Calculation 8 3 4 4 3" xfId="3778" xr:uid="{00000000-0005-0000-0000-0000B2100000}"/>
    <cellStyle name="Calculation 8 3 4 5" xfId="3779" xr:uid="{00000000-0005-0000-0000-0000B3100000}"/>
    <cellStyle name="Calculation 8 3 4 5 2" xfId="3780" xr:uid="{00000000-0005-0000-0000-0000B4100000}"/>
    <cellStyle name="Calculation 8 3 4 5 3" xfId="3781" xr:uid="{00000000-0005-0000-0000-0000B5100000}"/>
    <cellStyle name="Calculation 8 3 4 6" xfId="3782" xr:uid="{00000000-0005-0000-0000-0000B6100000}"/>
    <cellStyle name="Calculation 8 3 4 6 2" xfId="3783" xr:uid="{00000000-0005-0000-0000-0000B7100000}"/>
    <cellStyle name="Calculation 8 3 4 6 3" xfId="3784" xr:uid="{00000000-0005-0000-0000-0000B8100000}"/>
    <cellStyle name="Calculation 8 3 4 7" xfId="3785" xr:uid="{00000000-0005-0000-0000-0000B9100000}"/>
    <cellStyle name="Calculation 8 3 4 8" xfId="3786" xr:uid="{00000000-0005-0000-0000-0000BA100000}"/>
    <cellStyle name="Calculation 8 3 5" xfId="3787" xr:uid="{00000000-0005-0000-0000-0000BB100000}"/>
    <cellStyle name="Calculation 8 3 5 2" xfId="3788" xr:uid="{00000000-0005-0000-0000-0000BC100000}"/>
    <cellStyle name="Calculation 8 3 5 2 2" xfId="3789" xr:uid="{00000000-0005-0000-0000-0000BD100000}"/>
    <cellStyle name="Calculation 8 3 5 2 3" xfId="3790" xr:uid="{00000000-0005-0000-0000-0000BE100000}"/>
    <cellStyle name="Calculation 8 3 5 3" xfId="3791" xr:uid="{00000000-0005-0000-0000-0000BF100000}"/>
    <cellStyle name="Calculation 8 3 5 3 2" xfId="3792" xr:uid="{00000000-0005-0000-0000-0000C0100000}"/>
    <cellStyle name="Calculation 8 3 5 3 3" xfId="3793" xr:uid="{00000000-0005-0000-0000-0000C1100000}"/>
    <cellStyle name="Calculation 8 3 5 4" xfId="3794" xr:uid="{00000000-0005-0000-0000-0000C2100000}"/>
    <cellStyle name="Calculation 8 3 5 4 2" xfId="3795" xr:uid="{00000000-0005-0000-0000-0000C3100000}"/>
    <cellStyle name="Calculation 8 3 5 4 3" xfId="3796" xr:uid="{00000000-0005-0000-0000-0000C4100000}"/>
    <cellStyle name="Calculation 8 3 5 5" xfId="3797" xr:uid="{00000000-0005-0000-0000-0000C5100000}"/>
    <cellStyle name="Calculation 8 3 5 5 2" xfId="3798" xr:uid="{00000000-0005-0000-0000-0000C6100000}"/>
    <cellStyle name="Calculation 8 3 5 5 3" xfId="3799" xr:uid="{00000000-0005-0000-0000-0000C7100000}"/>
    <cellStyle name="Calculation 8 3 5 6" xfId="3800" xr:uid="{00000000-0005-0000-0000-0000C8100000}"/>
    <cellStyle name="Calculation 8 3 5 6 2" xfId="3801" xr:uid="{00000000-0005-0000-0000-0000C9100000}"/>
    <cellStyle name="Calculation 8 3 5 6 3" xfId="3802" xr:uid="{00000000-0005-0000-0000-0000CA100000}"/>
    <cellStyle name="Calculation 8 3 5 7" xfId="3803" xr:uid="{00000000-0005-0000-0000-0000CB100000}"/>
    <cellStyle name="Calculation 8 3 5 8" xfId="3804" xr:uid="{00000000-0005-0000-0000-0000CC100000}"/>
    <cellStyle name="Calculation 8 3 6" xfId="3805" xr:uid="{00000000-0005-0000-0000-0000CD100000}"/>
    <cellStyle name="Calculation 8 3 6 2" xfId="3806" xr:uid="{00000000-0005-0000-0000-0000CE100000}"/>
    <cellStyle name="Calculation 8 3 6 3" xfId="3807" xr:uid="{00000000-0005-0000-0000-0000CF100000}"/>
    <cellStyle name="Calculation 8 3 7" xfId="3808" xr:uid="{00000000-0005-0000-0000-0000D0100000}"/>
    <cellStyle name="Calculation 8 3 7 2" xfId="3809" xr:uid="{00000000-0005-0000-0000-0000D1100000}"/>
    <cellStyle name="Calculation 8 3 7 3" xfId="3810" xr:uid="{00000000-0005-0000-0000-0000D2100000}"/>
    <cellStyle name="Calculation 8 3 8" xfId="3811" xr:uid="{00000000-0005-0000-0000-0000D3100000}"/>
    <cellStyle name="Calculation 8 3 8 2" xfId="3812" xr:uid="{00000000-0005-0000-0000-0000D4100000}"/>
    <cellStyle name="Calculation 8 3 8 3" xfId="3813" xr:uid="{00000000-0005-0000-0000-0000D5100000}"/>
    <cellStyle name="Calculation 8 3 9" xfId="3814" xr:uid="{00000000-0005-0000-0000-0000D6100000}"/>
    <cellStyle name="Calculation 8 3 9 2" xfId="3815" xr:uid="{00000000-0005-0000-0000-0000D7100000}"/>
    <cellStyle name="Calculation 8 3 9 3" xfId="3816" xr:uid="{00000000-0005-0000-0000-0000D8100000}"/>
    <cellStyle name="Calculation 8 4" xfId="3817" xr:uid="{00000000-0005-0000-0000-0000D9100000}"/>
    <cellStyle name="Calculation 8 4 10" xfId="3818" xr:uid="{00000000-0005-0000-0000-0000DA100000}"/>
    <cellStyle name="Calculation 8 4 11" xfId="3819" xr:uid="{00000000-0005-0000-0000-0000DB100000}"/>
    <cellStyle name="Calculation 8 4 2" xfId="3820" xr:uid="{00000000-0005-0000-0000-0000DC100000}"/>
    <cellStyle name="Calculation 8 4 2 2" xfId="3821" xr:uid="{00000000-0005-0000-0000-0000DD100000}"/>
    <cellStyle name="Calculation 8 4 2 2 2" xfId="3822" xr:uid="{00000000-0005-0000-0000-0000DE100000}"/>
    <cellStyle name="Calculation 8 4 2 2 2 2" xfId="3823" xr:uid="{00000000-0005-0000-0000-0000DF100000}"/>
    <cellStyle name="Calculation 8 4 2 2 2 3" xfId="3824" xr:uid="{00000000-0005-0000-0000-0000E0100000}"/>
    <cellStyle name="Calculation 8 4 2 2 3" xfId="3825" xr:uid="{00000000-0005-0000-0000-0000E1100000}"/>
    <cellStyle name="Calculation 8 4 2 2 3 2" xfId="3826" xr:uid="{00000000-0005-0000-0000-0000E2100000}"/>
    <cellStyle name="Calculation 8 4 2 2 3 3" xfId="3827" xr:uid="{00000000-0005-0000-0000-0000E3100000}"/>
    <cellStyle name="Calculation 8 4 2 2 4" xfId="3828" xr:uid="{00000000-0005-0000-0000-0000E4100000}"/>
    <cellStyle name="Calculation 8 4 2 2 4 2" xfId="3829" xr:uid="{00000000-0005-0000-0000-0000E5100000}"/>
    <cellStyle name="Calculation 8 4 2 2 4 3" xfId="3830" xr:uid="{00000000-0005-0000-0000-0000E6100000}"/>
    <cellStyle name="Calculation 8 4 2 2 5" xfId="3831" xr:uid="{00000000-0005-0000-0000-0000E7100000}"/>
    <cellStyle name="Calculation 8 4 2 2 5 2" xfId="3832" xr:uid="{00000000-0005-0000-0000-0000E8100000}"/>
    <cellStyle name="Calculation 8 4 2 2 5 3" xfId="3833" xr:uid="{00000000-0005-0000-0000-0000E9100000}"/>
    <cellStyle name="Calculation 8 4 2 2 6" xfId="3834" xr:uid="{00000000-0005-0000-0000-0000EA100000}"/>
    <cellStyle name="Calculation 8 4 2 2 6 2" xfId="3835" xr:uid="{00000000-0005-0000-0000-0000EB100000}"/>
    <cellStyle name="Calculation 8 4 2 2 6 3" xfId="3836" xr:uid="{00000000-0005-0000-0000-0000EC100000}"/>
    <cellStyle name="Calculation 8 4 2 2 7" xfId="3837" xr:uid="{00000000-0005-0000-0000-0000ED100000}"/>
    <cellStyle name="Calculation 8 4 2 2 8" xfId="3838" xr:uid="{00000000-0005-0000-0000-0000EE100000}"/>
    <cellStyle name="Calculation 8 4 2 3" xfId="3839" xr:uid="{00000000-0005-0000-0000-0000EF100000}"/>
    <cellStyle name="Calculation 8 4 2 3 2" xfId="3840" xr:uid="{00000000-0005-0000-0000-0000F0100000}"/>
    <cellStyle name="Calculation 8 4 2 3 3" xfId="3841" xr:uid="{00000000-0005-0000-0000-0000F1100000}"/>
    <cellStyle name="Calculation 8 4 2 4" xfId="3842" xr:uid="{00000000-0005-0000-0000-0000F2100000}"/>
    <cellStyle name="Calculation 8 4 2 4 2" xfId="3843" xr:uid="{00000000-0005-0000-0000-0000F3100000}"/>
    <cellStyle name="Calculation 8 4 2 4 3" xfId="3844" xr:uid="{00000000-0005-0000-0000-0000F4100000}"/>
    <cellStyle name="Calculation 8 4 2 5" xfId="3845" xr:uid="{00000000-0005-0000-0000-0000F5100000}"/>
    <cellStyle name="Calculation 8 4 2 5 2" xfId="3846" xr:uid="{00000000-0005-0000-0000-0000F6100000}"/>
    <cellStyle name="Calculation 8 4 2 5 3" xfId="3847" xr:uid="{00000000-0005-0000-0000-0000F7100000}"/>
    <cellStyle name="Calculation 8 4 2 6" xfId="3848" xr:uid="{00000000-0005-0000-0000-0000F8100000}"/>
    <cellStyle name="Calculation 8 4 2 6 2" xfId="3849" xr:uid="{00000000-0005-0000-0000-0000F9100000}"/>
    <cellStyle name="Calculation 8 4 2 6 3" xfId="3850" xr:uid="{00000000-0005-0000-0000-0000FA100000}"/>
    <cellStyle name="Calculation 8 4 2 7" xfId="3851" xr:uid="{00000000-0005-0000-0000-0000FB100000}"/>
    <cellStyle name="Calculation 8 4 2 8" xfId="3852" xr:uid="{00000000-0005-0000-0000-0000FC100000}"/>
    <cellStyle name="Calculation 8 4 3" xfId="3853" xr:uid="{00000000-0005-0000-0000-0000FD100000}"/>
    <cellStyle name="Calculation 8 4 3 2" xfId="3854" xr:uid="{00000000-0005-0000-0000-0000FE100000}"/>
    <cellStyle name="Calculation 8 4 3 2 2" xfId="3855" xr:uid="{00000000-0005-0000-0000-0000FF100000}"/>
    <cellStyle name="Calculation 8 4 3 2 2 2" xfId="3856" xr:uid="{00000000-0005-0000-0000-000000110000}"/>
    <cellStyle name="Calculation 8 4 3 2 2 3" xfId="3857" xr:uid="{00000000-0005-0000-0000-000001110000}"/>
    <cellStyle name="Calculation 8 4 3 2 3" xfId="3858" xr:uid="{00000000-0005-0000-0000-000002110000}"/>
    <cellStyle name="Calculation 8 4 3 2 3 2" xfId="3859" xr:uid="{00000000-0005-0000-0000-000003110000}"/>
    <cellStyle name="Calculation 8 4 3 2 3 3" xfId="3860" xr:uid="{00000000-0005-0000-0000-000004110000}"/>
    <cellStyle name="Calculation 8 4 3 2 4" xfId="3861" xr:uid="{00000000-0005-0000-0000-000005110000}"/>
    <cellStyle name="Calculation 8 4 3 2 4 2" xfId="3862" xr:uid="{00000000-0005-0000-0000-000006110000}"/>
    <cellStyle name="Calculation 8 4 3 2 4 3" xfId="3863" xr:uid="{00000000-0005-0000-0000-000007110000}"/>
    <cellStyle name="Calculation 8 4 3 2 5" xfId="3864" xr:uid="{00000000-0005-0000-0000-000008110000}"/>
    <cellStyle name="Calculation 8 4 3 2 5 2" xfId="3865" xr:uid="{00000000-0005-0000-0000-000009110000}"/>
    <cellStyle name="Calculation 8 4 3 2 5 3" xfId="3866" xr:uid="{00000000-0005-0000-0000-00000A110000}"/>
    <cellStyle name="Calculation 8 4 3 2 6" xfId="3867" xr:uid="{00000000-0005-0000-0000-00000B110000}"/>
    <cellStyle name="Calculation 8 4 3 2 6 2" xfId="3868" xr:uid="{00000000-0005-0000-0000-00000C110000}"/>
    <cellStyle name="Calculation 8 4 3 2 6 3" xfId="3869" xr:uid="{00000000-0005-0000-0000-00000D110000}"/>
    <cellStyle name="Calculation 8 4 3 2 7" xfId="3870" xr:uid="{00000000-0005-0000-0000-00000E110000}"/>
    <cellStyle name="Calculation 8 4 3 2 8" xfId="3871" xr:uid="{00000000-0005-0000-0000-00000F110000}"/>
    <cellStyle name="Calculation 8 4 3 3" xfId="3872" xr:uid="{00000000-0005-0000-0000-000010110000}"/>
    <cellStyle name="Calculation 8 4 3 3 2" xfId="3873" xr:uid="{00000000-0005-0000-0000-000011110000}"/>
    <cellStyle name="Calculation 8 4 3 3 3" xfId="3874" xr:uid="{00000000-0005-0000-0000-000012110000}"/>
    <cellStyle name="Calculation 8 4 3 4" xfId="3875" xr:uid="{00000000-0005-0000-0000-000013110000}"/>
    <cellStyle name="Calculation 8 4 3 4 2" xfId="3876" xr:uid="{00000000-0005-0000-0000-000014110000}"/>
    <cellStyle name="Calculation 8 4 3 4 3" xfId="3877" xr:uid="{00000000-0005-0000-0000-000015110000}"/>
    <cellStyle name="Calculation 8 4 3 5" xfId="3878" xr:uid="{00000000-0005-0000-0000-000016110000}"/>
    <cellStyle name="Calculation 8 4 3 5 2" xfId="3879" xr:uid="{00000000-0005-0000-0000-000017110000}"/>
    <cellStyle name="Calculation 8 4 3 5 3" xfId="3880" xr:uid="{00000000-0005-0000-0000-000018110000}"/>
    <cellStyle name="Calculation 8 4 3 6" xfId="3881" xr:uid="{00000000-0005-0000-0000-000019110000}"/>
    <cellStyle name="Calculation 8 4 3 6 2" xfId="3882" xr:uid="{00000000-0005-0000-0000-00001A110000}"/>
    <cellStyle name="Calculation 8 4 3 6 3" xfId="3883" xr:uid="{00000000-0005-0000-0000-00001B110000}"/>
    <cellStyle name="Calculation 8 4 3 7" xfId="3884" xr:uid="{00000000-0005-0000-0000-00001C110000}"/>
    <cellStyle name="Calculation 8 4 3 8" xfId="3885" xr:uid="{00000000-0005-0000-0000-00001D110000}"/>
    <cellStyle name="Calculation 8 4 4" xfId="3886" xr:uid="{00000000-0005-0000-0000-00001E110000}"/>
    <cellStyle name="Calculation 8 4 4 2" xfId="3887" xr:uid="{00000000-0005-0000-0000-00001F110000}"/>
    <cellStyle name="Calculation 8 4 4 2 2" xfId="3888" xr:uid="{00000000-0005-0000-0000-000020110000}"/>
    <cellStyle name="Calculation 8 4 4 2 2 2" xfId="3889" xr:uid="{00000000-0005-0000-0000-000021110000}"/>
    <cellStyle name="Calculation 8 4 4 2 2 3" xfId="3890" xr:uid="{00000000-0005-0000-0000-000022110000}"/>
    <cellStyle name="Calculation 8 4 4 2 3" xfId="3891" xr:uid="{00000000-0005-0000-0000-000023110000}"/>
    <cellStyle name="Calculation 8 4 4 2 3 2" xfId="3892" xr:uid="{00000000-0005-0000-0000-000024110000}"/>
    <cellStyle name="Calculation 8 4 4 2 3 3" xfId="3893" xr:uid="{00000000-0005-0000-0000-000025110000}"/>
    <cellStyle name="Calculation 8 4 4 2 4" xfId="3894" xr:uid="{00000000-0005-0000-0000-000026110000}"/>
    <cellStyle name="Calculation 8 4 4 2 4 2" xfId="3895" xr:uid="{00000000-0005-0000-0000-000027110000}"/>
    <cellStyle name="Calculation 8 4 4 2 4 3" xfId="3896" xr:uid="{00000000-0005-0000-0000-000028110000}"/>
    <cellStyle name="Calculation 8 4 4 2 5" xfId="3897" xr:uid="{00000000-0005-0000-0000-000029110000}"/>
    <cellStyle name="Calculation 8 4 4 2 5 2" xfId="3898" xr:uid="{00000000-0005-0000-0000-00002A110000}"/>
    <cellStyle name="Calculation 8 4 4 2 5 3" xfId="3899" xr:uid="{00000000-0005-0000-0000-00002B110000}"/>
    <cellStyle name="Calculation 8 4 4 2 6" xfId="3900" xr:uid="{00000000-0005-0000-0000-00002C110000}"/>
    <cellStyle name="Calculation 8 4 4 2 6 2" xfId="3901" xr:uid="{00000000-0005-0000-0000-00002D110000}"/>
    <cellStyle name="Calculation 8 4 4 2 6 3" xfId="3902" xr:uid="{00000000-0005-0000-0000-00002E110000}"/>
    <cellStyle name="Calculation 8 4 4 2 7" xfId="3903" xr:uid="{00000000-0005-0000-0000-00002F110000}"/>
    <cellStyle name="Calculation 8 4 4 2 8" xfId="3904" xr:uid="{00000000-0005-0000-0000-000030110000}"/>
    <cellStyle name="Calculation 8 4 4 3" xfId="3905" xr:uid="{00000000-0005-0000-0000-000031110000}"/>
    <cellStyle name="Calculation 8 4 4 3 2" xfId="3906" xr:uid="{00000000-0005-0000-0000-000032110000}"/>
    <cellStyle name="Calculation 8 4 4 3 3" xfId="3907" xr:uid="{00000000-0005-0000-0000-000033110000}"/>
    <cellStyle name="Calculation 8 4 4 4" xfId="3908" xr:uid="{00000000-0005-0000-0000-000034110000}"/>
    <cellStyle name="Calculation 8 4 4 4 2" xfId="3909" xr:uid="{00000000-0005-0000-0000-000035110000}"/>
    <cellStyle name="Calculation 8 4 4 4 3" xfId="3910" xr:uid="{00000000-0005-0000-0000-000036110000}"/>
    <cellStyle name="Calculation 8 4 4 5" xfId="3911" xr:uid="{00000000-0005-0000-0000-000037110000}"/>
    <cellStyle name="Calculation 8 4 4 5 2" xfId="3912" xr:uid="{00000000-0005-0000-0000-000038110000}"/>
    <cellStyle name="Calculation 8 4 4 5 3" xfId="3913" xr:uid="{00000000-0005-0000-0000-000039110000}"/>
    <cellStyle name="Calculation 8 4 4 6" xfId="3914" xr:uid="{00000000-0005-0000-0000-00003A110000}"/>
    <cellStyle name="Calculation 8 4 4 6 2" xfId="3915" xr:uid="{00000000-0005-0000-0000-00003B110000}"/>
    <cellStyle name="Calculation 8 4 4 6 3" xfId="3916" xr:uid="{00000000-0005-0000-0000-00003C110000}"/>
    <cellStyle name="Calculation 8 4 4 7" xfId="3917" xr:uid="{00000000-0005-0000-0000-00003D110000}"/>
    <cellStyle name="Calculation 8 4 4 8" xfId="3918" xr:uid="{00000000-0005-0000-0000-00003E110000}"/>
    <cellStyle name="Calculation 8 4 5" xfId="3919" xr:uid="{00000000-0005-0000-0000-00003F110000}"/>
    <cellStyle name="Calculation 8 4 5 2" xfId="3920" xr:uid="{00000000-0005-0000-0000-000040110000}"/>
    <cellStyle name="Calculation 8 4 5 2 2" xfId="3921" xr:uid="{00000000-0005-0000-0000-000041110000}"/>
    <cellStyle name="Calculation 8 4 5 2 3" xfId="3922" xr:uid="{00000000-0005-0000-0000-000042110000}"/>
    <cellStyle name="Calculation 8 4 5 3" xfId="3923" xr:uid="{00000000-0005-0000-0000-000043110000}"/>
    <cellStyle name="Calculation 8 4 5 3 2" xfId="3924" xr:uid="{00000000-0005-0000-0000-000044110000}"/>
    <cellStyle name="Calculation 8 4 5 3 3" xfId="3925" xr:uid="{00000000-0005-0000-0000-000045110000}"/>
    <cellStyle name="Calculation 8 4 5 4" xfId="3926" xr:uid="{00000000-0005-0000-0000-000046110000}"/>
    <cellStyle name="Calculation 8 4 5 4 2" xfId="3927" xr:uid="{00000000-0005-0000-0000-000047110000}"/>
    <cellStyle name="Calculation 8 4 5 4 3" xfId="3928" xr:uid="{00000000-0005-0000-0000-000048110000}"/>
    <cellStyle name="Calculation 8 4 5 5" xfId="3929" xr:uid="{00000000-0005-0000-0000-000049110000}"/>
    <cellStyle name="Calculation 8 4 5 5 2" xfId="3930" xr:uid="{00000000-0005-0000-0000-00004A110000}"/>
    <cellStyle name="Calculation 8 4 5 5 3" xfId="3931" xr:uid="{00000000-0005-0000-0000-00004B110000}"/>
    <cellStyle name="Calculation 8 4 5 6" xfId="3932" xr:uid="{00000000-0005-0000-0000-00004C110000}"/>
    <cellStyle name="Calculation 8 4 5 6 2" xfId="3933" xr:uid="{00000000-0005-0000-0000-00004D110000}"/>
    <cellStyle name="Calculation 8 4 5 6 3" xfId="3934" xr:uid="{00000000-0005-0000-0000-00004E110000}"/>
    <cellStyle name="Calculation 8 4 5 7" xfId="3935" xr:uid="{00000000-0005-0000-0000-00004F110000}"/>
    <cellStyle name="Calculation 8 4 5 8" xfId="3936" xr:uid="{00000000-0005-0000-0000-000050110000}"/>
    <cellStyle name="Calculation 8 4 6" xfId="3937" xr:uid="{00000000-0005-0000-0000-000051110000}"/>
    <cellStyle name="Calculation 8 4 6 2" xfId="3938" xr:uid="{00000000-0005-0000-0000-000052110000}"/>
    <cellStyle name="Calculation 8 4 6 3" xfId="3939" xr:uid="{00000000-0005-0000-0000-000053110000}"/>
    <cellStyle name="Calculation 8 4 7" xfId="3940" xr:uid="{00000000-0005-0000-0000-000054110000}"/>
    <cellStyle name="Calculation 8 4 7 2" xfId="3941" xr:uid="{00000000-0005-0000-0000-000055110000}"/>
    <cellStyle name="Calculation 8 4 7 3" xfId="3942" xr:uid="{00000000-0005-0000-0000-000056110000}"/>
    <cellStyle name="Calculation 8 4 8" xfId="3943" xr:uid="{00000000-0005-0000-0000-000057110000}"/>
    <cellStyle name="Calculation 8 4 8 2" xfId="3944" xr:uid="{00000000-0005-0000-0000-000058110000}"/>
    <cellStyle name="Calculation 8 4 8 3" xfId="3945" xr:uid="{00000000-0005-0000-0000-000059110000}"/>
    <cellStyle name="Calculation 8 4 9" xfId="3946" xr:uid="{00000000-0005-0000-0000-00005A110000}"/>
    <cellStyle name="Calculation 8 4 9 2" xfId="3947" xr:uid="{00000000-0005-0000-0000-00005B110000}"/>
    <cellStyle name="Calculation 8 4 9 3" xfId="3948" xr:uid="{00000000-0005-0000-0000-00005C110000}"/>
    <cellStyle name="Calculation 8 5" xfId="3949" xr:uid="{00000000-0005-0000-0000-00005D110000}"/>
    <cellStyle name="Calculation 8 5 2" xfId="3950" xr:uid="{00000000-0005-0000-0000-00005E110000}"/>
    <cellStyle name="Calculation 8 5 2 2" xfId="3951" xr:uid="{00000000-0005-0000-0000-00005F110000}"/>
    <cellStyle name="Calculation 8 5 2 3" xfId="3952" xr:uid="{00000000-0005-0000-0000-000060110000}"/>
    <cellStyle name="Calculation 8 5 3" xfId="3953" xr:uid="{00000000-0005-0000-0000-000061110000}"/>
    <cellStyle name="Calculation 8 5 3 2" xfId="3954" xr:uid="{00000000-0005-0000-0000-000062110000}"/>
    <cellStyle name="Calculation 8 5 3 3" xfId="3955" xr:uid="{00000000-0005-0000-0000-000063110000}"/>
    <cellStyle name="Calculation 8 5 4" xfId="3956" xr:uid="{00000000-0005-0000-0000-000064110000}"/>
    <cellStyle name="Calculation 8 5 4 2" xfId="3957" xr:uid="{00000000-0005-0000-0000-000065110000}"/>
    <cellStyle name="Calculation 8 5 4 3" xfId="3958" xr:uid="{00000000-0005-0000-0000-000066110000}"/>
    <cellStyle name="Calculation 8 5 5" xfId="3959" xr:uid="{00000000-0005-0000-0000-000067110000}"/>
    <cellStyle name="Calculation 8 5 5 2" xfId="3960" xr:uid="{00000000-0005-0000-0000-000068110000}"/>
    <cellStyle name="Calculation 8 5 5 3" xfId="3961" xr:uid="{00000000-0005-0000-0000-000069110000}"/>
    <cellStyle name="Calculation 8 5 6" xfId="3962" xr:uid="{00000000-0005-0000-0000-00006A110000}"/>
    <cellStyle name="Calculation 8 5 6 2" xfId="3963" xr:uid="{00000000-0005-0000-0000-00006B110000}"/>
    <cellStyle name="Calculation 8 5 6 3" xfId="3964" xr:uid="{00000000-0005-0000-0000-00006C110000}"/>
    <cellStyle name="Calculation 8 5 7" xfId="3965" xr:uid="{00000000-0005-0000-0000-00006D110000}"/>
    <cellStyle name="Calculation 8 5 8" xfId="3966" xr:uid="{00000000-0005-0000-0000-00006E110000}"/>
    <cellStyle name="Calculation 8 6" xfId="3967" xr:uid="{00000000-0005-0000-0000-00006F110000}"/>
    <cellStyle name="Calculation 8 6 2" xfId="3968" xr:uid="{00000000-0005-0000-0000-000070110000}"/>
    <cellStyle name="Calculation 8 6 3" xfId="3969" xr:uid="{00000000-0005-0000-0000-000071110000}"/>
    <cellStyle name="Calculation 8 7" xfId="3970" xr:uid="{00000000-0005-0000-0000-000072110000}"/>
    <cellStyle name="Calculation 8 7 2" xfId="3971" xr:uid="{00000000-0005-0000-0000-000073110000}"/>
    <cellStyle name="Calculation 8 7 3" xfId="3972" xr:uid="{00000000-0005-0000-0000-000074110000}"/>
    <cellStyle name="Calculation 8 8" xfId="3973" xr:uid="{00000000-0005-0000-0000-000075110000}"/>
    <cellStyle name="Calculation 8 8 2" xfId="3974" xr:uid="{00000000-0005-0000-0000-000076110000}"/>
    <cellStyle name="Calculation 8 8 3" xfId="3975" xr:uid="{00000000-0005-0000-0000-000077110000}"/>
    <cellStyle name="Calculation 8 9" xfId="3976" xr:uid="{00000000-0005-0000-0000-000078110000}"/>
    <cellStyle name="Calculation 8 9 2" xfId="3977" xr:uid="{00000000-0005-0000-0000-000079110000}"/>
    <cellStyle name="Calculation 8 9 3" xfId="3978" xr:uid="{00000000-0005-0000-0000-00007A110000}"/>
    <cellStyle name="Calculation 9" xfId="3979" xr:uid="{00000000-0005-0000-0000-00007B110000}"/>
    <cellStyle name="Calculation 9 2" xfId="3980" xr:uid="{00000000-0005-0000-0000-00007C110000}"/>
    <cellStyle name="Calculation 9 2 2" xfId="3981" xr:uid="{00000000-0005-0000-0000-00007D110000}"/>
    <cellStyle name="Calculation 9 2 3" xfId="3982" xr:uid="{00000000-0005-0000-0000-00007E110000}"/>
    <cellStyle name="Calculation 9 3" xfId="3983" xr:uid="{00000000-0005-0000-0000-00007F110000}"/>
    <cellStyle name="Calculation 9 3 2" xfId="3984" xr:uid="{00000000-0005-0000-0000-000080110000}"/>
    <cellStyle name="Calculation 9 3 3" xfId="3985" xr:uid="{00000000-0005-0000-0000-000081110000}"/>
    <cellStyle name="Calculation 9 4" xfId="3986" xr:uid="{00000000-0005-0000-0000-000082110000}"/>
    <cellStyle name="Calculation 9 4 2" xfId="3987" xr:uid="{00000000-0005-0000-0000-000083110000}"/>
    <cellStyle name="Calculation 9 4 3" xfId="3988" xr:uid="{00000000-0005-0000-0000-000084110000}"/>
    <cellStyle name="Calculation 9 5" xfId="3989" xr:uid="{00000000-0005-0000-0000-000085110000}"/>
    <cellStyle name="Calculation 9 5 2" xfId="3990" xr:uid="{00000000-0005-0000-0000-000086110000}"/>
    <cellStyle name="Calculation 9 5 3" xfId="3991" xr:uid="{00000000-0005-0000-0000-000087110000}"/>
    <cellStyle name="Calculation 9 6" xfId="3992" xr:uid="{00000000-0005-0000-0000-000088110000}"/>
    <cellStyle name="Calculation 9 6 2" xfId="3993" xr:uid="{00000000-0005-0000-0000-000089110000}"/>
    <cellStyle name="Calculation 9 6 3" xfId="3994" xr:uid="{00000000-0005-0000-0000-00008A110000}"/>
    <cellStyle name="Calculation 9 7" xfId="3995" xr:uid="{00000000-0005-0000-0000-00008B110000}"/>
    <cellStyle name="Calculation 9 8" xfId="3996" xr:uid="{00000000-0005-0000-0000-00008C110000}"/>
    <cellStyle name="Calculation 9 9" xfId="37622" xr:uid="{00000000-0005-0000-0000-00008D110000}"/>
    <cellStyle name="CASH1" xfId="3997" xr:uid="{00000000-0005-0000-0000-00008E110000}"/>
    <cellStyle name="CASH2" xfId="3998" xr:uid="{00000000-0005-0000-0000-00008F110000}"/>
    <cellStyle name="CellBody" xfId="3999" xr:uid="{00000000-0005-0000-0000-000090110000}"/>
    <cellStyle name="CellBody 10" xfId="4000" xr:uid="{00000000-0005-0000-0000-000091110000}"/>
    <cellStyle name="CellBody 10 10" xfId="4001" xr:uid="{00000000-0005-0000-0000-000092110000}"/>
    <cellStyle name="CellBody 10 2" xfId="4002" xr:uid="{00000000-0005-0000-0000-000093110000}"/>
    <cellStyle name="CellBody 10 2 2" xfId="4003" xr:uid="{00000000-0005-0000-0000-000094110000}"/>
    <cellStyle name="CellBody 10 2 2 2" xfId="4004" xr:uid="{00000000-0005-0000-0000-000095110000}"/>
    <cellStyle name="CellBody 10 2 2 2 2" xfId="4005" xr:uid="{00000000-0005-0000-0000-000096110000}"/>
    <cellStyle name="CellBody 10 2 2 2 3" xfId="4006" xr:uid="{00000000-0005-0000-0000-000097110000}"/>
    <cellStyle name="CellBody 10 2 2 3" xfId="4007" xr:uid="{00000000-0005-0000-0000-000098110000}"/>
    <cellStyle name="CellBody 10 2 2 3 2" xfId="4008" xr:uid="{00000000-0005-0000-0000-000099110000}"/>
    <cellStyle name="CellBody 10 2 2 3 3" xfId="4009" xr:uid="{00000000-0005-0000-0000-00009A110000}"/>
    <cellStyle name="CellBody 10 2 2 4" xfId="4010" xr:uid="{00000000-0005-0000-0000-00009B110000}"/>
    <cellStyle name="CellBody 10 2 2 4 2" xfId="4011" xr:uid="{00000000-0005-0000-0000-00009C110000}"/>
    <cellStyle name="CellBody 10 2 2 4 3" xfId="4012" xr:uid="{00000000-0005-0000-0000-00009D110000}"/>
    <cellStyle name="CellBody 10 2 2 5" xfId="4013" xr:uid="{00000000-0005-0000-0000-00009E110000}"/>
    <cellStyle name="CellBody 10 2 2 5 2" xfId="4014" xr:uid="{00000000-0005-0000-0000-00009F110000}"/>
    <cellStyle name="CellBody 10 2 2 5 3" xfId="4015" xr:uid="{00000000-0005-0000-0000-0000A0110000}"/>
    <cellStyle name="CellBody 10 2 2 6" xfId="4016" xr:uid="{00000000-0005-0000-0000-0000A1110000}"/>
    <cellStyle name="CellBody 10 2 3" xfId="4017" xr:uid="{00000000-0005-0000-0000-0000A2110000}"/>
    <cellStyle name="CellBody 10 2 3 2" xfId="4018" xr:uid="{00000000-0005-0000-0000-0000A3110000}"/>
    <cellStyle name="CellBody 10 2 3 3" xfId="4019" xr:uid="{00000000-0005-0000-0000-0000A4110000}"/>
    <cellStyle name="CellBody 10 2 4" xfId="4020" xr:uid="{00000000-0005-0000-0000-0000A5110000}"/>
    <cellStyle name="CellBody 10 2 4 2" xfId="4021" xr:uid="{00000000-0005-0000-0000-0000A6110000}"/>
    <cellStyle name="CellBody 10 2 4 3" xfId="4022" xr:uid="{00000000-0005-0000-0000-0000A7110000}"/>
    <cellStyle name="CellBody 10 2 5" xfId="4023" xr:uid="{00000000-0005-0000-0000-0000A8110000}"/>
    <cellStyle name="CellBody 10 2 5 2" xfId="4024" xr:uid="{00000000-0005-0000-0000-0000A9110000}"/>
    <cellStyle name="CellBody 10 2 5 3" xfId="4025" xr:uid="{00000000-0005-0000-0000-0000AA110000}"/>
    <cellStyle name="CellBody 10 2 6" xfId="4026" xr:uid="{00000000-0005-0000-0000-0000AB110000}"/>
    <cellStyle name="CellBody 10 2 7" xfId="4027" xr:uid="{00000000-0005-0000-0000-0000AC110000}"/>
    <cellStyle name="CellBody 10 3" xfId="4028" xr:uid="{00000000-0005-0000-0000-0000AD110000}"/>
    <cellStyle name="CellBody 10 3 2" xfId="4029" xr:uid="{00000000-0005-0000-0000-0000AE110000}"/>
    <cellStyle name="CellBody 10 3 2 2" xfId="4030" xr:uid="{00000000-0005-0000-0000-0000AF110000}"/>
    <cellStyle name="CellBody 10 3 2 2 2" xfId="4031" xr:uid="{00000000-0005-0000-0000-0000B0110000}"/>
    <cellStyle name="CellBody 10 3 2 2 3" xfId="4032" xr:uid="{00000000-0005-0000-0000-0000B1110000}"/>
    <cellStyle name="CellBody 10 3 2 3" xfId="4033" xr:uid="{00000000-0005-0000-0000-0000B2110000}"/>
    <cellStyle name="CellBody 10 3 2 3 2" xfId="4034" xr:uid="{00000000-0005-0000-0000-0000B3110000}"/>
    <cellStyle name="CellBody 10 3 2 3 3" xfId="4035" xr:uid="{00000000-0005-0000-0000-0000B4110000}"/>
    <cellStyle name="CellBody 10 3 2 4" xfId="4036" xr:uid="{00000000-0005-0000-0000-0000B5110000}"/>
    <cellStyle name="CellBody 10 3 2 4 2" xfId="4037" xr:uid="{00000000-0005-0000-0000-0000B6110000}"/>
    <cellStyle name="CellBody 10 3 2 4 3" xfId="4038" xr:uid="{00000000-0005-0000-0000-0000B7110000}"/>
    <cellStyle name="CellBody 10 3 2 5" xfId="4039" xr:uid="{00000000-0005-0000-0000-0000B8110000}"/>
    <cellStyle name="CellBody 10 3 2 5 2" xfId="4040" xr:uid="{00000000-0005-0000-0000-0000B9110000}"/>
    <cellStyle name="CellBody 10 3 2 5 3" xfId="4041" xr:uid="{00000000-0005-0000-0000-0000BA110000}"/>
    <cellStyle name="CellBody 10 3 2 6" xfId="4042" xr:uid="{00000000-0005-0000-0000-0000BB110000}"/>
    <cellStyle name="CellBody 10 3 3" xfId="4043" xr:uid="{00000000-0005-0000-0000-0000BC110000}"/>
    <cellStyle name="CellBody 10 3 3 2" xfId="4044" xr:uid="{00000000-0005-0000-0000-0000BD110000}"/>
    <cellStyle name="CellBody 10 3 3 3" xfId="4045" xr:uid="{00000000-0005-0000-0000-0000BE110000}"/>
    <cellStyle name="CellBody 10 3 4" xfId="4046" xr:uid="{00000000-0005-0000-0000-0000BF110000}"/>
    <cellStyle name="CellBody 10 3 4 2" xfId="4047" xr:uid="{00000000-0005-0000-0000-0000C0110000}"/>
    <cellStyle name="CellBody 10 3 4 3" xfId="4048" xr:uid="{00000000-0005-0000-0000-0000C1110000}"/>
    <cellStyle name="CellBody 10 3 5" xfId="4049" xr:uid="{00000000-0005-0000-0000-0000C2110000}"/>
    <cellStyle name="CellBody 10 3 5 2" xfId="4050" xr:uid="{00000000-0005-0000-0000-0000C3110000}"/>
    <cellStyle name="CellBody 10 3 5 3" xfId="4051" xr:uid="{00000000-0005-0000-0000-0000C4110000}"/>
    <cellStyle name="CellBody 10 3 6" xfId="4052" xr:uid="{00000000-0005-0000-0000-0000C5110000}"/>
    <cellStyle name="CellBody 10 3 7" xfId="4053" xr:uid="{00000000-0005-0000-0000-0000C6110000}"/>
    <cellStyle name="CellBody 10 4" xfId="4054" xr:uid="{00000000-0005-0000-0000-0000C7110000}"/>
    <cellStyle name="CellBody 10 4 2" xfId="4055" xr:uid="{00000000-0005-0000-0000-0000C8110000}"/>
    <cellStyle name="CellBody 10 4 2 2" xfId="4056" xr:uid="{00000000-0005-0000-0000-0000C9110000}"/>
    <cellStyle name="CellBody 10 4 2 2 2" xfId="4057" xr:uid="{00000000-0005-0000-0000-0000CA110000}"/>
    <cellStyle name="CellBody 10 4 2 2 3" xfId="4058" xr:uid="{00000000-0005-0000-0000-0000CB110000}"/>
    <cellStyle name="CellBody 10 4 2 3" xfId="4059" xr:uid="{00000000-0005-0000-0000-0000CC110000}"/>
    <cellStyle name="CellBody 10 4 2 3 2" xfId="4060" xr:uid="{00000000-0005-0000-0000-0000CD110000}"/>
    <cellStyle name="CellBody 10 4 2 3 3" xfId="4061" xr:uid="{00000000-0005-0000-0000-0000CE110000}"/>
    <cellStyle name="CellBody 10 4 2 4" xfId="4062" xr:uid="{00000000-0005-0000-0000-0000CF110000}"/>
    <cellStyle name="CellBody 10 4 2 4 2" xfId="4063" xr:uid="{00000000-0005-0000-0000-0000D0110000}"/>
    <cellStyle name="CellBody 10 4 2 4 3" xfId="4064" xr:uid="{00000000-0005-0000-0000-0000D1110000}"/>
    <cellStyle name="CellBody 10 4 2 5" xfId="4065" xr:uid="{00000000-0005-0000-0000-0000D2110000}"/>
    <cellStyle name="CellBody 10 4 2 5 2" xfId="4066" xr:uid="{00000000-0005-0000-0000-0000D3110000}"/>
    <cellStyle name="CellBody 10 4 2 5 3" xfId="4067" xr:uid="{00000000-0005-0000-0000-0000D4110000}"/>
    <cellStyle name="CellBody 10 4 2 6" xfId="4068" xr:uid="{00000000-0005-0000-0000-0000D5110000}"/>
    <cellStyle name="CellBody 10 4 3" xfId="4069" xr:uid="{00000000-0005-0000-0000-0000D6110000}"/>
    <cellStyle name="CellBody 10 4 3 2" xfId="4070" xr:uid="{00000000-0005-0000-0000-0000D7110000}"/>
    <cellStyle name="CellBody 10 4 3 3" xfId="4071" xr:uid="{00000000-0005-0000-0000-0000D8110000}"/>
    <cellStyle name="CellBody 10 4 4" xfId="4072" xr:uid="{00000000-0005-0000-0000-0000D9110000}"/>
    <cellStyle name="CellBody 10 4 4 2" xfId="4073" xr:uid="{00000000-0005-0000-0000-0000DA110000}"/>
    <cellStyle name="CellBody 10 4 4 3" xfId="4074" xr:uid="{00000000-0005-0000-0000-0000DB110000}"/>
    <cellStyle name="CellBody 10 4 5" xfId="4075" xr:uid="{00000000-0005-0000-0000-0000DC110000}"/>
    <cellStyle name="CellBody 10 4 5 2" xfId="4076" xr:uid="{00000000-0005-0000-0000-0000DD110000}"/>
    <cellStyle name="CellBody 10 4 5 3" xfId="4077" xr:uid="{00000000-0005-0000-0000-0000DE110000}"/>
    <cellStyle name="CellBody 10 4 6" xfId="4078" xr:uid="{00000000-0005-0000-0000-0000DF110000}"/>
    <cellStyle name="CellBody 10 4 7" xfId="4079" xr:uid="{00000000-0005-0000-0000-0000E0110000}"/>
    <cellStyle name="CellBody 10 5" xfId="4080" xr:uid="{00000000-0005-0000-0000-0000E1110000}"/>
    <cellStyle name="CellBody 10 5 2" xfId="4081" xr:uid="{00000000-0005-0000-0000-0000E2110000}"/>
    <cellStyle name="CellBody 10 5 2 2" xfId="4082" xr:uid="{00000000-0005-0000-0000-0000E3110000}"/>
    <cellStyle name="CellBody 10 5 2 3" xfId="4083" xr:uid="{00000000-0005-0000-0000-0000E4110000}"/>
    <cellStyle name="CellBody 10 5 3" xfId="4084" xr:uid="{00000000-0005-0000-0000-0000E5110000}"/>
    <cellStyle name="CellBody 10 5 3 2" xfId="4085" xr:uid="{00000000-0005-0000-0000-0000E6110000}"/>
    <cellStyle name="CellBody 10 5 3 3" xfId="4086" xr:uid="{00000000-0005-0000-0000-0000E7110000}"/>
    <cellStyle name="CellBody 10 5 4" xfId="4087" xr:uid="{00000000-0005-0000-0000-0000E8110000}"/>
    <cellStyle name="CellBody 10 5 4 2" xfId="4088" xr:uid="{00000000-0005-0000-0000-0000E9110000}"/>
    <cellStyle name="CellBody 10 5 4 3" xfId="4089" xr:uid="{00000000-0005-0000-0000-0000EA110000}"/>
    <cellStyle name="CellBody 10 5 5" xfId="4090" xr:uid="{00000000-0005-0000-0000-0000EB110000}"/>
    <cellStyle name="CellBody 10 5 5 2" xfId="4091" xr:uid="{00000000-0005-0000-0000-0000EC110000}"/>
    <cellStyle name="CellBody 10 5 5 3" xfId="4092" xr:uid="{00000000-0005-0000-0000-0000ED110000}"/>
    <cellStyle name="CellBody 10 5 6" xfId="4093" xr:uid="{00000000-0005-0000-0000-0000EE110000}"/>
    <cellStyle name="CellBody 10 6" xfId="4094" xr:uid="{00000000-0005-0000-0000-0000EF110000}"/>
    <cellStyle name="CellBody 10 6 2" xfId="4095" xr:uid="{00000000-0005-0000-0000-0000F0110000}"/>
    <cellStyle name="CellBody 10 6 3" xfId="4096" xr:uid="{00000000-0005-0000-0000-0000F1110000}"/>
    <cellStyle name="CellBody 10 7" xfId="4097" xr:uid="{00000000-0005-0000-0000-0000F2110000}"/>
    <cellStyle name="CellBody 10 7 2" xfId="4098" xr:uid="{00000000-0005-0000-0000-0000F3110000}"/>
    <cellStyle name="CellBody 10 7 3" xfId="4099" xr:uid="{00000000-0005-0000-0000-0000F4110000}"/>
    <cellStyle name="CellBody 10 8" xfId="4100" xr:uid="{00000000-0005-0000-0000-0000F5110000}"/>
    <cellStyle name="CellBody 10 8 2" xfId="4101" xr:uid="{00000000-0005-0000-0000-0000F6110000}"/>
    <cellStyle name="CellBody 10 8 3" xfId="4102" xr:uid="{00000000-0005-0000-0000-0000F7110000}"/>
    <cellStyle name="CellBody 10 9" xfId="4103" xr:uid="{00000000-0005-0000-0000-0000F8110000}"/>
    <cellStyle name="CellBody 11" xfId="4104" xr:uid="{00000000-0005-0000-0000-0000F9110000}"/>
    <cellStyle name="CellBody 11 2" xfId="4105" xr:uid="{00000000-0005-0000-0000-0000FA110000}"/>
    <cellStyle name="CellBody 11 2 2" xfId="4106" xr:uid="{00000000-0005-0000-0000-0000FB110000}"/>
    <cellStyle name="CellBody 11 2 3" xfId="4107" xr:uid="{00000000-0005-0000-0000-0000FC110000}"/>
    <cellStyle name="CellBody 11 3" xfId="4108" xr:uid="{00000000-0005-0000-0000-0000FD110000}"/>
    <cellStyle name="CellBody 11 3 2" xfId="4109" xr:uid="{00000000-0005-0000-0000-0000FE110000}"/>
    <cellStyle name="CellBody 11 3 3" xfId="4110" xr:uid="{00000000-0005-0000-0000-0000FF110000}"/>
    <cellStyle name="CellBody 11 4" xfId="4111" xr:uid="{00000000-0005-0000-0000-000000120000}"/>
    <cellStyle name="CellBody 11 4 2" xfId="4112" xr:uid="{00000000-0005-0000-0000-000001120000}"/>
    <cellStyle name="CellBody 11 4 3" xfId="4113" xr:uid="{00000000-0005-0000-0000-000002120000}"/>
    <cellStyle name="CellBody 11 5" xfId="4114" xr:uid="{00000000-0005-0000-0000-000003120000}"/>
    <cellStyle name="CellBody 11 5 2" xfId="4115" xr:uid="{00000000-0005-0000-0000-000004120000}"/>
    <cellStyle name="CellBody 11 5 3" xfId="4116" xr:uid="{00000000-0005-0000-0000-000005120000}"/>
    <cellStyle name="CellBody 11 6" xfId="4117" xr:uid="{00000000-0005-0000-0000-000006120000}"/>
    <cellStyle name="CellBody 12" xfId="4118" xr:uid="{00000000-0005-0000-0000-000007120000}"/>
    <cellStyle name="CellBody 12 2" xfId="4119" xr:uid="{00000000-0005-0000-0000-000008120000}"/>
    <cellStyle name="CellBody 12 3" xfId="4120" xr:uid="{00000000-0005-0000-0000-000009120000}"/>
    <cellStyle name="CellBody 13" xfId="4121" xr:uid="{00000000-0005-0000-0000-00000A120000}"/>
    <cellStyle name="CellBody 13 2" xfId="4122" xr:uid="{00000000-0005-0000-0000-00000B120000}"/>
    <cellStyle name="CellBody 13 3" xfId="4123" xr:uid="{00000000-0005-0000-0000-00000C120000}"/>
    <cellStyle name="CellBody 14" xfId="4124" xr:uid="{00000000-0005-0000-0000-00000D120000}"/>
    <cellStyle name="CellBody 14 2" xfId="4125" xr:uid="{00000000-0005-0000-0000-00000E120000}"/>
    <cellStyle name="CellBody 14 3" xfId="4126" xr:uid="{00000000-0005-0000-0000-00000F120000}"/>
    <cellStyle name="CellBody 15" xfId="4127" xr:uid="{00000000-0005-0000-0000-000010120000}"/>
    <cellStyle name="CellBody 16" xfId="4128" xr:uid="{00000000-0005-0000-0000-000011120000}"/>
    <cellStyle name="CellBody 2" xfId="4129" xr:uid="{00000000-0005-0000-0000-000012120000}"/>
    <cellStyle name="CellBody 2 10" xfId="4130" xr:uid="{00000000-0005-0000-0000-000013120000}"/>
    <cellStyle name="CellBody 2 2" xfId="4131" xr:uid="{00000000-0005-0000-0000-000014120000}"/>
    <cellStyle name="CellBody 2 2 10" xfId="4132" xr:uid="{00000000-0005-0000-0000-000015120000}"/>
    <cellStyle name="CellBody 2 2 2" xfId="4133" xr:uid="{00000000-0005-0000-0000-000016120000}"/>
    <cellStyle name="CellBody 2 2 2 2" xfId="4134" xr:uid="{00000000-0005-0000-0000-000017120000}"/>
    <cellStyle name="CellBody 2 2 2 2 2" xfId="4135" xr:uid="{00000000-0005-0000-0000-000018120000}"/>
    <cellStyle name="CellBody 2 2 2 2 2 2" xfId="4136" xr:uid="{00000000-0005-0000-0000-000019120000}"/>
    <cellStyle name="CellBody 2 2 2 2 2 3" xfId="4137" xr:uid="{00000000-0005-0000-0000-00001A120000}"/>
    <cellStyle name="CellBody 2 2 2 2 3" xfId="4138" xr:uid="{00000000-0005-0000-0000-00001B120000}"/>
    <cellStyle name="CellBody 2 2 2 2 3 2" xfId="4139" xr:uid="{00000000-0005-0000-0000-00001C120000}"/>
    <cellStyle name="CellBody 2 2 2 2 3 3" xfId="4140" xr:uid="{00000000-0005-0000-0000-00001D120000}"/>
    <cellStyle name="CellBody 2 2 2 2 4" xfId="4141" xr:uid="{00000000-0005-0000-0000-00001E120000}"/>
    <cellStyle name="CellBody 2 2 2 2 4 2" xfId="4142" xr:uid="{00000000-0005-0000-0000-00001F120000}"/>
    <cellStyle name="CellBody 2 2 2 2 4 3" xfId="4143" xr:uid="{00000000-0005-0000-0000-000020120000}"/>
    <cellStyle name="CellBody 2 2 2 2 5" xfId="4144" xr:uid="{00000000-0005-0000-0000-000021120000}"/>
    <cellStyle name="CellBody 2 2 2 2 5 2" xfId="4145" xr:uid="{00000000-0005-0000-0000-000022120000}"/>
    <cellStyle name="CellBody 2 2 2 2 5 3" xfId="4146" xr:uid="{00000000-0005-0000-0000-000023120000}"/>
    <cellStyle name="CellBody 2 2 2 2 6" xfId="4147" xr:uid="{00000000-0005-0000-0000-000024120000}"/>
    <cellStyle name="CellBody 2 2 2 3" xfId="4148" xr:uid="{00000000-0005-0000-0000-000025120000}"/>
    <cellStyle name="CellBody 2 2 2 3 2" xfId="4149" xr:uid="{00000000-0005-0000-0000-000026120000}"/>
    <cellStyle name="CellBody 2 2 2 3 3" xfId="4150" xr:uid="{00000000-0005-0000-0000-000027120000}"/>
    <cellStyle name="CellBody 2 2 2 4" xfId="4151" xr:uid="{00000000-0005-0000-0000-000028120000}"/>
    <cellStyle name="CellBody 2 2 2 4 2" xfId="4152" xr:uid="{00000000-0005-0000-0000-000029120000}"/>
    <cellStyle name="CellBody 2 2 2 4 3" xfId="4153" xr:uid="{00000000-0005-0000-0000-00002A120000}"/>
    <cellStyle name="CellBody 2 2 2 5" xfId="4154" xr:uid="{00000000-0005-0000-0000-00002B120000}"/>
    <cellStyle name="CellBody 2 2 2 5 2" xfId="4155" xr:uid="{00000000-0005-0000-0000-00002C120000}"/>
    <cellStyle name="CellBody 2 2 2 5 3" xfId="4156" xr:uid="{00000000-0005-0000-0000-00002D120000}"/>
    <cellStyle name="CellBody 2 2 2 6" xfId="4157" xr:uid="{00000000-0005-0000-0000-00002E120000}"/>
    <cellStyle name="CellBody 2 2 2 7" xfId="4158" xr:uid="{00000000-0005-0000-0000-00002F120000}"/>
    <cellStyle name="CellBody 2 2 3" xfId="4159" xr:uid="{00000000-0005-0000-0000-000030120000}"/>
    <cellStyle name="CellBody 2 2 3 2" xfId="4160" xr:uid="{00000000-0005-0000-0000-000031120000}"/>
    <cellStyle name="CellBody 2 2 3 2 2" xfId="4161" xr:uid="{00000000-0005-0000-0000-000032120000}"/>
    <cellStyle name="CellBody 2 2 3 2 2 2" xfId="4162" xr:uid="{00000000-0005-0000-0000-000033120000}"/>
    <cellStyle name="CellBody 2 2 3 2 2 3" xfId="4163" xr:uid="{00000000-0005-0000-0000-000034120000}"/>
    <cellStyle name="CellBody 2 2 3 2 3" xfId="4164" xr:uid="{00000000-0005-0000-0000-000035120000}"/>
    <cellStyle name="CellBody 2 2 3 2 3 2" xfId="4165" xr:uid="{00000000-0005-0000-0000-000036120000}"/>
    <cellStyle name="CellBody 2 2 3 2 3 3" xfId="4166" xr:uid="{00000000-0005-0000-0000-000037120000}"/>
    <cellStyle name="CellBody 2 2 3 2 4" xfId="4167" xr:uid="{00000000-0005-0000-0000-000038120000}"/>
    <cellStyle name="CellBody 2 2 3 2 4 2" xfId="4168" xr:uid="{00000000-0005-0000-0000-000039120000}"/>
    <cellStyle name="CellBody 2 2 3 2 4 3" xfId="4169" xr:uid="{00000000-0005-0000-0000-00003A120000}"/>
    <cellStyle name="CellBody 2 2 3 2 5" xfId="4170" xr:uid="{00000000-0005-0000-0000-00003B120000}"/>
    <cellStyle name="CellBody 2 2 3 2 5 2" xfId="4171" xr:uid="{00000000-0005-0000-0000-00003C120000}"/>
    <cellStyle name="CellBody 2 2 3 2 5 3" xfId="4172" xr:uid="{00000000-0005-0000-0000-00003D120000}"/>
    <cellStyle name="CellBody 2 2 3 2 6" xfId="4173" xr:uid="{00000000-0005-0000-0000-00003E120000}"/>
    <cellStyle name="CellBody 2 2 3 3" xfId="4174" xr:uid="{00000000-0005-0000-0000-00003F120000}"/>
    <cellStyle name="CellBody 2 2 3 3 2" xfId="4175" xr:uid="{00000000-0005-0000-0000-000040120000}"/>
    <cellStyle name="CellBody 2 2 3 3 3" xfId="4176" xr:uid="{00000000-0005-0000-0000-000041120000}"/>
    <cellStyle name="CellBody 2 2 3 4" xfId="4177" xr:uid="{00000000-0005-0000-0000-000042120000}"/>
    <cellStyle name="CellBody 2 2 3 4 2" xfId="4178" xr:uid="{00000000-0005-0000-0000-000043120000}"/>
    <cellStyle name="CellBody 2 2 3 4 3" xfId="4179" xr:uid="{00000000-0005-0000-0000-000044120000}"/>
    <cellStyle name="CellBody 2 2 3 5" xfId="4180" xr:uid="{00000000-0005-0000-0000-000045120000}"/>
    <cellStyle name="CellBody 2 2 3 5 2" xfId="4181" xr:uid="{00000000-0005-0000-0000-000046120000}"/>
    <cellStyle name="CellBody 2 2 3 5 3" xfId="4182" xr:uid="{00000000-0005-0000-0000-000047120000}"/>
    <cellStyle name="CellBody 2 2 3 6" xfId="4183" xr:uid="{00000000-0005-0000-0000-000048120000}"/>
    <cellStyle name="CellBody 2 2 3 7" xfId="4184" xr:uid="{00000000-0005-0000-0000-000049120000}"/>
    <cellStyle name="CellBody 2 2 4" xfId="4185" xr:uid="{00000000-0005-0000-0000-00004A120000}"/>
    <cellStyle name="CellBody 2 2 4 2" xfId="4186" xr:uid="{00000000-0005-0000-0000-00004B120000}"/>
    <cellStyle name="CellBody 2 2 4 2 2" xfId="4187" xr:uid="{00000000-0005-0000-0000-00004C120000}"/>
    <cellStyle name="CellBody 2 2 4 2 2 2" xfId="4188" xr:uid="{00000000-0005-0000-0000-00004D120000}"/>
    <cellStyle name="CellBody 2 2 4 2 2 3" xfId="4189" xr:uid="{00000000-0005-0000-0000-00004E120000}"/>
    <cellStyle name="CellBody 2 2 4 2 3" xfId="4190" xr:uid="{00000000-0005-0000-0000-00004F120000}"/>
    <cellStyle name="CellBody 2 2 4 2 3 2" xfId="4191" xr:uid="{00000000-0005-0000-0000-000050120000}"/>
    <cellStyle name="CellBody 2 2 4 2 3 3" xfId="4192" xr:uid="{00000000-0005-0000-0000-000051120000}"/>
    <cellStyle name="CellBody 2 2 4 2 4" xfId="4193" xr:uid="{00000000-0005-0000-0000-000052120000}"/>
    <cellStyle name="CellBody 2 2 4 2 4 2" xfId="4194" xr:uid="{00000000-0005-0000-0000-000053120000}"/>
    <cellStyle name="CellBody 2 2 4 2 4 3" xfId="4195" xr:uid="{00000000-0005-0000-0000-000054120000}"/>
    <cellStyle name="CellBody 2 2 4 2 5" xfId="4196" xr:uid="{00000000-0005-0000-0000-000055120000}"/>
    <cellStyle name="CellBody 2 2 4 2 5 2" xfId="4197" xr:uid="{00000000-0005-0000-0000-000056120000}"/>
    <cellStyle name="CellBody 2 2 4 2 5 3" xfId="4198" xr:uid="{00000000-0005-0000-0000-000057120000}"/>
    <cellStyle name="CellBody 2 2 4 2 6" xfId="4199" xr:uid="{00000000-0005-0000-0000-000058120000}"/>
    <cellStyle name="CellBody 2 2 4 3" xfId="4200" xr:uid="{00000000-0005-0000-0000-000059120000}"/>
    <cellStyle name="CellBody 2 2 4 3 2" xfId="4201" xr:uid="{00000000-0005-0000-0000-00005A120000}"/>
    <cellStyle name="CellBody 2 2 4 3 3" xfId="4202" xr:uid="{00000000-0005-0000-0000-00005B120000}"/>
    <cellStyle name="CellBody 2 2 4 4" xfId="4203" xr:uid="{00000000-0005-0000-0000-00005C120000}"/>
    <cellStyle name="CellBody 2 2 4 4 2" xfId="4204" xr:uid="{00000000-0005-0000-0000-00005D120000}"/>
    <cellStyle name="CellBody 2 2 4 4 3" xfId="4205" xr:uid="{00000000-0005-0000-0000-00005E120000}"/>
    <cellStyle name="CellBody 2 2 4 5" xfId="4206" xr:uid="{00000000-0005-0000-0000-00005F120000}"/>
    <cellStyle name="CellBody 2 2 4 5 2" xfId="4207" xr:uid="{00000000-0005-0000-0000-000060120000}"/>
    <cellStyle name="CellBody 2 2 4 5 3" xfId="4208" xr:uid="{00000000-0005-0000-0000-000061120000}"/>
    <cellStyle name="CellBody 2 2 4 6" xfId="4209" xr:uid="{00000000-0005-0000-0000-000062120000}"/>
    <cellStyle name="CellBody 2 2 4 7" xfId="4210" xr:uid="{00000000-0005-0000-0000-000063120000}"/>
    <cellStyle name="CellBody 2 2 5" xfId="4211" xr:uid="{00000000-0005-0000-0000-000064120000}"/>
    <cellStyle name="CellBody 2 2 5 2" xfId="4212" xr:uid="{00000000-0005-0000-0000-000065120000}"/>
    <cellStyle name="CellBody 2 2 5 2 2" xfId="4213" xr:uid="{00000000-0005-0000-0000-000066120000}"/>
    <cellStyle name="CellBody 2 2 5 2 3" xfId="4214" xr:uid="{00000000-0005-0000-0000-000067120000}"/>
    <cellStyle name="CellBody 2 2 5 3" xfId="4215" xr:uid="{00000000-0005-0000-0000-000068120000}"/>
    <cellStyle name="CellBody 2 2 5 3 2" xfId="4216" xr:uid="{00000000-0005-0000-0000-000069120000}"/>
    <cellStyle name="CellBody 2 2 5 3 3" xfId="4217" xr:uid="{00000000-0005-0000-0000-00006A120000}"/>
    <cellStyle name="CellBody 2 2 5 4" xfId="4218" xr:uid="{00000000-0005-0000-0000-00006B120000}"/>
    <cellStyle name="CellBody 2 2 5 4 2" xfId="4219" xr:uid="{00000000-0005-0000-0000-00006C120000}"/>
    <cellStyle name="CellBody 2 2 5 4 3" xfId="4220" xr:uid="{00000000-0005-0000-0000-00006D120000}"/>
    <cellStyle name="CellBody 2 2 5 5" xfId="4221" xr:uid="{00000000-0005-0000-0000-00006E120000}"/>
    <cellStyle name="CellBody 2 2 5 5 2" xfId="4222" xr:uid="{00000000-0005-0000-0000-00006F120000}"/>
    <cellStyle name="CellBody 2 2 5 5 3" xfId="4223" xr:uid="{00000000-0005-0000-0000-000070120000}"/>
    <cellStyle name="CellBody 2 2 5 6" xfId="4224" xr:uid="{00000000-0005-0000-0000-000071120000}"/>
    <cellStyle name="CellBody 2 2 6" xfId="4225" xr:uid="{00000000-0005-0000-0000-000072120000}"/>
    <cellStyle name="CellBody 2 2 6 2" xfId="4226" xr:uid="{00000000-0005-0000-0000-000073120000}"/>
    <cellStyle name="CellBody 2 2 6 3" xfId="4227" xr:uid="{00000000-0005-0000-0000-000074120000}"/>
    <cellStyle name="CellBody 2 2 7" xfId="4228" xr:uid="{00000000-0005-0000-0000-000075120000}"/>
    <cellStyle name="CellBody 2 2 7 2" xfId="4229" xr:uid="{00000000-0005-0000-0000-000076120000}"/>
    <cellStyle name="CellBody 2 2 7 3" xfId="4230" xr:uid="{00000000-0005-0000-0000-000077120000}"/>
    <cellStyle name="CellBody 2 2 8" xfId="4231" xr:uid="{00000000-0005-0000-0000-000078120000}"/>
    <cellStyle name="CellBody 2 2 8 2" xfId="4232" xr:uid="{00000000-0005-0000-0000-000079120000}"/>
    <cellStyle name="CellBody 2 2 8 3" xfId="4233" xr:uid="{00000000-0005-0000-0000-00007A120000}"/>
    <cellStyle name="CellBody 2 2 9" xfId="4234" xr:uid="{00000000-0005-0000-0000-00007B120000}"/>
    <cellStyle name="CellBody 2 3" xfId="4235" xr:uid="{00000000-0005-0000-0000-00007C120000}"/>
    <cellStyle name="CellBody 2 3 10" xfId="4236" xr:uid="{00000000-0005-0000-0000-00007D120000}"/>
    <cellStyle name="CellBody 2 3 2" xfId="4237" xr:uid="{00000000-0005-0000-0000-00007E120000}"/>
    <cellStyle name="CellBody 2 3 2 2" xfId="4238" xr:uid="{00000000-0005-0000-0000-00007F120000}"/>
    <cellStyle name="CellBody 2 3 2 2 2" xfId="4239" xr:uid="{00000000-0005-0000-0000-000080120000}"/>
    <cellStyle name="CellBody 2 3 2 2 2 2" xfId="4240" xr:uid="{00000000-0005-0000-0000-000081120000}"/>
    <cellStyle name="CellBody 2 3 2 2 2 3" xfId="4241" xr:uid="{00000000-0005-0000-0000-000082120000}"/>
    <cellStyle name="CellBody 2 3 2 2 3" xfId="4242" xr:uid="{00000000-0005-0000-0000-000083120000}"/>
    <cellStyle name="CellBody 2 3 2 2 3 2" xfId="4243" xr:uid="{00000000-0005-0000-0000-000084120000}"/>
    <cellStyle name="CellBody 2 3 2 2 3 3" xfId="4244" xr:uid="{00000000-0005-0000-0000-000085120000}"/>
    <cellStyle name="CellBody 2 3 2 2 4" xfId="4245" xr:uid="{00000000-0005-0000-0000-000086120000}"/>
    <cellStyle name="CellBody 2 3 2 2 4 2" xfId="4246" xr:uid="{00000000-0005-0000-0000-000087120000}"/>
    <cellStyle name="CellBody 2 3 2 2 4 3" xfId="4247" xr:uid="{00000000-0005-0000-0000-000088120000}"/>
    <cellStyle name="CellBody 2 3 2 2 5" xfId="4248" xr:uid="{00000000-0005-0000-0000-000089120000}"/>
    <cellStyle name="CellBody 2 3 2 2 5 2" xfId="4249" xr:uid="{00000000-0005-0000-0000-00008A120000}"/>
    <cellStyle name="CellBody 2 3 2 2 5 3" xfId="4250" xr:uid="{00000000-0005-0000-0000-00008B120000}"/>
    <cellStyle name="CellBody 2 3 2 2 6" xfId="4251" xr:uid="{00000000-0005-0000-0000-00008C120000}"/>
    <cellStyle name="CellBody 2 3 2 3" xfId="4252" xr:uid="{00000000-0005-0000-0000-00008D120000}"/>
    <cellStyle name="CellBody 2 3 2 3 2" xfId="4253" xr:uid="{00000000-0005-0000-0000-00008E120000}"/>
    <cellStyle name="CellBody 2 3 2 3 3" xfId="4254" xr:uid="{00000000-0005-0000-0000-00008F120000}"/>
    <cellStyle name="CellBody 2 3 2 4" xfId="4255" xr:uid="{00000000-0005-0000-0000-000090120000}"/>
    <cellStyle name="CellBody 2 3 2 4 2" xfId="4256" xr:uid="{00000000-0005-0000-0000-000091120000}"/>
    <cellStyle name="CellBody 2 3 2 4 3" xfId="4257" xr:uid="{00000000-0005-0000-0000-000092120000}"/>
    <cellStyle name="CellBody 2 3 2 5" xfId="4258" xr:uid="{00000000-0005-0000-0000-000093120000}"/>
    <cellStyle name="CellBody 2 3 2 5 2" xfId="4259" xr:uid="{00000000-0005-0000-0000-000094120000}"/>
    <cellStyle name="CellBody 2 3 2 5 3" xfId="4260" xr:uid="{00000000-0005-0000-0000-000095120000}"/>
    <cellStyle name="CellBody 2 3 2 6" xfId="4261" xr:uid="{00000000-0005-0000-0000-000096120000}"/>
    <cellStyle name="CellBody 2 3 2 7" xfId="4262" xr:uid="{00000000-0005-0000-0000-000097120000}"/>
    <cellStyle name="CellBody 2 3 3" xfId="4263" xr:uid="{00000000-0005-0000-0000-000098120000}"/>
    <cellStyle name="CellBody 2 3 3 2" xfId="4264" xr:uid="{00000000-0005-0000-0000-000099120000}"/>
    <cellStyle name="CellBody 2 3 3 2 2" xfId="4265" xr:uid="{00000000-0005-0000-0000-00009A120000}"/>
    <cellStyle name="CellBody 2 3 3 2 2 2" xfId="4266" xr:uid="{00000000-0005-0000-0000-00009B120000}"/>
    <cellStyle name="CellBody 2 3 3 2 2 3" xfId="4267" xr:uid="{00000000-0005-0000-0000-00009C120000}"/>
    <cellStyle name="CellBody 2 3 3 2 3" xfId="4268" xr:uid="{00000000-0005-0000-0000-00009D120000}"/>
    <cellStyle name="CellBody 2 3 3 2 3 2" xfId="4269" xr:uid="{00000000-0005-0000-0000-00009E120000}"/>
    <cellStyle name="CellBody 2 3 3 2 3 3" xfId="4270" xr:uid="{00000000-0005-0000-0000-00009F120000}"/>
    <cellStyle name="CellBody 2 3 3 2 4" xfId="4271" xr:uid="{00000000-0005-0000-0000-0000A0120000}"/>
    <cellStyle name="CellBody 2 3 3 2 4 2" xfId="4272" xr:uid="{00000000-0005-0000-0000-0000A1120000}"/>
    <cellStyle name="CellBody 2 3 3 2 4 3" xfId="4273" xr:uid="{00000000-0005-0000-0000-0000A2120000}"/>
    <cellStyle name="CellBody 2 3 3 2 5" xfId="4274" xr:uid="{00000000-0005-0000-0000-0000A3120000}"/>
    <cellStyle name="CellBody 2 3 3 2 5 2" xfId="4275" xr:uid="{00000000-0005-0000-0000-0000A4120000}"/>
    <cellStyle name="CellBody 2 3 3 2 5 3" xfId="4276" xr:uid="{00000000-0005-0000-0000-0000A5120000}"/>
    <cellStyle name="CellBody 2 3 3 2 6" xfId="4277" xr:uid="{00000000-0005-0000-0000-0000A6120000}"/>
    <cellStyle name="CellBody 2 3 3 3" xfId="4278" xr:uid="{00000000-0005-0000-0000-0000A7120000}"/>
    <cellStyle name="CellBody 2 3 3 3 2" xfId="4279" xr:uid="{00000000-0005-0000-0000-0000A8120000}"/>
    <cellStyle name="CellBody 2 3 3 3 3" xfId="4280" xr:uid="{00000000-0005-0000-0000-0000A9120000}"/>
    <cellStyle name="CellBody 2 3 3 4" xfId="4281" xr:uid="{00000000-0005-0000-0000-0000AA120000}"/>
    <cellStyle name="CellBody 2 3 3 4 2" xfId="4282" xr:uid="{00000000-0005-0000-0000-0000AB120000}"/>
    <cellStyle name="CellBody 2 3 3 4 3" xfId="4283" xr:uid="{00000000-0005-0000-0000-0000AC120000}"/>
    <cellStyle name="CellBody 2 3 3 5" xfId="4284" xr:uid="{00000000-0005-0000-0000-0000AD120000}"/>
    <cellStyle name="CellBody 2 3 3 5 2" xfId="4285" xr:uid="{00000000-0005-0000-0000-0000AE120000}"/>
    <cellStyle name="CellBody 2 3 3 5 3" xfId="4286" xr:uid="{00000000-0005-0000-0000-0000AF120000}"/>
    <cellStyle name="CellBody 2 3 3 6" xfId="4287" xr:uid="{00000000-0005-0000-0000-0000B0120000}"/>
    <cellStyle name="CellBody 2 3 3 7" xfId="4288" xr:uid="{00000000-0005-0000-0000-0000B1120000}"/>
    <cellStyle name="CellBody 2 3 4" xfId="4289" xr:uid="{00000000-0005-0000-0000-0000B2120000}"/>
    <cellStyle name="CellBody 2 3 4 2" xfId="4290" xr:uid="{00000000-0005-0000-0000-0000B3120000}"/>
    <cellStyle name="CellBody 2 3 4 2 2" xfId="4291" xr:uid="{00000000-0005-0000-0000-0000B4120000}"/>
    <cellStyle name="CellBody 2 3 4 2 2 2" xfId="4292" xr:uid="{00000000-0005-0000-0000-0000B5120000}"/>
    <cellStyle name="CellBody 2 3 4 2 2 3" xfId="4293" xr:uid="{00000000-0005-0000-0000-0000B6120000}"/>
    <cellStyle name="CellBody 2 3 4 2 3" xfId="4294" xr:uid="{00000000-0005-0000-0000-0000B7120000}"/>
    <cellStyle name="CellBody 2 3 4 2 3 2" xfId="4295" xr:uid="{00000000-0005-0000-0000-0000B8120000}"/>
    <cellStyle name="CellBody 2 3 4 2 3 3" xfId="4296" xr:uid="{00000000-0005-0000-0000-0000B9120000}"/>
    <cellStyle name="CellBody 2 3 4 2 4" xfId="4297" xr:uid="{00000000-0005-0000-0000-0000BA120000}"/>
    <cellStyle name="CellBody 2 3 4 2 4 2" xfId="4298" xr:uid="{00000000-0005-0000-0000-0000BB120000}"/>
    <cellStyle name="CellBody 2 3 4 2 4 3" xfId="4299" xr:uid="{00000000-0005-0000-0000-0000BC120000}"/>
    <cellStyle name="CellBody 2 3 4 2 5" xfId="4300" xr:uid="{00000000-0005-0000-0000-0000BD120000}"/>
    <cellStyle name="CellBody 2 3 4 2 5 2" xfId="4301" xr:uid="{00000000-0005-0000-0000-0000BE120000}"/>
    <cellStyle name="CellBody 2 3 4 2 5 3" xfId="4302" xr:uid="{00000000-0005-0000-0000-0000BF120000}"/>
    <cellStyle name="CellBody 2 3 4 2 6" xfId="4303" xr:uid="{00000000-0005-0000-0000-0000C0120000}"/>
    <cellStyle name="CellBody 2 3 4 3" xfId="4304" xr:uid="{00000000-0005-0000-0000-0000C1120000}"/>
    <cellStyle name="CellBody 2 3 4 3 2" xfId="4305" xr:uid="{00000000-0005-0000-0000-0000C2120000}"/>
    <cellStyle name="CellBody 2 3 4 3 3" xfId="4306" xr:uid="{00000000-0005-0000-0000-0000C3120000}"/>
    <cellStyle name="CellBody 2 3 4 4" xfId="4307" xr:uid="{00000000-0005-0000-0000-0000C4120000}"/>
    <cellStyle name="CellBody 2 3 4 4 2" xfId="4308" xr:uid="{00000000-0005-0000-0000-0000C5120000}"/>
    <cellStyle name="CellBody 2 3 4 4 3" xfId="4309" xr:uid="{00000000-0005-0000-0000-0000C6120000}"/>
    <cellStyle name="CellBody 2 3 4 5" xfId="4310" xr:uid="{00000000-0005-0000-0000-0000C7120000}"/>
    <cellStyle name="CellBody 2 3 4 5 2" xfId="4311" xr:uid="{00000000-0005-0000-0000-0000C8120000}"/>
    <cellStyle name="CellBody 2 3 4 5 3" xfId="4312" xr:uid="{00000000-0005-0000-0000-0000C9120000}"/>
    <cellStyle name="CellBody 2 3 4 6" xfId="4313" xr:uid="{00000000-0005-0000-0000-0000CA120000}"/>
    <cellStyle name="CellBody 2 3 4 7" xfId="4314" xr:uid="{00000000-0005-0000-0000-0000CB120000}"/>
    <cellStyle name="CellBody 2 3 5" xfId="4315" xr:uid="{00000000-0005-0000-0000-0000CC120000}"/>
    <cellStyle name="CellBody 2 3 5 2" xfId="4316" xr:uid="{00000000-0005-0000-0000-0000CD120000}"/>
    <cellStyle name="CellBody 2 3 5 2 2" xfId="4317" xr:uid="{00000000-0005-0000-0000-0000CE120000}"/>
    <cellStyle name="CellBody 2 3 5 2 3" xfId="4318" xr:uid="{00000000-0005-0000-0000-0000CF120000}"/>
    <cellStyle name="CellBody 2 3 5 3" xfId="4319" xr:uid="{00000000-0005-0000-0000-0000D0120000}"/>
    <cellStyle name="CellBody 2 3 5 3 2" xfId="4320" xr:uid="{00000000-0005-0000-0000-0000D1120000}"/>
    <cellStyle name="CellBody 2 3 5 3 3" xfId="4321" xr:uid="{00000000-0005-0000-0000-0000D2120000}"/>
    <cellStyle name="CellBody 2 3 5 4" xfId="4322" xr:uid="{00000000-0005-0000-0000-0000D3120000}"/>
    <cellStyle name="CellBody 2 3 5 4 2" xfId="4323" xr:uid="{00000000-0005-0000-0000-0000D4120000}"/>
    <cellStyle name="CellBody 2 3 5 4 3" xfId="4324" xr:uid="{00000000-0005-0000-0000-0000D5120000}"/>
    <cellStyle name="CellBody 2 3 5 5" xfId="4325" xr:uid="{00000000-0005-0000-0000-0000D6120000}"/>
    <cellStyle name="CellBody 2 3 5 5 2" xfId="4326" xr:uid="{00000000-0005-0000-0000-0000D7120000}"/>
    <cellStyle name="CellBody 2 3 5 5 3" xfId="4327" xr:uid="{00000000-0005-0000-0000-0000D8120000}"/>
    <cellStyle name="CellBody 2 3 5 6" xfId="4328" xr:uid="{00000000-0005-0000-0000-0000D9120000}"/>
    <cellStyle name="CellBody 2 3 6" xfId="4329" xr:uid="{00000000-0005-0000-0000-0000DA120000}"/>
    <cellStyle name="CellBody 2 3 6 2" xfId="4330" xr:uid="{00000000-0005-0000-0000-0000DB120000}"/>
    <cellStyle name="CellBody 2 3 6 3" xfId="4331" xr:uid="{00000000-0005-0000-0000-0000DC120000}"/>
    <cellStyle name="CellBody 2 3 7" xfId="4332" xr:uid="{00000000-0005-0000-0000-0000DD120000}"/>
    <cellStyle name="CellBody 2 3 7 2" xfId="4333" xr:uid="{00000000-0005-0000-0000-0000DE120000}"/>
    <cellStyle name="CellBody 2 3 7 3" xfId="4334" xr:uid="{00000000-0005-0000-0000-0000DF120000}"/>
    <cellStyle name="CellBody 2 3 8" xfId="4335" xr:uid="{00000000-0005-0000-0000-0000E0120000}"/>
    <cellStyle name="CellBody 2 3 8 2" xfId="4336" xr:uid="{00000000-0005-0000-0000-0000E1120000}"/>
    <cellStyle name="CellBody 2 3 8 3" xfId="4337" xr:uid="{00000000-0005-0000-0000-0000E2120000}"/>
    <cellStyle name="CellBody 2 3 9" xfId="4338" xr:uid="{00000000-0005-0000-0000-0000E3120000}"/>
    <cellStyle name="CellBody 2 4" xfId="4339" xr:uid="{00000000-0005-0000-0000-0000E4120000}"/>
    <cellStyle name="CellBody 2 4 10" xfId="4340" xr:uid="{00000000-0005-0000-0000-0000E5120000}"/>
    <cellStyle name="CellBody 2 4 2" xfId="4341" xr:uid="{00000000-0005-0000-0000-0000E6120000}"/>
    <cellStyle name="CellBody 2 4 2 2" xfId="4342" xr:uid="{00000000-0005-0000-0000-0000E7120000}"/>
    <cellStyle name="CellBody 2 4 2 2 2" xfId="4343" xr:uid="{00000000-0005-0000-0000-0000E8120000}"/>
    <cellStyle name="CellBody 2 4 2 2 2 2" xfId="4344" xr:uid="{00000000-0005-0000-0000-0000E9120000}"/>
    <cellStyle name="CellBody 2 4 2 2 2 3" xfId="4345" xr:uid="{00000000-0005-0000-0000-0000EA120000}"/>
    <cellStyle name="CellBody 2 4 2 2 3" xfId="4346" xr:uid="{00000000-0005-0000-0000-0000EB120000}"/>
    <cellStyle name="CellBody 2 4 2 2 3 2" xfId="4347" xr:uid="{00000000-0005-0000-0000-0000EC120000}"/>
    <cellStyle name="CellBody 2 4 2 2 3 3" xfId="4348" xr:uid="{00000000-0005-0000-0000-0000ED120000}"/>
    <cellStyle name="CellBody 2 4 2 2 4" xfId="4349" xr:uid="{00000000-0005-0000-0000-0000EE120000}"/>
    <cellStyle name="CellBody 2 4 2 2 4 2" xfId="4350" xr:uid="{00000000-0005-0000-0000-0000EF120000}"/>
    <cellStyle name="CellBody 2 4 2 2 4 3" xfId="4351" xr:uid="{00000000-0005-0000-0000-0000F0120000}"/>
    <cellStyle name="CellBody 2 4 2 2 5" xfId="4352" xr:uid="{00000000-0005-0000-0000-0000F1120000}"/>
    <cellStyle name="CellBody 2 4 2 2 5 2" xfId="4353" xr:uid="{00000000-0005-0000-0000-0000F2120000}"/>
    <cellStyle name="CellBody 2 4 2 2 5 3" xfId="4354" xr:uid="{00000000-0005-0000-0000-0000F3120000}"/>
    <cellStyle name="CellBody 2 4 2 2 6" xfId="4355" xr:uid="{00000000-0005-0000-0000-0000F4120000}"/>
    <cellStyle name="CellBody 2 4 2 3" xfId="4356" xr:uid="{00000000-0005-0000-0000-0000F5120000}"/>
    <cellStyle name="CellBody 2 4 2 3 2" xfId="4357" xr:uid="{00000000-0005-0000-0000-0000F6120000}"/>
    <cellStyle name="CellBody 2 4 2 3 3" xfId="4358" xr:uid="{00000000-0005-0000-0000-0000F7120000}"/>
    <cellStyle name="CellBody 2 4 2 4" xfId="4359" xr:uid="{00000000-0005-0000-0000-0000F8120000}"/>
    <cellStyle name="CellBody 2 4 2 4 2" xfId="4360" xr:uid="{00000000-0005-0000-0000-0000F9120000}"/>
    <cellStyle name="CellBody 2 4 2 4 3" xfId="4361" xr:uid="{00000000-0005-0000-0000-0000FA120000}"/>
    <cellStyle name="CellBody 2 4 2 5" xfId="4362" xr:uid="{00000000-0005-0000-0000-0000FB120000}"/>
    <cellStyle name="CellBody 2 4 2 5 2" xfId="4363" xr:uid="{00000000-0005-0000-0000-0000FC120000}"/>
    <cellStyle name="CellBody 2 4 2 5 3" xfId="4364" xr:uid="{00000000-0005-0000-0000-0000FD120000}"/>
    <cellStyle name="CellBody 2 4 2 6" xfId="4365" xr:uid="{00000000-0005-0000-0000-0000FE120000}"/>
    <cellStyle name="CellBody 2 4 2 7" xfId="4366" xr:uid="{00000000-0005-0000-0000-0000FF120000}"/>
    <cellStyle name="CellBody 2 4 3" xfId="4367" xr:uid="{00000000-0005-0000-0000-000000130000}"/>
    <cellStyle name="CellBody 2 4 3 2" xfId="4368" xr:uid="{00000000-0005-0000-0000-000001130000}"/>
    <cellStyle name="CellBody 2 4 3 2 2" xfId="4369" xr:uid="{00000000-0005-0000-0000-000002130000}"/>
    <cellStyle name="CellBody 2 4 3 2 2 2" xfId="4370" xr:uid="{00000000-0005-0000-0000-000003130000}"/>
    <cellStyle name="CellBody 2 4 3 2 2 3" xfId="4371" xr:uid="{00000000-0005-0000-0000-000004130000}"/>
    <cellStyle name="CellBody 2 4 3 2 3" xfId="4372" xr:uid="{00000000-0005-0000-0000-000005130000}"/>
    <cellStyle name="CellBody 2 4 3 2 3 2" xfId="4373" xr:uid="{00000000-0005-0000-0000-000006130000}"/>
    <cellStyle name="CellBody 2 4 3 2 3 3" xfId="4374" xr:uid="{00000000-0005-0000-0000-000007130000}"/>
    <cellStyle name="CellBody 2 4 3 2 4" xfId="4375" xr:uid="{00000000-0005-0000-0000-000008130000}"/>
    <cellStyle name="CellBody 2 4 3 2 4 2" xfId="4376" xr:uid="{00000000-0005-0000-0000-000009130000}"/>
    <cellStyle name="CellBody 2 4 3 2 4 3" xfId="4377" xr:uid="{00000000-0005-0000-0000-00000A130000}"/>
    <cellStyle name="CellBody 2 4 3 2 5" xfId="4378" xr:uid="{00000000-0005-0000-0000-00000B130000}"/>
    <cellStyle name="CellBody 2 4 3 2 5 2" xfId="4379" xr:uid="{00000000-0005-0000-0000-00000C130000}"/>
    <cellStyle name="CellBody 2 4 3 2 5 3" xfId="4380" xr:uid="{00000000-0005-0000-0000-00000D130000}"/>
    <cellStyle name="CellBody 2 4 3 2 6" xfId="4381" xr:uid="{00000000-0005-0000-0000-00000E130000}"/>
    <cellStyle name="CellBody 2 4 3 3" xfId="4382" xr:uid="{00000000-0005-0000-0000-00000F130000}"/>
    <cellStyle name="CellBody 2 4 3 3 2" xfId="4383" xr:uid="{00000000-0005-0000-0000-000010130000}"/>
    <cellStyle name="CellBody 2 4 3 3 3" xfId="4384" xr:uid="{00000000-0005-0000-0000-000011130000}"/>
    <cellStyle name="CellBody 2 4 3 4" xfId="4385" xr:uid="{00000000-0005-0000-0000-000012130000}"/>
    <cellStyle name="CellBody 2 4 3 4 2" xfId="4386" xr:uid="{00000000-0005-0000-0000-000013130000}"/>
    <cellStyle name="CellBody 2 4 3 4 3" xfId="4387" xr:uid="{00000000-0005-0000-0000-000014130000}"/>
    <cellStyle name="CellBody 2 4 3 5" xfId="4388" xr:uid="{00000000-0005-0000-0000-000015130000}"/>
    <cellStyle name="CellBody 2 4 3 5 2" xfId="4389" xr:uid="{00000000-0005-0000-0000-000016130000}"/>
    <cellStyle name="CellBody 2 4 3 5 3" xfId="4390" xr:uid="{00000000-0005-0000-0000-000017130000}"/>
    <cellStyle name="CellBody 2 4 3 6" xfId="4391" xr:uid="{00000000-0005-0000-0000-000018130000}"/>
    <cellStyle name="CellBody 2 4 3 7" xfId="4392" xr:uid="{00000000-0005-0000-0000-000019130000}"/>
    <cellStyle name="CellBody 2 4 4" xfId="4393" xr:uid="{00000000-0005-0000-0000-00001A130000}"/>
    <cellStyle name="CellBody 2 4 4 2" xfId="4394" xr:uid="{00000000-0005-0000-0000-00001B130000}"/>
    <cellStyle name="CellBody 2 4 4 2 2" xfId="4395" xr:uid="{00000000-0005-0000-0000-00001C130000}"/>
    <cellStyle name="CellBody 2 4 4 2 2 2" xfId="4396" xr:uid="{00000000-0005-0000-0000-00001D130000}"/>
    <cellStyle name="CellBody 2 4 4 2 2 3" xfId="4397" xr:uid="{00000000-0005-0000-0000-00001E130000}"/>
    <cellStyle name="CellBody 2 4 4 2 3" xfId="4398" xr:uid="{00000000-0005-0000-0000-00001F130000}"/>
    <cellStyle name="CellBody 2 4 4 2 3 2" xfId="4399" xr:uid="{00000000-0005-0000-0000-000020130000}"/>
    <cellStyle name="CellBody 2 4 4 2 3 3" xfId="4400" xr:uid="{00000000-0005-0000-0000-000021130000}"/>
    <cellStyle name="CellBody 2 4 4 2 4" xfId="4401" xr:uid="{00000000-0005-0000-0000-000022130000}"/>
    <cellStyle name="CellBody 2 4 4 2 4 2" xfId="4402" xr:uid="{00000000-0005-0000-0000-000023130000}"/>
    <cellStyle name="CellBody 2 4 4 2 4 3" xfId="4403" xr:uid="{00000000-0005-0000-0000-000024130000}"/>
    <cellStyle name="CellBody 2 4 4 2 5" xfId="4404" xr:uid="{00000000-0005-0000-0000-000025130000}"/>
    <cellStyle name="CellBody 2 4 4 2 5 2" xfId="4405" xr:uid="{00000000-0005-0000-0000-000026130000}"/>
    <cellStyle name="CellBody 2 4 4 2 5 3" xfId="4406" xr:uid="{00000000-0005-0000-0000-000027130000}"/>
    <cellStyle name="CellBody 2 4 4 2 6" xfId="4407" xr:uid="{00000000-0005-0000-0000-000028130000}"/>
    <cellStyle name="CellBody 2 4 4 3" xfId="4408" xr:uid="{00000000-0005-0000-0000-000029130000}"/>
    <cellStyle name="CellBody 2 4 4 3 2" xfId="4409" xr:uid="{00000000-0005-0000-0000-00002A130000}"/>
    <cellStyle name="CellBody 2 4 4 3 3" xfId="4410" xr:uid="{00000000-0005-0000-0000-00002B130000}"/>
    <cellStyle name="CellBody 2 4 4 4" xfId="4411" xr:uid="{00000000-0005-0000-0000-00002C130000}"/>
    <cellStyle name="CellBody 2 4 4 4 2" xfId="4412" xr:uid="{00000000-0005-0000-0000-00002D130000}"/>
    <cellStyle name="CellBody 2 4 4 4 3" xfId="4413" xr:uid="{00000000-0005-0000-0000-00002E130000}"/>
    <cellStyle name="CellBody 2 4 4 5" xfId="4414" xr:uid="{00000000-0005-0000-0000-00002F130000}"/>
    <cellStyle name="CellBody 2 4 4 5 2" xfId="4415" xr:uid="{00000000-0005-0000-0000-000030130000}"/>
    <cellStyle name="CellBody 2 4 4 5 3" xfId="4416" xr:uid="{00000000-0005-0000-0000-000031130000}"/>
    <cellStyle name="CellBody 2 4 4 6" xfId="4417" xr:uid="{00000000-0005-0000-0000-000032130000}"/>
    <cellStyle name="CellBody 2 4 4 7" xfId="4418" xr:uid="{00000000-0005-0000-0000-000033130000}"/>
    <cellStyle name="CellBody 2 4 5" xfId="4419" xr:uid="{00000000-0005-0000-0000-000034130000}"/>
    <cellStyle name="CellBody 2 4 5 2" xfId="4420" xr:uid="{00000000-0005-0000-0000-000035130000}"/>
    <cellStyle name="CellBody 2 4 5 2 2" xfId="4421" xr:uid="{00000000-0005-0000-0000-000036130000}"/>
    <cellStyle name="CellBody 2 4 5 2 3" xfId="4422" xr:uid="{00000000-0005-0000-0000-000037130000}"/>
    <cellStyle name="CellBody 2 4 5 3" xfId="4423" xr:uid="{00000000-0005-0000-0000-000038130000}"/>
    <cellStyle name="CellBody 2 4 5 3 2" xfId="4424" xr:uid="{00000000-0005-0000-0000-000039130000}"/>
    <cellStyle name="CellBody 2 4 5 3 3" xfId="4425" xr:uid="{00000000-0005-0000-0000-00003A130000}"/>
    <cellStyle name="CellBody 2 4 5 4" xfId="4426" xr:uid="{00000000-0005-0000-0000-00003B130000}"/>
    <cellStyle name="CellBody 2 4 5 4 2" xfId="4427" xr:uid="{00000000-0005-0000-0000-00003C130000}"/>
    <cellStyle name="CellBody 2 4 5 4 3" xfId="4428" xr:uid="{00000000-0005-0000-0000-00003D130000}"/>
    <cellStyle name="CellBody 2 4 5 5" xfId="4429" xr:uid="{00000000-0005-0000-0000-00003E130000}"/>
    <cellStyle name="CellBody 2 4 5 5 2" xfId="4430" xr:uid="{00000000-0005-0000-0000-00003F130000}"/>
    <cellStyle name="CellBody 2 4 5 5 3" xfId="4431" xr:uid="{00000000-0005-0000-0000-000040130000}"/>
    <cellStyle name="CellBody 2 4 5 6" xfId="4432" xr:uid="{00000000-0005-0000-0000-000041130000}"/>
    <cellStyle name="CellBody 2 4 6" xfId="4433" xr:uid="{00000000-0005-0000-0000-000042130000}"/>
    <cellStyle name="CellBody 2 4 6 2" xfId="4434" xr:uid="{00000000-0005-0000-0000-000043130000}"/>
    <cellStyle name="CellBody 2 4 6 3" xfId="4435" xr:uid="{00000000-0005-0000-0000-000044130000}"/>
    <cellStyle name="CellBody 2 4 7" xfId="4436" xr:uid="{00000000-0005-0000-0000-000045130000}"/>
    <cellStyle name="CellBody 2 4 7 2" xfId="4437" xr:uid="{00000000-0005-0000-0000-000046130000}"/>
    <cellStyle name="CellBody 2 4 7 3" xfId="4438" xr:uid="{00000000-0005-0000-0000-000047130000}"/>
    <cellStyle name="CellBody 2 4 8" xfId="4439" xr:uid="{00000000-0005-0000-0000-000048130000}"/>
    <cellStyle name="CellBody 2 4 8 2" xfId="4440" xr:uid="{00000000-0005-0000-0000-000049130000}"/>
    <cellStyle name="CellBody 2 4 8 3" xfId="4441" xr:uid="{00000000-0005-0000-0000-00004A130000}"/>
    <cellStyle name="CellBody 2 4 9" xfId="4442" xr:uid="{00000000-0005-0000-0000-00004B130000}"/>
    <cellStyle name="CellBody 2 5" xfId="4443" xr:uid="{00000000-0005-0000-0000-00004C130000}"/>
    <cellStyle name="CellBody 2 5 2" xfId="4444" xr:uid="{00000000-0005-0000-0000-00004D130000}"/>
    <cellStyle name="CellBody 2 5 2 2" xfId="4445" xr:uid="{00000000-0005-0000-0000-00004E130000}"/>
    <cellStyle name="CellBody 2 5 2 3" xfId="4446" xr:uid="{00000000-0005-0000-0000-00004F130000}"/>
    <cellStyle name="CellBody 2 5 3" xfId="4447" xr:uid="{00000000-0005-0000-0000-000050130000}"/>
    <cellStyle name="CellBody 2 5 3 2" xfId="4448" xr:uid="{00000000-0005-0000-0000-000051130000}"/>
    <cellStyle name="CellBody 2 5 3 3" xfId="4449" xr:uid="{00000000-0005-0000-0000-000052130000}"/>
    <cellStyle name="CellBody 2 5 4" xfId="4450" xr:uid="{00000000-0005-0000-0000-000053130000}"/>
    <cellStyle name="CellBody 2 5 4 2" xfId="4451" xr:uid="{00000000-0005-0000-0000-000054130000}"/>
    <cellStyle name="CellBody 2 5 4 3" xfId="4452" xr:uid="{00000000-0005-0000-0000-000055130000}"/>
    <cellStyle name="CellBody 2 5 5" xfId="4453" xr:uid="{00000000-0005-0000-0000-000056130000}"/>
    <cellStyle name="CellBody 2 5 5 2" xfId="4454" xr:uid="{00000000-0005-0000-0000-000057130000}"/>
    <cellStyle name="CellBody 2 5 5 3" xfId="4455" xr:uid="{00000000-0005-0000-0000-000058130000}"/>
    <cellStyle name="CellBody 2 5 6" xfId="4456" xr:uid="{00000000-0005-0000-0000-000059130000}"/>
    <cellStyle name="CellBody 2 6" xfId="4457" xr:uid="{00000000-0005-0000-0000-00005A130000}"/>
    <cellStyle name="CellBody 2 6 2" xfId="4458" xr:uid="{00000000-0005-0000-0000-00005B130000}"/>
    <cellStyle name="CellBody 2 6 3" xfId="4459" xr:uid="{00000000-0005-0000-0000-00005C130000}"/>
    <cellStyle name="CellBody 2 7" xfId="4460" xr:uid="{00000000-0005-0000-0000-00005D130000}"/>
    <cellStyle name="CellBody 2 7 2" xfId="4461" xr:uid="{00000000-0005-0000-0000-00005E130000}"/>
    <cellStyle name="CellBody 2 7 3" xfId="4462" xr:uid="{00000000-0005-0000-0000-00005F130000}"/>
    <cellStyle name="CellBody 2 8" xfId="4463" xr:uid="{00000000-0005-0000-0000-000060130000}"/>
    <cellStyle name="CellBody 2 8 2" xfId="4464" xr:uid="{00000000-0005-0000-0000-000061130000}"/>
    <cellStyle name="CellBody 2 8 3" xfId="4465" xr:uid="{00000000-0005-0000-0000-000062130000}"/>
    <cellStyle name="CellBody 2 9" xfId="4466" xr:uid="{00000000-0005-0000-0000-000063130000}"/>
    <cellStyle name="CellBody 3" xfId="4467" xr:uid="{00000000-0005-0000-0000-000064130000}"/>
    <cellStyle name="CellBody 3 10" xfId="4468" xr:uid="{00000000-0005-0000-0000-000065130000}"/>
    <cellStyle name="CellBody 3 2" xfId="4469" xr:uid="{00000000-0005-0000-0000-000066130000}"/>
    <cellStyle name="CellBody 3 2 10" xfId="4470" xr:uid="{00000000-0005-0000-0000-000067130000}"/>
    <cellStyle name="CellBody 3 2 2" xfId="4471" xr:uid="{00000000-0005-0000-0000-000068130000}"/>
    <cellStyle name="CellBody 3 2 2 2" xfId="4472" xr:uid="{00000000-0005-0000-0000-000069130000}"/>
    <cellStyle name="CellBody 3 2 2 2 2" xfId="4473" xr:uid="{00000000-0005-0000-0000-00006A130000}"/>
    <cellStyle name="CellBody 3 2 2 2 2 2" xfId="4474" xr:uid="{00000000-0005-0000-0000-00006B130000}"/>
    <cellStyle name="CellBody 3 2 2 2 2 3" xfId="4475" xr:uid="{00000000-0005-0000-0000-00006C130000}"/>
    <cellStyle name="CellBody 3 2 2 2 3" xfId="4476" xr:uid="{00000000-0005-0000-0000-00006D130000}"/>
    <cellStyle name="CellBody 3 2 2 2 3 2" xfId="4477" xr:uid="{00000000-0005-0000-0000-00006E130000}"/>
    <cellStyle name="CellBody 3 2 2 2 3 3" xfId="4478" xr:uid="{00000000-0005-0000-0000-00006F130000}"/>
    <cellStyle name="CellBody 3 2 2 2 4" xfId="4479" xr:uid="{00000000-0005-0000-0000-000070130000}"/>
    <cellStyle name="CellBody 3 2 2 2 4 2" xfId="4480" xr:uid="{00000000-0005-0000-0000-000071130000}"/>
    <cellStyle name="CellBody 3 2 2 2 4 3" xfId="4481" xr:uid="{00000000-0005-0000-0000-000072130000}"/>
    <cellStyle name="CellBody 3 2 2 2 5" xfId="4482" xr:uid="{00000000-0005-0000-0000-000073130000}"/>
    <cellStyle name="CellBody 3 2 2 2 5 2" xfId="4483" xr:uid="{00000000-0005-0000-0000-000074130000}"/>
    <cellStyle name="CellBody 3 2 2 2 5 3" xfId="4484" xr:uid="{00000000-0005-0000-0000-000075130000}"/>
    <cellStyle name="CellBody 3 2 2 2 6" xfId="4485" xr:uid="{00000000-0005-0000-0000-000076130000}"/>
    <cellStyle name="CellBody 3 2 2 3" xfId="4486" xr:uid="{00000000-0005-0000-0000-000077130000}"/>
    <cellStyle name="CellBody 3 2 2 3 2" xfId="4487" xr:uid="{00000000-0005-0000-0000-000078130000}"/>
    <cellStyle name="CellBody 3 2 2 3 3" xfId="4488" xr:uid="{00000000-0005-0000-0000-000079130000}"/>
    <cellStyle name="CellBody 3 2 2 4" xfId="4489" xr:uid="{00000000-0005-0000-0000-00007A130000}"/>
    <cellStyle name="CellBody 3 2 2 4 2" xfId="4490" xr:uid="{00000000-0005-0000-0000-00007B130000}"/>
    <cellStyle name="CellBody 3 2 2 4 3" xfId="4491" xr:uid="{00000000-0005-0000-0000-00007C130000}"/>
    <cellStyle name="CellBody 3 2 2 5" xfId="4492" xr:uid="{00000000-0005-0000-0000-00007D130000}"/>
    <cellStyle name="CellBody 3 2 2 5 2" xfId="4493" xr:uid="{00000000-0005-0000-0000-00007E130000}"/>
    <cellStyle name="CellBody 3 2 2 5 3" xfId="4494" xr:uid="{00000000-0005-0000-0000-00007F130000}"/>
    <cellStyle name="CellBody 3 2 2 6" xfId="4495" xr:uid="{00000000-0005-0000-0000-000080130000}"/>
    <cellStyle name="CellBody 3 2 2 7" xfId="4496" xr:uid="{00000000-0005-0000-0000-000081130000}"/>
    <cellStyle name="CellBody 3 2 3" xfId="4497" xr:uid="{00000000-0005-0000-0000-000082130000}"/>
    <cellStyle name="CellBody 3 2 3 2" xfId="4498" xr:uid="{00000000-0005-0000-0000-000083130000}"/>
    <cellStyle name="CellBody 3 2 3 2 2" xfId="4499" xr:uid="{00000000-0005-0000-0000-000084130000}"/>
    <cellStyle name="CellBody 3 2 3 2 2 2" xfId="4500" xr:uid="{00000000-0005-0000-0000-000085130000}"/>
    <cellStyle name="CellBody 3 2 3 2 2 3" xfId="4501" xr:uid="{00000000-0005-0000-0000-000086130000}"/>
    <cellStyle name="CellBody 3 2 3 2 3" xfId="4502" xr:uid="{00000000-0005-0000-0000-000087130000}"/>
    <cellStyle name="CellBody 3 2 3 2 3 2" xfId="4503" xr:uid="{00000000-0005-0000-0000-000088130000}"/>
    <cellStyle name="CellBody 3 2 3 2 3 3" xfId="4504" xr:uid="{00000000-0005-0000-0000-000089130000}"/>
    <cellStyle name="CellBody 3 2 3 2 4" xfId="4505" xr:uid="{00000000-0005-0000-0000-00008A130000}"/>
    <cellStyle name="CellBody 3 2 3 2 4 2" xfId="4506" xr:uid="{00000000-0005-0000-0000-00008B130000}"/>
    <cellStyle name="CellBody 3 2 3 2 4 3" xfId="4507" xr:uid="{00000000-0005-0000-0000-00008C130000}"/>
    <cellStyle name="CellBody 3 2 3 2 5" xfId="4508" xr:uid="{00000000-0005-0000-0000-00008D130000}"/>
    <cellStyle name="CellBody 3 2 3 2 5 2" xfId="4509" xr:uid="{00000000-0005-0000-0000-00008E130000}"/>
    <cellStyle name="CellBody 3 2 3 2 5 3" xfId="4510" xr:uid="{00000000-0005-0000-0000-00008F130000}"/>
    <cellStyle name="CellBody 3 2 3 2 6" xfId="4511" xr:uid="{00000000-0005-0000-0000-000090130000}"/>
    <cellStyle name="CellBody 3 2 3 3" xfId="4512" xr:uid="{00000000-0005-0000-0000-000091130000}"/>
    <cellStyle name="CellBody 3 2 3 3 2" xfId="4513" xr:uid="{00000000-0005-0000-0000-000092130000}"/>
    <cellStyle name="CellBody 3 2 3 3 3" xfId="4514" xr:uid="{00000000-0005-0000-0000-000093130000}"/>
    <cellStyle name="CellBody 3 2 3 4" xfId="4515" xr:uid="{00000000-0005-0000-0000-000094130000}"/>
    <cellStyle name="CellBody 3 2 3 4 2" xfId="4516" xr:uid="{00000000-0005-0000-0000-000095130000}"/>
    <cellStyle name="CellBody 3 2 3 4 3" xfId="4517" xr:uid="{00000000-0005-0000-0000-000096130000}"/>
    <cellStyle name="CellBody 3 2 3 5" xfId="4518" xr:uid="{00000000-0005-0000-0000-000097130000}"/>
    <cellStyle name="CellBody 3 2 3 5 2" xfId="4519" xr:uid="{00000000-0005-0000-0000-000098130000}"/>
    <cellStyle name="CellBody 3 2 3 5 3" xfId="4520" xr:uid="{00000000-0005-0000-0000-000099130000}"/>
    <cellStyle name="CellBody 3 2 3 6" xfId="4521" xr:uid="{00000000-0005-0000-0000-00009A130000}"/>
    <cellStyle name="CellBody 3 2 3 7" xfId="4522" xr:uid="{00000000-0005-0000-0000-00009B130000}"/>
    <cellStyle name="CellBody 3 2 4" xfId="4523" xr:uid="{00000000-0005-0000-0000-00009C130000}"/>
    <cellStyle name="CellBody 3 2 4 2" xfId="4524" xr:uid="{00000000-0005-0000-0000-00009D130000}"/>
    <cellStyle name="CellBody 3 2 4 2 2" xfId="4525" xr:uid="{00000000-0005-0000-0000-00009E130000}"/>
    <cellStyle name="CellBody 3 2 4 2 2 2" xfId="4526" xr:uid="{00000000-0005-0000-0000-00009F130000}"/>
    <cellStyle name="CellBody 3 2 4 2 2 3" xfId="4527" xr:uid="{00000000-0005-0000-0000-0000A0130000}"/>
    <cellStyle name="CellBody 3 2 4 2 3" xfId="4528" xr:uid="{00000000-0005-0000-0000-0000A1130000}"/>
    <cellStyle name="CellBody 3 2 4 2 3 2" xfId="4529" xr:uid="{00000000-0005-0000-0000-0000A2130000}"/>
    <cellStyle name="CellBody 3 2 4 2 3 3" xfId="4530" xr:uid="{00000000-0005-0000-0000-0000A3130000}"/>
    <cellStyle name="CellBody 3 2 4 2 4" xfId="4531" xr:uid="{00000000-0005-0000-0000-0000A4130000}"/>
    <cellStyle name="CellBody 3 2 4 2 4 2" xfId="4532" xr:uid="{00000000-0005-0000-0000-0000A5130000}"/>
    <cellStyle name="CellBody 3 2 4 2 4 3" xfId="4533" xr:uid="{00000000-0005-0000-0000-0000A6130000}"/>
    <cellStyle name="CellBody 3 2 4 2 5" xfId="4534" xr:uid="{00000000-0005-0000-0000-0000A7130000}"/>
    <cellStyle name="CellBody 3 2 4 2 5 2" xfId="4535" xr:uid="{00000000-0005-0000-0000-0000A8130000}"/>
    <cellStyle name="CellBody 3 2 4 2 5 3" xfId="4536" xr:uid="{00000000-0005-0000-0000-0000A9130000}"/>
    <cellStyle name="CellBody 3 2 4 2 6" xfId="4537" xr:uid="{00000000-0005-0000-0000-0000AA130000}"/>
    <cellStyle name="CellBody 3 2 4 3" xfId="4538" xr:uid="{00000000-0005-0000-0000-0000AB130000}"/>
    <cellStyle name="CellBody 3 2 4 3 2" xfId="4539" xr:uid="{00000000-0005-0000-0000-0000AC130000}"/>
    <cellStyle name="CellBody 3 2 4 3 3" xfId="4540" xr:uid="{00000000-0005-0000-0000-0000AD130000}"/>
    <cellStyle name="CellBody 3 2 4 4" xfId="4541" xr:uid="{00000000-0005-0000-0000-0000AE130000}"/>
    <cellStyle name="CellBody 3 2 4 4 2" xfId="4542" xr:uid="{00000000-0005-0000-0000-0000AF130000}"/>
    <cellStyle name="CellBody 3 2 4 4 3" xfId="4543" xr:uid="{00000000-0005-0000-0000-0000B0130000}"/>
    <cellStyle name="CellBody 3 2 4 5" xfId="4544" xr:uid="{00000000-0005-0000-0000-0000B1130000}"/>
    <cellStyle name="CellBody 3 2 4 5 2" xfId="4545" xr:uid="{00000000-0005-0000-0000-0000B2130000}"/>
    <cellStyle name="CellBody 3 2 4 5 3" xfId="4546" xr:uid="{00000000-0005-0000-0000-0000B3130000}"/>
    <cellStyle name="CellBody 3 2 4 6" xfId="4547" xr:uid="{00000000-0005-0000-0000-0000B4130000}"/>
    <cellStyle name="CellBody 3 2 4 7" xfId="4548" xr:uid="{00000000-0005-0000-0000-0000B5130000}"/>
    <cellStyle name="CellBody 3 2 5" xfId="4549" xr:uid="{00000000-0005-0000-0000-0000B6130000}"/>
    <cellStyle name="CellBody 3 2 5 2" xfId="4550" xr:uid="{00000000-0005-0000-0000-0000B7130000}"/>
    <cellStyle name="CellBody 3 2 5 2 2" xfId="4551" xr:uid="{00000000-0005-0000-0000-0000B8130000}"/>
    <cellStyle name="CellBody 3 2 5 2 3" xfId="4552" xr:uid="{00000000-0005-0000-0000-0000B9130000}"/>
    <cellStyle name="CellBody 3 2 5 3" xfId="4553" xr:uid="{00000000-0005-0000-0000-0000BA130000}"/>
    <cellStyle name="CellBody 3 2 5 3 2" xfId="4554" xr:uid="{00000000-0005-0000-0000-0000BB130000}"/>
    <cellStyle name="CellBody 3 2 5 3 3" xfId="4555" xr:uid="{00000000-0005-0000-0000-0000BC130000}"/>
    <cellStyle name="CellBody 3 2 5 4" xfId="4556" xr:uid="{00000000-0005-0000-0000-0000BD130000}"/>
    <cellStyle name="CellBody 3 2 5 4 2" xfId="4557" xr:uid="{00000000-0005-0000-0000-0000BE130000}"/>
    <cellStyle name="CellBody 3 2 5 4 3" xfId="4558" xr:uid="{00000000-0005-0000-0000-0000BF130000}"/>
    <cellStyle name="CellBody 3 2 5 5" xfId="4559" xr:uid="{00000000-0005-0000-0000-0000C0130000}"/>
    <cellStyle name="CellBody 3 2 5 5 2" xfId="4560" xr:uid="{00000000-0005-0000-0000-0000C1130000}"/>
    <cellStyle name="CellBody 3 2 5 5 3" xfId="4561" xr:uid="{00000000-0005-0000-0000-0000C2130000}"/>
    <cellStyle name="CellBody 3 2 5 6" xfId="4562" xr:uid="{00000000-0005-0000-0000-0000C3130000}"/>
    <cellStyle name="CellBody 3 2 6" xfId="4563" xr:uid="{00000000-0005-0000-0000-0000C4130000}"/>
    <cellStyle name="CellBody 3 2 6 2" xfId="4564" xr:uid="{00000000-0005-0000-0000-0000C5130000}"/>
    <cellStyle name="CellBody 3 2 6 3" xfId="4565" xr:uid="{00000000-0005-0000-0000-0000C6130000}"/>
    <cellStyle name="CellBody 3 2 7" xfId="4566" xr:uid="{00000000-0005-0000-0000-0000C7130000}"/>
    <cellStyle name="CellBody 3 2 7 2" xfId="4567" xr:uid="{00000000-0005-0000-0000-0000C8130000}"/>
    <cellStyle name="CellBody 3 2 7 3" xfId="4568" xr:uid="{00000000-0005-0000-0000-0000C9130000}"/>
    <cellStyle name="CellBody 3 2 8" xfId="4569" xr:uid="{00000000-0005-0000-0000-0000CA130000}"/>
    <cellStyle name="CellBody 3 2 8 2" xfId="4570" xr:uid="{00000000-0005-0000-0000-0000CB130000}"/>
    <cellStyle name="CellBody 3 2 8 3" xfId="4571" xr:uid="{00000000-0005-0000-0000-0000CC130000}"/>
    <cellStyle name="CellBody 3 2 9" xfId="4572" xr:uid="{00000000-0005-0000-0000-0000CD130000}"/>
    <cellStyle name="CellBody 3 3" xfId="4573" xr:uid="{00000000-0005-0000-0000-0000CE130000}"/>
    <cellStyle name="CellBody 3 3 10" xfId="4574" xr:uid="{00000000-0005-0000-0000-0000CF130000}"/>
    <cellStyle name="CellBody 3 3 2" xfId="4575" xr:uid="{00000000-0005-0000-0000-0000D0130000}"/>
    <cellStyle name="CellBody 3 3 2 2" xfId="4576" xr:uid="{00000000-0005-0000-0000-0000D1130000}"/>
    <cellStyle name="CellBody 3 3 2 2 2" xfId="4577" xr:uid="{00000000-0005-0000-0000-0000D2130000}"/>
    <cellStyle name="CellBody 3 3 2 2 2 2" xfId="4578" xr:uid="{00000000-0005-0000-0000-0000D3130000}"/>
    <cellStyle name="CellBody 3 3 2 2 2 3" xfId="4579" xr:uid="{00000000-0005-0000-0000-0000D4130000}"/>
    <cellStyle name="CellBody 3 3 2 2 3" xfId="4580" xr:uid="{00000000-0005-0000-0000-0000D5130000}"/>
    <cellStyle name="CellBody 3 3 2 2 3 2" xfId="4581" xr:uid="{00000000-0005-0000-0000-0000D6130000}"/>
    <cellStyle name="CellBody 3 3 2 2 3 3" xfId="4582" xr:uid="{00000000-0005-0000-0000-0000D7130000}"/>
    <cellStyle name="CellBody 3 3 2 2 4" xfId="4583" xr:uid="{00000000-0005-0000-0000-0000D8130000}"/>
    <cellStyle name="CellBody 3 3 2 2 4 2" xfId="4584" xr:uid="{00000000-0005-0000-0000-0000D9130000}"/>
    <cellStyle name="CellBody 3 3 2 2 4 3" xfId="4585" xr:uid="{00000000-0005-0000-0000-0000DA130000}"/>
    <cellStyle name="CellBody 3 3 2 2 5" xfId="4586" xr:uid="{00000000-0005-0000-0000-0000DB130000}"/>
    <cellStyle name="CellBody 3 3 2 2 5 2" xfId="4587" xr:uid="{00000000-0005-0000-0000-0000DC130000}"/>
    <cellStyle name="CellBody 3 3 2 2 5 3" xfId="4588" xr:uid="{00000000-0005-0000-0000-0000DD130000}"/>
    <cellStyle name="CellBody 3 3 2 2 6" xfId="4589" xr:uid="{00000000-0005-0000-0000-0000DE130000}"/>
    <cellStyle name="CellBody 3 3 2 3" xfId="4590" xr:uid="{00000000-0005-0000-0000-0000DF130000}"/>
    <cellStyle name="CellBody 3 3 2 3 2" xfId="4591" xr:uid="{00000000-0005-0000-0000-0000E0130000}"/>
    <cellStyle name="CellBody 3 3 2 3 3" xfId="4592" xr:uid="{00000000-0005-0000-0000-0000E1130000}"/>
    <cellStyle name="CellBody 3 3 2 4" xfId="4593" xr:uid="{00000000-0005-0000-0000-0000E2130000}"/>
    <cellStyle name="CellBody 3 3 2 4 2" xfId="4594" xr:uid="{00000000-0005-0000-0000-0000E3130000}"/>
    <cellStyle name="CellBody 3 3 2 4 3" xfId="4595" xr:uid="{00000000-0005-0000-0000-0000E4130000}"/>
    <cellStyle name="CellBody 3 3 2 5" xfId="4596" xr:uid="{00000000-0005-0000-0000-0000E5130000}"/>
    <cellStyle name="CellBody 3 3 2 5 2" xfId="4597" xr:uid="{00000000-0005-0000-0000-0000E6130000}"/>
    <cellStyle name="CellBody 3 3 2 5 3" xfId="4598" xr:uid="{00000000-0005-0000-0000-0000E7130000}"/>
    <cellStyle name="CellBody 3 3 2 6" xfId="4599" xr:uid="{00000000-0005-0000-0000-0000E8130000}"/>
    <cellStyle name="CellBody 3 3 2 7" xfId="4600" xr:uid="{00000000-0005-0000-0000-0000E9130000}"/>
    <cellStyle name="CellBody 3 3 3" xfId="4601" xr:uid="{00000000-0005-0000-0000-0000EA130000}"/>
    <cellStyle name="CellBody 3 3 3 2" xfId="4602" xr:uid="{00000000-0005-0000-0000-0000EB130000}"/>
    <cellStyle name="CellBody 3 3 3 2 2" xfId="4603" xr:uid="{00000000-0005-0000-0000-0000EC130000}"/>
    <cellStyle name="CellBody 3 3 3 2 2 2" xfId="4604" xr:uid="{00000000-0005-0000-0000-0000ED130000}"/>
    <cellStyle name="CellBody 3 3 3 2 2 3" xfId="4605" xr:uid="{00000000-0005-0000-0000-0000EE130000}"/>
    <cellStyle name="CellBody 3 3 3 2 3" xfId="4606" xr:uid="{00000000-0005-0000-0000-0000EF130000}"/>
    <cellStyle name="CellBody 3 3 3 2 3 2" xfId="4607" xr:uid="{00000000-0005-0000-0000-0000F0130000}"/>
    <cellStyle name="CellBody 3 3 3 2 3 3" xfId="4608" xr:uid="{00000000-0005-0000-0000-0000F1130000}"/>
    <cellStyle name="CellBody 3 3 3 2 4" xfId="4609" xr:uid="{00000000-0005-0000-0000-0000F2130000}"/>
    <cellStyle name="CellBody 3 3 3 2 4 2" xfId="4610" xr:uid="{00000000-0005-0000-0000-0000F3130000}"/>
    <cellStyle name="CellBody 3 3 3 2 4 3" xfId="4611" xr:uid="{00000000-0005-0000-0000-0000F4130000}"/>
    <cellStyle name="CellBody 3 3 3 2 5" xfId="4612" xr:uid="{00000000-0005-0000-0000-0000F5130000}"/>
    <cellStyle name="CellBody 3 3 3 2 5 2" xfId="4613" xr:uid="{00000000-0005-0000-0000-0000F6130000}"/>
    <cellStyle name="CellBody 3 3 3 2 5 3" xfId="4614" xr:uid="{00000000-0005-0000-0000-0000F7130000}"/>
    <cellStyle name="CellBody 3 3 3 2 6" xfId="4615" xr:uid="{00000000-0005-0000-0000-0000F8130000}"/>
    <cellStyle name="CellBody 3 3 3 3" xfId="4616" xr:uid="{00000000-0005-0000-0000-0000F9130000}"/>
    <cellStyle name="CellBody 3 3 3 3 2" xfId="4617" xr:uid="{00000000-0005-0000-0000-0000FA130000}"/>
    <cellStyle name="CellBody 3 3 3 3 3" xfId="4618" xr:uid="{00000000-0005-0000-0000-0000FB130000}"/>
    <cellStyle name="CellBody 3 3 3 4" xfId="4619" xr:uid="{00000000-0005-0000-0000-0000FC130000}"/>
    <cellStyle name="CellBody 3 3 3 4 2" xfId="4620" xr:uid="{00000000-0005-0000-0000-0000FD130000}"/>
    <cellStyle name="CellBody 3 3 3 4 3" xfId="4621" xr:uid="{00000000-0005-0000-0000-0000FE130000}"/>
    <cellStyle name="CellBody 3 3 3 5" xfId="4622" xr:uid="{00000000-0005-0000-0000-0000FF130000}"/>
    <cellStyle name="CellBody 3 3 3 5 2" xfId="4623" xr:uid="{00000000-0005-0000-0000-000000140000}"/>
    <cellStyle name="CellBody 3 3 3 5 3" xfId="4624" xr:uid="{00000000-0005-0000-0000-000001140000}"/>
    <cellStyle name="CellBody 3 3 3 6" xfId="4625" xr:uid="{00000000-0005-0000-0000-000002140000}"/>
    <cellStyle name="CellBody 3 3 3 7" xfId="4626" xr:uid="{00000000-0005-0000-0000-000003140000}"/>
    <cellStyle name="CellBody 3 3 4" xfId="4627" xr:uid="{00000000-0005-0000-0000-000004140000}"/>
    <cellStyle name="CellBody 3 3 4 2" xfId="4628" xr:uid="{00000000-0005-0000-0000-000005140000}"/>
    <cellStyle name="CellBody 3 3 4 2 2" xfId="4629" xr:uid="{00000000-0005-0000-0000-000006140000}"/>
    <cellStyle name="CellBody 3 3 4 2 2 2" xfId="4630" xr:uid="{00000000-0005-0000-0000-000007140000}"/>
    <cellStyle name="CellBody 3 3 4 2 2 3" xfId="4631" xr:uid="{00000000-0005-0000-0000-000008140000}"/>
    <cellStyle name="CellBody 3 3 4 2 3" xfId="4632" xr:uid="{00000000-0005-0000-0000-000009140000}"/>
    <cellStyle name="CellBody 3 3 4 2 3 2" xfId="4633" xr:uid="{00000000-0005-0000-0000-00000A140000}"/>
    <cellStyle name="CellBody 3 3 4 2 3 3" xfId="4634" xr:uid="{00000000-0005-0000-0000-00000B140000}"/>
    <cellStyle name="CellBody 3 3 4 2 4" xfId="4635" xr:uid="{00000000-0005-0000-0000-00000C140000}"/>
    <cellStyle name="CellBody 3 3 4 2 4 2" xfId="4636" xr:uid="{00000000-0005-0000-0000-00000D140000}"/>
    <cellStyle name="CellBody 3 3 4 2 4 3" xfId="4637" xr:uid="{00000000-0005-0000-0000-00000E140000}"/>
    <cellStyle name="CellBody 3 3 4 2 5" xfId="4638" xr:uid="{00000000-0005-0000-0000-00000F140000}"/>
    <cellStyle name="CellBody 3 3 4 2 5 2" xfId="4639" xr:uid="{00000000-0005-0000-0000-000010140000}"/>
    <cellStyle name="CellBody 3 3 4 2 5 3" xfId="4640" xr:uid="{00000000-0005-0000-0000-000011140000}"/>
    <cellStyle name="CellBody 3 3 4 2 6" xfId="4641" xr:uid="{00000000-0005-0000-0000-000012140000}"/>
    <cellStyle name="CellBody 3 3 4 3" xfId="4642" xr:uid="{00000000-0005-0000-0000-000013140000}"/>
    <cellStyle name="CellBody 3 3 4 3 2" xfId="4643" xr:uid="{00000000-0005-0000-0000-000014140000}"/>
    <cellStyle name="CellBody 3 3 4 3 3" xfId="4644" xr:uid="{00000000-0005-0000-0000-000015140000}"/>
    <cellStyle name="CellBody 3 3 4 4" xfId="4645" xr:uid="{00000000-0005-0000-0000-000016140000}"/>
    <cellStyle name="CellBody 3 3 4 4 2" xfId="4646" xr:uid="{00000000-0005-0000-0000-000017140000}"/>
    <cellStyle name="CellBody 3 3 4 4 3" xfId="4647" xr:uid="{00000000-0005-0000-0000-000018140000}"/>
    <cellStyle name="CellBody 3 3 4 5" xfId="4648" xr:uid="{00000000-0005-0000-0000-000019140000}"/>
    <cellStyle name="CellBody 3 3 4 5 2" xfId="4649" xr:uid="{00000000-0005-0000-0000-00001A140000}"/>
    <cellStyle name="CellBody 3 3 4 5 3" xfId="4650" xr:uid="{00000000-0005-0000-0000-00001B140000}"/>
    <cellStyle name="CellBody 3 3 4 6" xfId="4651" xr:uid="{00000000-0005-0000-0000-00001C140000}"/>
    <cellStyle name="CellBody 3 3 4 7" xfId="4652" xr:uid="{00000000-0005-0000-0000-00001D140000}"/>
    <cellStyle name="CellBody 3 3 5" xfId="4653" xr:uid="{00000000-0005-0000-0000-00001E140000}"/>
    <cellStyle name="CellBody 3 3 5 2" xfId="4654" xr:uid="{00000000-0005-0000-0000-00001F140000}"/>
    <cellStyle name="CellBody 3 3 5 2 2" xfId="4655" xr:uid="{00000000-0005-0000-0000-000020140000}"/>
    <cellStyle name="CellBody 3 3 5 2 3" xfId="4656" xr:uid="{00000000-0005-0000-0000-000021140000}"/>
    <cellStyle name="CellBody 3 3 5 3" xfId="4657" xr:uid="{00000000-0005-0000-0000-000022140000}"/>
    <cellStyle name="CellBody 3 3 5 3 2" xfId="4658" xr:uid="{00000000-0005-0000-0000-000023140000}"/>
    <cellStyle name="CellBody 3 3 5 3 3" xfId="4659" xr:uid="{00000000-0005-0000-0000-000024140000}"/>
    <cellStyle name="CellBody 3 3 5 4" xfId="4660" xr:uid="{00000000-0005-0000-0000-000025140000}"/>
    <cellStyle name="CellBody 3 3 5 4 2" xfId="4661" xr:uid="{00000000-0005-0000-0000-000026140000}"/>
    <cellStyle name="CellBody 3 3 5 4 3" xfId="4662" xr:uid="{00000000-0005-0000-0000-000027140000}"/>
    <cellStyle name="CellBody 3 3 5 5" xfId="4663" xr:uid="{00000000-0005-0000-0000-000028140000}"/>
    <cellStyle name="CellBody 3 3 5 5 2" xfId="4664" xr:uid="{00000000-0005-0000-0000-000029140000}"/>
    <cellStyle name="CellBody 3 3 5 5 3" xfId="4665" xr:uid="{00000000-0005-0000-0000-00002A140000}"/>
    <cellStyle name="CellBody 3 3 5 6" xfId="4666" xr:uid="{00000000-0005-0000-0000-00002B140000}"/>
    <cellStyle name="CellBody 3 3 6" xfId="4667" xr:uid="{00000000-0005-0000-0000-00002C140000}"/>
    <cellStyle name="CellBody 3 3 6 2" xfId="4668" xr:uid="{00000000-0005-0000-0000-00002D140000}"/>
    <cellStyle name="CellBody 3 3 6 3" xfId="4669" xr:uid="{00000000-0005-0000-0000-00002E140000}"/>
    <cellStyle name="CellBody 3 3 7" xfId="4670" xr:uid="{00000000-0005-0000-0000-00002F140000}"/>
    <cellStyle name="CellBody 3 3 7 2" xfId="4671" xr:uid="{00000000-0005-0000-0000-000030140000}"/>
    <cellStyle name="CellBody 3 3 7 3" xfId="4672" xr:uid="{00000000-0005-0000-0000-000031140000}"/>
    <cellStyle name="CellBody 3 3 8" xfId="4673" xr:uid="{00000000-0005-0000-0000-000032140000}"/>
    <cellStyle name="CellBody 3 3 8 2" xfId="4674" xr:uid="{00000000-0005-0000-0000-000033140000}"/>
    <cellStyle name="CellBody 3 3 8 3" xfId="4675" xr:uid="{00000000-0005-0000-0000-000034140000}"/>
    <cellStyle name="CellBody 3 3 9" xfId="4676" xr:uid="{00000000-0005-0000-0000-000035140000}"/>
    <cellStyle name="CellBody 3 4" xfId="4677" xr:uid="{00000000-0005-0000-0000-000036140000}"/>
    <cellStyle name="CellBody 3 4 10" xfId="4678" xr:uid="{00000000-0005-0000-0000-000037140000}"/>
    <cellStyle name="CellBody 3 4 2" xfId="4679" xr:uid="{00000000-0005-0000-0000-000038140000}"/>
    <cellStyle name="CellBody 3 4 2 2" xfId="4680" xr:uid="{00000000-0005-0000-0000-000039140000}"/>
    <cellStyle name="CellBody 3 4 2 2 2" xfId="4681" xr:uid="{00000000-0005-0000-0000-00003A140000}"/>
    <cellStyle name="CellBody 3 4 2 2 2 2" xfId="4682" xr:uid="{00000000-0005-0000-0000-00003B140000}"/>
    <cellStyle name="CellBody 3 4 2 2 2 3" xfId="4683" xr:uid="{00000000-0005-0000-0000-00003C140000}"/>
    <cellStyle name="CellBody 3 4 2 2 3" xfId="4684" xr:uid="{00000000-0005-0000-0000-00003D140000}"/>
    <cellStyle name="CellBody 3 4 2 2 3 2" xfId="4685" xr:uid="{00000000-0005-0000-0000-00003E140000}"/>
    <cellStyle name="CellBody 3 4 2 2 3 3" xfId="4686" xr:uid="{00000000-0005-0000-0000-00003F140000}"/>
    <cellStyle name="CellBody 3 4 2 2 4" xfId="4687" xr:uid="{00000000-0005-0000-0000-000040140000}"/>
    <cellStyle name="CellBody 3 4 2 2 4 2" xfId="4688" xr:uid="{00000000-0005-0000-0000-000041140000}"/>
    <cellStyle name="CellBody 3 4 2 2 4 3" xfId="4689" xr:uid="{00000000-0005-0000-0000-000042140000}"/>
    <cellStyle name="CellBody 3 4 2 2 5" xfId="4690" xr:uid="{00000000-0005-0000-0000-000043140000}"/>
    <cellStyle name="CellBody 3 4 2 2 5 2" xfId="4691" xr:uid="{00000000-0005-0000-0000-000044140000}"/>
    <cellStyle name="CellBody 3 4 2 2 5 3" xfId="4692" xr:uid="{00000000-0005-0000-0000-000045140000}"/>
    <cellStyle name="CellBody 3 4 2 2 6" xfId="4693" xr:uid="{00000000-0005-0000-0000-000046140000}"/>
    <cellStyle name="CellBody 3 4 2 3" xfId="4694" xr:uid="{00000000-0005-0000-0000-000047140000}"/>
    <cellStyle name="CellBody 3 4 2 3 2" xfId="4695" xr:uid="{00000000-0005-0000-0000-000048140000}"/>
    <cellStyle name="CellBody 3 4 2 3 3" xfId="4696" xr:uid="{00000000-0005-0000-0000-000049140000}"/>
    <cellStyle name="CellBody 3 4 2 4" xfId="4697" xr:uid="{00000000-0005-0000-0000-00004A140000}"/>
    <cellStyle name="CellBody 3 4 2 4 2" xfId="4698" xr:uid="{00000000-0005-0000-0000-00004B140000}"/>
    <cellStyle name="CellBody 3 4 2 4 3" xfId="4699" xr:uid="{00000000-0005-0000-0000-00004C140000}"/>
    <cellStyle name="CellBody 3 4 2 5" xfId="4700" xr:uid="{00000000-0005-0000-0000-00004D140000}"/>
    <cellStyle name="CellBody 3 4 2 5 2" xfId="4701" xr:uid="{00000000-0005-0000-0000-00004E140000}"/>
    <cellStyle name="CellBody 3 4 2 5 3" xfId="4702" xr:uid="{00000000-0005-0000-0000-00004F140000}"/>
    <cellStyle name="CellBody 3 4 2 6" xfId="4703" xr:uid="{00000000-0005-0000-0000-000050140000}"/>
    <cellStyle name="CellBody 3 4 2 7" xfId="4704" xr:uid="{00000000-0005-0000-0000-000051140000}"/>
    <cellStyle name="CellBody 3 4 3" xfId="4705" xr:uid="{00000000-0005-0000-0000-000052140000}"/>
    <cellStyle name="CellBody 3 4 3 2" xfId="4706" xr:uid="{00000000-0005-0000-0000-000053140000}"/>
    <cellStyle name="CellBody 3 4 3 2 2" xfId="4707" xr:uid="{00000000-0005-0000-0000-000054140000}"/>
    <cellStyle name="CellBody 3 4 3 2 2 2" xfId="4708" xr:uid="{00000000-0005-0000-0000-000055140000}"/>
    <cellStyle name="CellBody 3 4 3 2 2 3" xfId="4709" xr:uid="{00000000-0005-0000-0000-000056140000}"/>
    <cellStyle name="CellBody 3 4 3 2 3" xfId="4710" xr:uid="{00000000-0005-0000-0000-000057140000}"/>
    <cellStyle name="CellBody 3 4 3 2 3 2" xfId="4711" xr:uid="{00000000-0005-0000-0000-000058140000}"/>
    <cellStyle name="CellBody 3 4 3 2 3 3" xfId="4712" xr:uid="{00000000-0005-0000-0000-000059140000}"/>
    <cellStyle name="CellBody 3 4 3 2 4" xfId="4713" xr:uid="{00000000-0005-0000-0000-00005A140000}"/>
    <cellStyle name="CellBody 3 4 3 2 4 2" xfId="4714" xr:uid="{00000000-0005-0000-0000-00005B140000}"/>
    <cellStyle name="CellBody 3 4 3 2 4 3" xfId="4715" xr:uid="{00000000-0005-0000-0000-00005C140000}"/>
    <cellStyle name="CellBody 3 4 3 2 5" xfId="4716" xr:uid="{00000000-0005-0000-0000-00005D140000}"/>
    <cellStyle name="CellBody 3 4 3 2 5 2" xfId="4717" xr:uid="{00000000-0005-0000-0000-00005E140000}"/>
    <cellStyle name="CellBody 3 4 3 2 5 3" xfId="4718" xr:uid="{00000000-0005-0000-0000-00005F140000}"/>
    <cellStyle name="CellBody 3 4 3 2 6" xfId="4719" xr:uid="{00000000-0005-0000-0000-000060140000}"/>
    <cellStyle name="CellBody 3 4 3 3" xfId="4720" xr:uid="{00000000-0005-0000-0000-000061140000}"/>
    <cellStyle name="CellBody 3 4 3 3 2" xfId="4721" xr:uid="{00000000-0005-0000-0000-000062140000}"/>
    <cellStyle name="CellBody 3 4 3 3 3" xfId="4722" xr:uid="{00000000-0005-0000-0000-000063140000}"/>
    <cellStyle name="CellBody 3 4 3 4" xfId="4723" xr:uid="{00000000-0005-0000-0000-000064140000}"/>
    <cellStyle name="CellBody 3 4 3 4 2" xfId="4724" xr:uid="{00000000-0005-0000-0000-000065140000}"/>
    <cellStyle name="CellBody 3 4 3 4 3" xfId="4725" xr:uid="{00000000-0005-0000-0000-000066140000}"/>
    <cellStyle name="CellBody 3 4 3 5" xfId="4726" xr:uid="{00000000-0005-0000-0000-000067140000}"/>
    <cellStyle name="CellBody 3 4 3 5 2" xfId="4727" xr:uid="{00000000-0005-0000-0000-000068140000}"/>
    <cellStyle name="CellBody 3 4 3 5 3" xfId="4728" xr:uid="{00000000-0005-0000-0000-000069140000}"/>
    <cellStyle name="CellBody 3 4 3 6" xfId="4729" xr:uid="{00000000-0005-0000-0000-00006A140000}"/>
    <cellStyle name="CellBody 3 4 3 7" xfId="4730" xr:uid="{00000000-0005-0000-0000-00006B140000}"/>
    <cellStyle name="CellBody 3 4 4" xfId="4731" xr:uid="{00000000-0005-0000-0000-00006C140000}"/>
    <cellStyle name="CellBody 3 4 4 2" xfId="4732" xr:uid="{00000000-0005-0000-0000-00006D140000}"/>
    <cellStyle name="CellBody 3 4 4 2 2" xfId="4733" xr:uid="{00000000-0005-0000-0000-00006E140000}"/>
    <cellStyle name="CellBody 3 4 4 2 2 2" xfId="4734" xr:uid="{00000000-0005-0000-0000-00006F140000}"/>
    <cellStyle name="CellBody 3 4 4 2 2 3" xfId="4735" xr:uid="{00000000-0005-0000-0000-000070140000}"/>
    <cellStyle name="CellBody 3 4 4 2 3" xfId="4736" xr:uid="{00000000-0005-0000-0000-000071140000}"/>
    <cellStyle name="CellBody 3 4 4 2 3 2" xfId="4737" xr:uid="{00000000-0005-0000-0000-000072140000}"/>
    <cellStyle name="CellBody 3 4 4 2 3 3" xfId="4738" xr:uid="{00000000-0005-0000-0000-000073140000}"/>
    <cellStyle name="CellBody 3 4 4 2 4" xfId="4739" xr:uid="{00000000-0005-0000-0000-000074140000}"/>
    <cellStyle name="CellBody 3 4 4 2 4 2" xfId="4740" xr:uid="{00000000-0005-0000-0000-000075140000}"/>
    <cellStyle name="CellBody 3 4 4 2 4 3" xfId="4741" xr:uid="{00000000-0005-0000-0000-000076140000}"/>
    <cellStyle name="CellBody 3 4 4 2 5" xfId="4742" xr:uid="{00000000-0005-0000-0000-000077140000}"/>
    <cellStyle name="CellBody 3 4 4 2 5 2" xfId="4743" xr:uid="{00000000-0005-0000-0000-000078140000}"/>
    <cellStyle name="CellBody 3 4 4 2 5 3" xfId="4744" xr:uid="{00000000-0005-0000-0000-000079140000}"/>
    <cellStyle name="CellBody 3 4 4 2 6" xfId="4745" xr:uid="{00000000-0005-0000-0000-00007A140000}"/>
    <cellStyle name="CellBody 3 4 4 3" xfId="4746" xr:uid="{00000000-0005-0000-0000-00007B140000}"/>
    <cellStyle name="CellBody 3 4 4 3 2" xfId="4747" xr:uid="{00000000-0005-0000-0000-00007C140000}"/>
    <cellStyle name="CellBody 3 4 4 3 3" xfId="4748" xr:uid="{00000000-0005-0000-0000-00007D140000}"/>
    <cellStyle name="CellBody 3 4 4 4" xfId="4749" xr:uid="{00000000-0005-0000-0000-00007E140000}"/>
    <cellStyle name="CellBody 3 4 4 4 2" xfId="4750" xr:uid="{00000000-0005-0000-0000-00007F140000}"/>
    <cellStyle name="CellBody 3 4 4 4 3" xfId="4751" xr:uid="{00000000-0005-0000-0000-000080140000}"/>
    <cellStyle name="CellBody 3 4 4 5" xfId="4752" xr:uid="{00000000-0005-0000-0000-000081140000}"/>
    <cellStyle name="CellBody 3 4 4 5 2" xfId="4753" xr:uid="{00000000-0005-0000-0000-000082140000}"/>
    <cellStyle name="CellBody 3 4 4 5 3" xfId="4754" xr:uid="{00000000-0005-0000-0000-000083140000}"/>
    <cellStyle name="CellBody 3 4 4 6" xfId="4755" xr:uid="{00000000-0005-0000-0000-000084140000}"/>
    <cellStyle name="CellBody 3 4 4 7" xfId="4756" xr:uid="{00000000-0005-0000-0000-000085140000}"/>
    <cellStyle name="CellBody 3 4 5" xfId="4757" xr:uid="{00000000-0005-0000-0000-000086140000}"/>
    <cellStyle name="CellBody 3 4 5 2" xfId="4758" xr:uid="{00000000-0005-0000-0000-000087140000}"/>
    <cellStyle name="CellBody 3 4 5 2 2" xfId="4759" xr:uid="{00000000-0005-0000-0000-000088140000}"/>
    <cellStyle name="CellBody 3 4 5 2 3" xfId="4760" xr:uid="{00000000-0005-0000-0000-000089140000}"/>
    <cellStyle name="CellBody 3 4 5 3" xfId="4761" xr:uid="{00000000-0005-0000-0000-00008A140000}"/>
    <cellStyle name="CellBody 3 4 5 3 2" xfId="4762" xr:uid="{00000000-0005-0000-0000-00008B140000}"/>
    <cellStyle name="CellBody 3 4 5 3 3" xfId="4763" xr:uid="{00000000-0005-0000-0000-00008C140000}"/>
    <cellStyle name="CellBody 3 4 5 4" xfId="4764" xr:uid="{00000000-0005-0000-0000-00008D140000}"/>
    <cellStyle name="CellBody 3 4 5 4 2" xfId="4765" xr:uid="{00000000-0005-0000-0000-00008E140000}"/>
    <cellStyle name="CellBody 3 4 5 4 3" xfId="4766" xr:uid="{00000000-0005-0000-0000-00008F140000}"/>
    <cellStyle name="CellBody 3 4 5 5" xfId="4767" xr:uid="{00000000-0005-0000-0000-000090140000}"/>
    <cellStyle name="CellBody 3 4 5 5 2" xfId="4768" xr:uid="{00000000-0005-0000-0000-000091140000}"/>
    <cellStyle name="CellBody 3 4 5 5 3" xfId="4769" xr:uid="{00000000-0005-0000-0000-000092140000}"/>
    <cellStyle name="CellBody 3 4 5 6" xfId="4770" xr:uid="{00000000-0005-0000-0000-000093140000}"/>
    <cellStyle name="CellBody 3 4 6" xfId="4771" xr:uid="{00000000-0005-0000-0000-000094140000}"/>
    <cellStyle name="CellBody 3 4 6 2" xfId="4772" xr:uid="{00000000-0005-0000-0000-000095140000}"/>
    <cellStyle name="CellBody 3 4 6 3" xfId="4773" xr:uid="{00000000-0005-0000-0000-000096140000}"/>
    <cellStyle name="CellBody 3 4 7" xfId="4774" xr:uid="{00000000-0005-0000-0000-000097140000}"/>
    <cellStyle name="CellBody 3 4 7 2" xfId="4775" xr:uid="{00000000-0005-0000-0000-000098140000}"/>
    <cellStyle name="CellBody 3 4 7 3" xfId="4776" xr:uid="{00000000-0005-0000-0000-000099140000}"/>
    <cellStyle name="CellBody 3 4 8" xfId="4777" xr:uid="{00000000-0005-0000-0000-00009A140000}"/>
    <cellStyle name="CellBody 3 4 8 2" xfId="4778" xr:uid="{00000000-0005-0000-0000-00009B140000}"/>
    <cellStyle name="CellBody 3 4 8 3" xfId="4779" xr:uid="{00000000-0005-0000-0000-00009C140000}"/>
    <cellStyle name="CellBody 3 4 9" xfId="4780" xr:uid="{00000000-0005-0000-0000-00009D140000}"/>
    <cellStyle name="CellBody 3 5" xfId="4781" xr:uid="{00000000-0005-0000-0000-00009E140000}"/>
    <cellStyle name="CellBody 3 5 2" xfId="4782" xr:uid="{00000000-0005-0000-0000-00009F140000}"/>
    <cellStyle name="CellBody 3 5 2 2" xfId="4783" xr:uid="{00000000-0005-0000-0000-0000A0140000}"/>
    <cellStyle name="CellBody 3 5 2 3" xfId="4784" xr:uid="{00000000-0005-0000-0000-0000A1140000}"/>
    <cellStyle name="CellBody 3 5 3" xfId="4785" xr:uid="{00000000-0005-0000-0000-0000A2140000}"/>
    <cellStyle name="CellBody 3 5 3 2" xfId="4786" xr:uid="{00000000-0005-0000-0000-0000A3140000}"/>
    <cellStyle name="CellBody 3 5 3 3" xfId="4787" xr:uid="{00000000-0005-0000-0000-0000A4140000}"/>
    <cellStyle name="CellBody 3 5 4" xfId="4788" xr:uid="{00000000-0005-0000-0000-0000A5140000}"/>
    <cellStyle name="CellBody 3 5 4 2" xfId="4789" xr:uid="{00000000-0005-0000-0000-0000A6140000}"/>
    <cellStyle name="CellBody 3 5 4 3" xfId="4790" xr:uid="{00000000-0005-0000-0000-0000A7140000}"/>
    <cellStyle name="CellBody 3 5 5" xfId="4791" xr:uid="{00000000-0005-0000-0000-0000A8140000}"/>
    <cellStyle name="CellBody 3 5 5 2" xfId="4792" xr:uid="{00000000-0005-0000-0000-0000A9140000}"/>
    <cellStyle name="CellBody 3 5 5 3" xfId="4793" xr:uid="{00000000-0005-0000-0000-0000AA140000}"/>
    <cellStyle name="CellBody 3 5 6" xfId="4794" xr:uid="{00000000-0005-0000-0000-0000AB140000}"/>
    <cellStyle name="CellBody 3 6" xfId="4795" xr:uid="{00000000-0005-0000-0000-0000AC140000}"/>
    <cellStyle name="CellBody 3 6 2" xfId="4796" xr:uid="{00000000-0005-0000-0000-0000AD140000}"/>
    <cellStyle name="CellBody 3 6 3" xfId="4797" xr:uid="{00000000-0005-0000-0000-0000AE140000}"/>
    <cellStyle name="CellBody 3 7" xfId="4798" xr:uid="{00000000-0005-0000-0000-0000AF140000}"/>
    <cellStyle name="CellBody 3 7 2" xfId="4799" xr:uid="{00000000-0005-0000-0000-0000B0140000}"/>
    <cellStyle name="CellBody 3 7 3" xfId="4800" xr:uid="{00000000-0005-0000-0000-0000B1140000}"/>
    <cellStyle name="CellBody 3 8" xfId="4801" xr:uid="{00000000-0005-0000-0000-0000B2140000}"/>
    <cellStyle name="CellBody 3 8 2" xfId="4802" xr:uid="{00000000-0005-0000-0000-0000B3140000}"/>
    <cellStyle name="CellBody 3 8 3" xfId="4803" xr:uid="{00000000-0005-0000-0000-0000B4140000}"/>
    <cellStyle name="CellBody 3 9" xfId="4804" xr:uid="{00000000-0005-0000-0000-0000B5140000}"/>
    <cellStyle name="CellBody 4" xfId="4805" xr:uid="{00000000-0005-0000-0000-0000B6140000}"/>
    <cellStyle name="CellBody 4 10" xfId="4806" xr:uid="{00000000-0005-0000-0000-0000B7140000}"/>
    <cellStyle name="CellBody 4 2" xfId="4807" xr:uid="{00000000-0005-0000-0000-0000B8140000}"/>
    <cellStyle name="CellBody 4 2 10" xfId="4808" xr:uid="{00000000-0005-0000-0000-0000B9140000}"/>
    <cellStyle name="CellBody 4 2 2" xfId="4809" xr:uid="{00000000-0005-0000-0000-0000BA140000}"/>
    <cellStyle name="CellBody 4 2 2 2" xfId="4810" xr:uid="{00000000-0005-0000-0000-0000BB140000}"/>
    <cellStyle name="CellBody 4 2 2 2 2" xfId="4811" xr:uid="{00000000-0005-0000-0000-0000BC140000}"/>
    <cellStyle name="CellBody 4 2 2 2 2 2" xfId="4812" xr:uid="{00000000-0005-0000-0000-0000BD140000}"/>
    <cellStyle name="CellBody 4 2 2 2 2 3" xfId="4813" xr:uid="{00000000-0005-0000-0000-0000BE140000}"/>
    <cellStyle name="CellBody 4 2 2 2 3" xfId="4814" xr:uid="{00000000-0005-0000-0000-0000BF140000}"/>
    <cellStyle name="CellBody 4 2 2 2 3 2" xfId="4815" xr:uid="{00000000-0005-0000-0000-0000C0140000}"/>
    <cellStyle name="CellBody 4 2 2 2 3 3" xfId="4816" xr:uid="{00000000-0005-0000-0000-0000C1140000}"/>
    <cellStyle name="CellBody 4 2 2 2 4" xfId="4817" xr:uid="{00000000-0005-0000-0000-0000C2140000}"/>
    <cellStyle name="CellBody 4 2 2 2 4 2" xfId="4818" xr:uid="{00000000-0005-0000-0000-0000C3140000}"/>
    <cellStyle name="CellBody 4 2 2 2 4 3" xfId="4819" xr:uid="{00000000-0005-0000-0000-0000C4140000}"/>
    <cellStyle name="CellBody 4 2 2 2 5" xfId="4820" xr:uid="{00000000-0005-0000-0000-0000C5140000}"/>
    <cellStyle name="CellBody 4 2 2 2 5 2" xfId="4821" xr:uid="{00000000-0005-0000-0000-0000C6140000}"/>
    <cellStyle name="CellBody 4 2 2 2 5 3" xfId="4822" xr:uid="{00000000-0005-0000-0000-0000C7140000}"/>
    <cellStyle name="CellBody 4 2 2 2 6" xfId="4823" xr:uid="{00000000-0005-0000-0000-0000C8140000}"/>
    <cellStyle name="CellBody 4 2 2 3" xfId="4824" xr:uid="{00000000-0005-0000-0000-0000C9140000}"/>
    <cellStyle name="CellBody 4 2 2 3 2" xfId="4825" xr:uid="{00000000-0005-0000-0000-0000CA140000}"/>
    <cellStyle name="CellBody 4 2 2 3 3" xfId="4826" xr:uid="{00000000-0005-0000-0000-0000CB140000}"/>
    <cellStyle name="CellBody 4 2 2 4" xfId="4827" xr:uid="{00000000-0005-0000-0000-0000CC140000}"/>
    <cellStyle name="CellBody 4 2 2 4 2" xfId="4828" xr:uid="{00000000-0005-0000-0000-0000CD140000}"/>
    <cellStyle name="CellBody 4 2 2 4 3" xfId="4829" xr:uid="{00000000-0005-0000-0000-0000CE140000}"/>
    <cellStyle name="CellBody 4 2 2 5" xfId="4830" xr:uid="{00000000-0005-0000-0000-0000CF140000}"/>
    <cellStyle name="CellBody 4 2 2 5 2" xfId="4831" xr:uid="{00000000-0005-0000-0000-0000D0140000}"/>
    <cellStyle name="CellBody 4 2 2 5 3" xfId="4832" xr:uid="{00000000-0005-0000-0000-0000D1140000}"/>
    <cellStyle name="CellBody 4 2 2 6" xfId="4833" xr:uid="{00000000-0005-0000-0000-0000D2140000}"/>
    <cellStyle name="CellBody 4 2 2 7" xfId="4834" xr:uid="{00000000-0005-0000-0000-0000D3140000}"/>
    <cellStyle name="CellBody 4 2 3" xfId="4835" xr:uid="{00000000-0005-0000-0000-0000D4140000}"/>
    <cellStyle name="CellBody 4 2 3 2" xfId="4836" xr:uid="{00000000-0005-0000-0000-0000D5140000}"/>
    <cellStyle name="CellBody 4 2 3 2 2" xfId="4837" xr:uid="{00000000-0005-0000-0000-0000D6140000}"/>
    <cellStyle name="CellBody 4 2 3 2 2 2" xfId="4838" xr:uid="{00000000-0005-0000-0000-0000D7140000}"/>
    <cellStyle name="CellBody 4 2 3 2 2 3" xfId="4839" xr:uid="{00000000-0005-0000-0000-0000D8140000}"/>
    <cellStyle name="CellBody 4 2 3 2 3" xfId="4840" xr:uid="{00000000-0005-0000-0000-0000D9140000}"/>
    <cellStyle name="CellBody 4 2 3 2 3 2" xfId="4841" xr:uid="{00000000-0005-0000-0000-0000DA140000}"/>
    <cellStyle name="CellBody 4 2 3 2 3 3" xfId="4842" xr:uid="{00000000-0005-0000-0000-0000DB140000}"/>
    <cellStyle name="CellBody 4 2 3 2 4" xfId="4843" xr:uid="{00000000-0005-0000-0000-0000DC140000}"/>
    <cellStyle name="CellBody 4 2 3 2 4 2" xfId="4844" xr:uid="{00000000-0005-0000-0000-0000DD140000}"/>
    <cellStyle name="CellBody 4 2 3 2 4 3" xfId="4845" xr:uid="{00000000-0005-0000-0000-0000DE140000}"/>
    <cellStyle name="CellBody 4 2 3 2 5" xfId="4846" xr:uid="{00000000-0005-0000-0000-0000DF140000}"/>
    <cellStyle name="CellBody 4 2 3 2 5 2" xfId="4847" xr:uid="{00000000-0005-0000-0000-0000E0140000}"/>
    <cellStyle name="CellBody 4 2 3 2 5 3" xfId="4848" xr:uid="{00000000-0005-0000-0000-0000E1140000}"/>
    <cellStyle name="CellBody 4 2 3 2 6" xfId="4849" xr:uid="{00000000-0005-0000-0000-0000E2140000}"/>
    <cellStyle name="CellBody 4 2 3 3" xfId="4850" xr:uid="{00000000-0005-0000-0000-0000E3140000}"/>
    <cellStyle name="CellBody 4 2 3 3 2" xfId="4851" xr:uid="{00000000-0005-0000-0000-0000E4140000}"/>
    <cellStyle name="CellBody 4 2 3 3 3" xfId="4852" xr:uid="{00000000-0005-0000-0000-0000E5140000}"/>
    <cellStyle name="CellBody 4 2 3 4" xfId="4853" xr:uid="{00000000-0005-0000-0000-0000E6140000}"/>
    <cellStyle name="CellBody 4 2 3 4 2" xfId="4854" xr:uid="{00000000-0005-0000-0000-0000E7140000}"/>
    <cellStyle name="CellBody 4 2 3 4 3" xfId="4855" xr:uid="{00000000-0005-0000-0000-0000E8140000}"/>
    <cellStyle name="CellBody 4 2 3 5" xfId="4856" xr:uid="{00000000-0005-0000-0000-0000E9140000}"/>
    <cellStyle name="CellBody 4 2 3 5 2" xfId="4857" xr:uid="{00000000-0005-0000-0000-0000EA140000}"/>
    <cellStyle name="CellBody 4 2 3 5 3" xfId="4858" xr:uid="{00000000-0005-0000-0000-0000EB140000}"/>
    <cellStyle name="CellBody 4 2 3 6" xfId="4859" xr:uid="{00000000-0005-0000-0000-0000EC140000}"/>
    <cellStyle name="CellBody 4 2 3 7" xfId="4860" xr:uid="{00000000-0005-0000-0000-0000ED140000}"/>
    <cellStyle name="CellBody 4 2 4" xfId="4861" xr:uid="{00000000-0005-0000-0000-0000EE140000}"/>
    <cellStyle name="CellBody 4 2 4 2" xfId="4862" xr:uid="{00000000-0005-0000-0000-0000EF140000}"/>
    <cellStyle name="CellBody 4 2 4 2 2" xfId="4863" xr:uid="{00000000-0005-0000-0000-0000F0140000}"/>
    <cellStyle name="CellBody 4 2 4 2 2 2" xfId="4864" xr:uid="{00000000-0005-0000-0000-0000F1140000}"/>
    <cellStyle name="CellBody 4 2 4 2 2 3" xfId="4865" xr:uid="{00000000-0005-0000-0000-0000F2140000}"/>
    <cellStyle name="CellBody 4 2 4 2 3" xfId="4866" xr:uid="{00000000-0005-0000-0000-0000F3140000}"/>
    <cellStyle name="CellBody 4 2 4 2 3 2" xfId="4867" xr:uid="{00000000-0005-0000-0000-0000F4140000}"/>
    <cellStyle name="CellBody 4 2 4 2 3 3" xfId="4868" xr:uid="{00000000-0005-0000-0000-0000F5140000}"/>
    <cellStyle name="CellBody 4 2 4 2 4" xfId="4869" xr:uid="{00000000-0005-0000-0000-0000F6140000}"/>
    <cellStyle name="CellBody 4 2 4 2 4 2" xfId="4870" xr:uid="{00000000-0005-0000-0000-0000F7140000}"/>
    <cellStyle name="CellBody 4 2 4 2 4 3" xfId="4871" xr:uid="{00000000-0005-0000-0000-0000F8140000}"/>
    <cellStyle name="CellBody 4 2 4 2 5" xfId="4872" xr:uid="{00000000-0005-0000-0000-0000F9140000}"/>
    <cellStyle name="CellBody 4 2 4 2 5 2" xfId="4873" xr:uid="{00000000-0005-0000-0000-0000FA140000}"/>
    <cellStyle name="CellBody 4 2 4 2 5 3" xfId="4874" xr:uid="{00000000-0005-0000-0000-0000FB140000}"/>
    <cellStyle name="CellBody 4 2 4 2 6" xfId="4875" xr:uid="{00000000-0005-0000-0000-0000FC140000}"/>
    <cellStyle name="CellBody 4 2 4 3" xfId="4876" xr:uid="{00000000-0005-0000-0000-0000FD140000}"/>
    <cellStyle name="CellBody 4 2 4 3 2" xfId="4877" xr:uid="{00000000-0005-0000-0000-0000FE140000}"/>
    <cellStyle name="CellBody 4 2 4 3 3" xfId="4878" xr:uid="{00000000-0005-0000-0000-0000FF140000}"/>
    <cellStyle name="CellBody 4 2 4 4" xfId="4879" xr:uid="{00000000-0005-0000-0000-000000150000}"/>
    <cellStyle name="CellBody 4 2 4 4 2" xfId="4880" xr:uid="{00000000-0005-0000-0000-000001150000}"/>
    <cellStyle name="CellBody 4 2 4 4 3" xfId="4881" xr:uid="{00000000-0005-0000-0000-000002150000}"/>
    <cellStyle name="CellBody 4 2 4 5" xfId="4882" xr:uid="{00000000-0005-0000-0000-000003150000}"/>
    <cellStyle name="CellBody 4 2 4 5 2" xfId="4883" xr:uid="{00000000-0005-0000-0000-000004150000}"/>
    <cellStyle name="CellBody 4 2 4 5 3" xfId="4884" xr:uid="{00000000-0005-0000-0000-000005150000}"/>
    <cellStyle name="CellBody 4 2 4 6" xfId="4885" xr:uid="{00000000-0005-0000-0000-000006150000}"/>
    <cellStyle name="CellBody 4 2 4 7" xfId="4886" xr:uid="{00000000-0005-0000-0000-000007150000}"/>
    <cellStyle name="CellBody 4 2 5" xfId="4887" xr:uid="{00000000-0005-0000-0000-000008150000}"/>
    <cellStyle name="CellBody 4 2 5 2" xfId="4888" xr:uid="{00000000-0005-0000-0000-000009150000}"/>
    <cellStyle name="CellBody 4 2 5 2 2" xfId="4889" xr:uid="{00000000-0005-0000-0000-00000A150000}"/>
    <cellStyle name="CellBody 4 2 5 2 3" xfId="4890" xr:uid="{00000000-0005-0000-0000-00000B150000}"/>
    <cellStyle name="CellBody 4 2 5 3" xfId="4891" xr:uid="{00000000-0005-0000-0000-00000C150000}"/>
    <cellStyle name="CellBody 4 2 5 3 2" xfId="4892" xr:uid="{00000000-0005-0000-0000-00000D150000}"/>
    <cellStyle name="CellBody 4 2 5 3 3" xfId="4893" xr:uid="{00000000-0005-0000-0000-00000E150000}"/>
    <cellStyle name="CellBody 4 2 5 4" xfId="4894" xr:uid="{00000000-0005-0000-0000-00000F150000}"/>
    <cellStyle name="CellBody 4 2 5 4 2" xfId="4895" xr:uid="{00000000-0005-0000-0000-000010150000}"/>
    <cellStyle name="CellBody 4 2 5 4 3" xfId="4896" xr:uid="{00000000-0005-0000-0000-000011150000}"/>
    <cellStyle name="CellBody 4 2 5 5" xfId="4897" xr:uid="{00000000-0005-0000-0000-000012150000}"/>
    <cellStyle name="CellBody 4 2 5 5 2" xfId="4898" xr:uid="{00000000-0005-0000-0000-000013150000}"/>
    <cellStyle name="CellBody 4 2 5 5 3" xfId="4899" xr:uid="{00000000-0005-0000-0000-000014150000}"/>
    <cellStyle name="CellBody 4 2 5 6" xfId="4900" xr:uid="{00000000-0005-0000-0000-000015150000}"/>
    <cellStyle name="CellBody 4 2 6" xfId="4901" xr:uid="{00000000-0005-0000-0000-000016150000}"/>
    <cellStyle name="CellBody 4 2 6 2" xfId="4902" xr:uid="{00000000-0005-0000-0000-000017150000}"/>
    <cellStyle name="CellBody 4 2 6 3" xfId="4903" xr:uid="{00000000-0005-0000-0000-000018150000}"/>
    <cellStyle name="CellBody 4 2 7" xfId="4904" xr:uid="{00000000-0005-0000-0000-000019150000}"/>
    <cellStyle name="CellBody 4 2 7 2" xfId="4905" xr:uid="{00000000-0005-0000-0000-00001A150000}"/>
    <cellStyle name="CellBody 4 2 7 3" xfId="4906" xr:uid="{00000000-0005-0000-0000-00001B150000}"/>
    <cellStyle name="CellBody 4 2 8" xfId="4907" xr:uid="{00000000-0005-0000-0000-00001C150000}"/>
    <cellStyle name="CellBody 4 2 8 2" xfId="4908" xr:uid="{00000000-0005-0000-0000-00001D150000}"/>
    <cellStyle name="CellBody 4 2 8 3" xfId="4909" xr:uid="{00000000-0005-0000-0000-00001E150000}"/>
    <cellStyle name="CellBody 4 2 9" xfId="4910" xr:uid="{00000000-0005-0000-0000-00001F150000}"/>
    <cellStyle name="CellBody 4 3" xfId="4911" xr:uid="{00000000-0005-0000-0000-000020150000}"/>
    <cellStyle name="CellBody 4 3 10" xfId="4912" xr:uid="{00000000-0005-0000-0000-000021150000}"/>
    <cellStyle name="CellBody 4 3 2" xfId="4913" xr:uid="{00000000-0005-0000-0000-000022150000}"/>
    <cellStyle name="CellBody 4 3 2 2" xfId="4914" xr:uid="{00000000-0005-0000-0000-000023150000}"/>
    <cellStyle name="CellBody 4 3 2 2 2" xfId="4915" xr:uid="{00000000-0005-0000-0000-000024150000}"/>
    <cellStyle name="CellBody 4 3 2 2 2 2" xfId="4916" xr:uid="{00000000-0005-0000-0000-000025150000}"/>
    <cellStyle name="CellBody 4 3 2 2 2 3" xfId="4917" xr:uid="{00000000-0005-0000-0000-000026150000}"/>
    <cellStyle name="CellBody 4 3 2 2 3" xfId="4918" xr:uid="{00000000-0005-0000-0000-000027150000}"/>
    <cellStyle name="CellBody 4 3 2 2 3 2" xfId="4919" xr:uid="{00000000-0005-0000-0000-000028150000}"/>
    <cellStyle name="CellBody 4 3 2 2 3 3" xfId="4920" xr:uid="{00000000-0005-0000-0000-000029150000}"/>
    <cellStyle name="CellBody 4 3 2 2 4" xfId="4921" xr:uid="{00000000-0005-0000-0000-00002A150000}"/>
    <cellStyle name="CellBody 4 3 2 2 4 2" xfId="4922" xr:uid="{00000000-0005-0000-0000-00002B150000}"/>
    <cellStyle name="CellBody 4 3 2 2 4 3" xfId="4923" xr:uid="{00000000-0005-0000-0000-00002C150000}"/>
    <cellStyle name="CellBody 4 3 2 2 5" xfId="4924" xr:uid="{00000000-0005-0000-0000-00002D150000}"/>
    <cellStyle name="CellBody 4 3 2 2 5 2" xfId="4925" xr:uid="{00000000-0005-0000-0000-00002E150000}"/>
    <cellStyle name="CellBody 4 3 2 2 5 3" xfId="4926" xr:uid="{00000000-0005-0000-0000-00002F150000}"/>
    <cellStyle name="CellBody 4 3 2 2 6" xfId="4927" xr:uid="{00000000-0005-0000-0000-000030150000}"/>
    <cellStyle name="CellBody 4 3 2 3" xfId="4928" xr:uid="{00000000-0005-0000-0000-000031150000}"/>
    <cellStyle name="CellBody 4 3 2 3 2" xfId="4929" xr:uid="{00000000-0005-0000-0000-000032150000}"/>
    <cellStyle name="CellBody 4 3 2 3 3" xfId="4930" xr:uid="{00000000-0005-0000-0000-000033150000}"/>
    <cellStyle name="CellBody 4 3 2 4" xfId="4931" xr:uid="{00000000-0005-0000-0000-000034150000}"/>
    <cellStyle name="CellBody 4 3 2 4 2" xfId="4932" xr:uid="{00000000-0005-0000-0000-000035150000}"/>
    <cellStyle name="CellBody 4 3 2 4 3" xfId="4933" xr:uid="{00000000-0005-0000-0000-000036150000}"/>
    <cellStyle name="CellBody 4 3 2 5" xfId="4934" xr:uid="{00000000-0005-0000-0000-000037150000}"/>
    <cellStyle name="CellBody 4 3 2 5 2" xfId="4935" xr:uid="{00000000-0005-0000-0000-000038150000}"/>
    <cellStyle name="CellBody 4 3 2 5 3" xfId="4936" xr:uid="{00000000-0005-0000-0000-000039150000}"/>
    <cellStyle name="CellBody 4 3 2 6" xfId="4937" xr:uid="{00000000-0005-0000-0000-00003A150000}"/>
    <cellStyle name="CellBody 4 3 2 7" xfId="4938" xr:uid="{00000000-0005-0000-0000-00003B150000}"/>
    <cellStyle name="CellBody 4 3 3" xfId="4939" xr:uid="{00000000-0005-0000-0000-00003C150000}"/>
    <cellStyle name="CellBody 4 3 3 2" xfId="4940" xr:uid="{00000000-0005-0000-0000-00003D150000}"/>
    <cellStyle name="CellBody 4 3 3 2 2" xfId="4941" xr:uid="{00000000-0005-0000-0000-00003E150000}"/>
    <cellStyle name="CellBody 4 3 3 2 2 2" xfId="4942" xr:uid="{00000000-0005-0000-0000-00003F150000}"/>
    <cellStyle name="CellBody 4 3 3 2 2 3" xfId="4943" xr:uid="{00000000-0005-0000-0000-000040150000}"/>
    <cellStyle name="CellBody 4 3 3 2 3" xfId="4944" xr:uid="{00000000-0005-0000-0000-000041150000}"/>
    <cellStyle name="CellBody 4 3 3 2 3 2" xfId="4945" xr:uid="{00000000-0005-0000-0000-000042150000}"/>
    <cellStyle name="CellBody 4 3 3 2 3 3" xfId="4946" xr:uid="{00000000-0005-0000-0000-000043150000}"/>
    <cellStyle name="CellBody 4 3 3 2 4" xfId="4947" xr:uid="{00000000-0005-0000-0000-000044150000}"/>
    <cellStyle name="CellBody 4 3 3 2 4 2" xfId="4948" xr:uid="{00000000-0005-0000-0000-000045150000}"/>
    <cellStyle name="CellBody 4 3 3 2 4 3" xfId="4949" xr:uid="{00000000-0005-0000-0000-000046150000}"/>
    <cellStyle name="CellBody 4 3 3 2 5" xfId="4950" xr:uid="{00000000-0005-0000-0000-000047150000}"/>
    <cellStyle name="CellBody 4 3 3 2 5 2" xfId="4951" xr:uid="{00000000-0005-0000-0000-000048150000}"/>
    <cellStyle name="CellBody 4 3 3 2 5 3" xfId="4952" xr:uid="{00000000-0005-0000-0000-000049150000}"/>
    <cellStyle name="CellBody 4 3 3 2 6" xfId="4953" xr:uid="{00000000-0005-0000-0000-00004A150000}"/>
    <cellStyle name="CellBody 4 3 3 3" xfId="4954" xr:uid="{00000000-0005-0000-0000-00004B150000}"/>
    <cellStyle name="CellBody 4 3 3 3 2" xfId="4955" xr:uid="{00000000-0005-0000-0000-00004C150000}"/>
    <cellStyle name="CellBody 4 3 3 3 3" xfId="4956" xr:uid="{00000000-0005-0000-0000-00004D150000}"/>
    <cellStyle name="CellBody 4 3 3 4" xfId="4957" xr:uid="{00000000-0005-0000-0000-00004E150000}"/>
    <cellStyle name="CellBody 4 3 3 4 2" xfId="4958" xr:uid="{00000000-0005-0000-0000-00004F150000}"/>
    <cellStyle name="CellBody 4 3 3 4 3" xfId="4959" xr:uid="{00000000-0005-0000-0000-000050150000}"/>
    <cellStyle name="CellBody 4 3 3 5" xfId="4960" xr:uid="{00000000-0005-0000-0000-000051150000}"/>
    <cellStyle name="CellBody 4 3 3 5 2" xfId="4961" xr:uid="{00000000-0005-0000-0000-000052150000}"/>
    <cellStyle name="CellBody 4 3 3 5 3" xfId="4962" xr:uid="{00000000-0005-0000-0000-000053150000}"/>
    <cellStyle name="CellBody 4 3 3 6" xfId="4963" xr:uid="{00000000-0005-0000-0000-000054150000}"/>
    <cellStyle name="CellBody 4 3 3 7" xfId="4964" xr:uid="{00000000-0005-0000-0000-000055150000}"/>
    <cellStyle name="CellBody 4 3 4" xfId="4965" xr:uid="{00000000-0005-0000-0000-000056150000}"/>
    <cellStyle name="CellBody 4 3 4 2" xfId="4966" xr:uid="{00000000-0005-0000-0000-000057150000}"/>
    <cellStyle name="CellBody 4 3 4 2 2" xfId="4967" xr:uid="{00000000-0005-0000-0000-000058150000}"/>
    <cellStyle name="CellBody 4 3 4 2 2 2" xfId="4968" xr:uid="{00000000-0005-0000-0000-000059150000}"/>
    <cellStyle name="CellBody 4 3 4 2 2 3" xfId="4969" xr:uid="{00000000-0005-0000-0000-00005A150000}"/>
    <cellStyle name="CellBody 4 3 4 2 3" xfId="4970" xr:uid="{00000000-0005-0000-0000-00005B150000}"/>
    <cellStyle name="CellBody 4 3 4 2 3 2" xfId="4971" xr:uid="{00000000-0005-0000-0000-00005C150000}"/>
    <cellStyle name="CellBody 4 3 4 2 3 3" xfId="4972" xr:uid="{00000000-0005-0000-0000-00005D150000}"/>
    <cellStyle name="CellBody 4 3 4 2 4" xfId="4973" xr:uid="{00000000-0005-0000-0000-00005E150000}"/>
    <cellStyle name="CellBody 4 3 4 2 4 2" xfId="4974" xr:uid="{00000000-0005-0000-0000-00005F150000}"/>
    <cellStyle name="CellBody 4 3 4 2 4 3" xfId="4975" xr:uid="{00000000-0005-0000-0000-000060150000}"/>
    <cellStyle name="CellBody 4 3 4 2 5" xfId="4976" xr:uid="{00000000-0005-0000-0000-000061150000}"/>
    <cellStyle name="CellBody 4 3 4 2 5 2" xfId="4977" xr:uid="{00000000-0005-0000-0000-000062150000}"/>
    <cellStyle name="CellBody 4 3 4 2 5 3" xfId="4978" xr:uid="{00000000-0005-0000-0000-000063150000}"/>
    <cellStyle name="CellBody 4 3 4 2 6" xfId="4979" xr:uid="{00000000-0005-0000-0000-000064150000}"/>
    <cellStyle name="CellBody 4 3 4 3" xfId="4980" xr:uid="{00000000-0005-0000-0000-000065150000}"/>
    <cellStyle name="CellBody 4 3 4 3 2" xfId="4981" xr:uid="{00000000-0005-0000-0000-000066150000}"/>
    <cellStyle name="CellBody 4 3 4 3 3" xfId="4982" xr:uid="{00000000-0005-0000-0000-000067150000}"/>
    <cellStyle name="CellBody 4 3 4 4" xfId="4983" xr:uid="{00000000-0005-0000-0000-000068150000}"/>
    <cellStyle name="CellBody 4 3 4 4 2" xfId="4984" xr:uid="{00000000-0005-0000-0000-000069150000}"/>
    <cellStyle name="CellBody 4 3 4 4 3" xfId="4985" xr:uid="{00000000-0005-0000-0000-00006A150000}"/>
    <cellStyle name="CellBody 4 3 4 5" xfId="4986" xr:uid="{00000000-0005-0000-0000-00006B150000}"/>
    <cellStyle name="CellBody 4 3 4 5 2" xfId="4987" xr:uid="{00000000-0005-0000-0000-00006C150000}"/>
    <cellStyle name="CellBody 4 3 4 5 3" xfId="4988" xr:uid="{00000000-0005-0000-0000-00006D150000}"/>
    <cellStyle name="CellBody 4 3 4 6" xfId="4989" xr:uid="{00000000-0005-0000-0000-00006E150000}"/>
    <cellStyle name="CellBody 4 3 4 7" xfId="4990" xr:uid="{00000000-0005-0000-0000-00006F150000}"/>
    <cellStyle name="CellBody 4 3 5" xfId="4991" xr:uid="{00000000-0005-0000-0000-000070150000}"/>
    <cellStyle name="CellBody 4 3 5 2" xfId="4992" xr:uid="{00000000-0005-0000-0000-000071150000}"/>
    <cellStyle name="CellBody 4 3 5 2 2" xfId="4993" xr:uid="{00000000-0005-0000-0000-000072150000}"/>
    <cellStyle name="CellBody 4 3 5 2 3" xfId="4994" xr:uid="{00000000-0005-0000-0000-000073150000}"/>
    <cellStyle name="CellBody 4 3 5 3" xfId="4995" xr:uid="{00000000-0005-0000-0000-000074150000}"/>
    <cellStyle name="CellBody 4 3 5 3 2" xfId="4996" xr:uid="{00000000-0005-0000-0000-000075150000}"/>
    <cellStyle name="CellBody 4 3 5 3 3" xfId="4997" xr:uid="{00000000-0005-0000-0000-000076150000}"/>
    <cellStyle name="CellBody 4 3 5 4" xfId="4998" xr:uid="{00000000-0005-0000-0000-000077150000}"/>
    <cellStyle name="CellBody 4 3 5 4 2" xfId="4999" xr:uid="{00000000-0005-0000-0000-000078150000}"/>
    <cellStyle name="CellBody 4 3 5 4 3" xfId="5000" xr:uid="{00000000-0005-0000-0000-000079150000}"/>
    <cellStyle name="CellBody 4 3 5 5" xfId="5001" xr:uid="{00000000-0005-0000-0000-00007A150000}"/>
    <cellStyle name="CellBody 4 3 5 5 2" xfId="5002" xr:uid="{00000000-0005-0000-0000-00007B150000}"/>
    <cellStyle name="CellBody 4 3 5 5 3" xfId="5003" xr:uid="{00000000-0005-0000-0000-00007C150000}"/>
    <cellStyle name="CellBody 4 3 5 6" xfId="5004" xr:uid="{00000000-0005-0000-0000-00007D150000}"/>
    <cellStyle name="CellBody 4 3 6" xfId="5005" xr:uid="{00000000-0005-0000-0000-00007E150000}"/>
    <cellStyle name="CellBody 4 3 6 2" xfId="5006" xr:uid="{00000000-0005-0000-0000-00007F150000}"/>
    <cellStyle name="CellBody 4 3 6 3" xfId="5007" xr:uid="{00000000-0005-0000-0000-000080150000}"/>
    <cellStyle name="CellBody 4 3 7" xfId="5008" xr:uid="{00000000-0005-0000-0000-000081150000}"/>
    <cellStyle name="CellBody 4 3 7 2" xfId="5009" xr:uid="{00000000-0005-0000-0000-000082150000}"/>
    <cellStyle name="CellBody 4 3 7 3" xfId="5010" xr:uid="{00000000-0005-0000-0000-000083150000}"/>
    <cellStyle name="CellBody 4 3 8" xfId="5011" xr:uid="{00000000-0005-0000-0000-000084150000}"/>
    <cellStyle name="CellBody 4 3 8 2" xfId="5012" xr:uid="{00000000-0005-0000-0000-000085150000}"/>
    <cellStyle name="CellBody 4 3 8 3" xfId="5013" xr:uid="{00000000-0005-0000-0000-000086150000}"/>
    <cellStyle name="CellBody 4 3 9" xfId="5014" xr:uid="{00000000-0005-0000-0000-000087150000}"/>
    <cellStyle name="CellBody 4 4" xfId="5015" xr:uid="{00000000-0005-0000-0000-000088150000}"/>
    <cellStyle name="CellBody 4 4 10" xfId="5016" xr:uid="{00000000-0005-0000-0000-000089150000}"/>
    <cellStyle name="CellBody 4 4 2" xfId="5017" xr:uid="{00000000-0005-0000-0000-00008A150000}"/>
    <cellStyle name="CellBody 4 4 2 2" xfId="5018" xr:uid="{00000000-0005-0000-0000-00008B150000}"/>
    <cellStyle name="CellBody 4 4 2 2 2" xfId="5019" xr:uid="{00000000-0005-0000-0000-00008C150000}"/>
    <cellStyle name="CellBody 4 4 2 2 2 2" xfId="5020" xr:uid="{00000000-0005-0000-0000-00008D150000}"/>
    <cellStyle name="CellBody 4 4 2 2 2 3" xfId="5021" xr:uid="{00000000-0005-0000-0000-00008E150000}"/>
    <cellStyle name="CellBody 4 4 2 2 3" xfId="5022" xr:uid="{00000000-0005-0000-0000-00008F150000}"/>
    <cellStyle name="CellBody 4 4 2 2 3 2" xfId="5023" xr:uid="{00000000-0005-0000-0000-000090150000}"/>
    <cellStyle name="CellBody 4 4 2 2 3 3" xfId="5024" xr:uid="{00000000-0005-0000-0000-000091150000}"/>
    <cellStyle name="CellBody 4 4 2 2 4" xfId="5025" xr:uid="{00000000-0005-0000-0000-000092150000}"/>
    <cellStyle name="CellBody 4 4 2 2 4 2" xfId="5026" xr:uid="{00000000-0005-0000-0000-000093150000}"/>
    <cellStyle name="CellBody 4 4 2 2 4 3" xfId="5027" xr:uid="{00000000-0005-0000-0000-000094150000}"/>
    <cellStyle name="CellBody 4 4 2 2 5" xfId="5028" xr:uid="{00000000-0005-0000-0000-000095150000}"/>
    <cellStyle name="CellBody 4 4 2 2 5 2" xfId="5029" xr:uid="{00000000-0005-0000-0000-000096150000}"/>
    <cellStyle name="CellBody 4 4 2 2 5 3" xfId="5030" xr:uid="{00000000-0005-0000-0000-000097150000}"/>
    <cellStyle name="CellBody 4 4 2 2 6" xfId="5031" xr:uid="{00000000-0005-0000-0000-000098150000}"/>
    <cellStyle name="CellBody 4 4 2 3" xfId="5032" xr:uid="{00000000-0005-0000-0000-000099150000}"/>
    <cellStyle name="CellBody 4 4 2 3 2" xfId="5033" xr:uid="{00000000-0005-0000-0000-00009A150000}"/>
    <cellStyle name="CellBody 4 4 2 3 3" xfId="5034" xr:uid="{00000000-0005-0000-0000-00009B150000}"/>
    <cellStyle name="CellBody 4 4 2 4" xfId="5035" xr:uid="{00000000-0005-0000-0000-00009C150000}"/>
    <cellStyle name="CellBody 4 4 2 4 2" xfId="5036" xr:uid="{00000000-0005-0000-0000-00009D150000}"/>
    <cellStyle name="CellBody 4 4 2 4 3" xfId="5037" xr:uid="{00000000-0005-0000-0000-00009E150000}"/>
    <cellStyle name="CellBody 4 4 2 5" xfId="5038" xr:uid="{00000000-0005-0000-0000-00009F150000}"/>
    <cellStyle name="CellBody 4 4 2 5 2" xfId="5039" xr:uid="{00000000-0005-0000-0000-0000A0150000}"/>
    <cellStyle name="CellBody 4 4 2 5 3" xfId="5040" xr:uid="{00000000-0005-0000-0000-0000A1150000}"/>
    <cellStyle name="CellBody 4 4 2 6" xfId="5041" xr:uid="{00000000-0005-0000-0000-0000A2150000}"/>
    <cellStyle name="CellBody 4 4 2 7" xfId="5042" xr:uid="{00000000-0005-0000-0000-0000A3150000}"/>
    <cellStyle name="CellBody 4 4 3" xfId="5043" xr:uid="{00000000-0005-0000-0000-0000A4150000}"/>
    <cellStyle name="CellBody 4 4 3 2" xfId="5044" xr:uid="{00000000-0005-0000-0000-0000A5150000}"/>
    <cellStyle name="CellBody 4 4 3 2 2" xfId="5045" xr:uid="{00000000-0005-0000-0000-0000A6150000}"/>
    <cellStyle name="CellBody 4 4 3 2 2 2" xfId="5046" xr:uid="{00000000-0005-0000-0000-0000A7150000}"/>
    <cellStyle name="CellBody 4 4 3 2 2 3" xfId="5047" xr:uid="{00000000-0005-0000-0000-0000A8150000}"/>
    <cellStyle name="CellBody 4 4 3 2 3" xfId="5048" xr:uid="{00000000-0005-0000-0000-0000A9150000}"/>
    <cellStyle name="CellBody 4 4 3 2 3 2" xfId="5049" xr:uid="{00000000-0005-0000-0000-0000AA150000}"/>
    <cellStyle name="CellBody 4 4 3 2 3 3" xfId="5050" xr:uid="{00000000-0005-0000-0000-0000AB150000}"/>
    <cellStyle name="CellBody 4 4 3 2 4" xfId="5051" xr:uid="{00000000-0005-0000-0000-0000AC150000}"/>
    <cellStyle name="CellBody 4 4 3 2 4 2" xfId="5052" xr:uid="{00000000-0005-0000-0000-0000AD150000}"/>
    <cellStyle name="CellBody 4 4 3 2 4 3" xfId="5053" xr:uid="{00000000-0005-0000-0000-0000AE150000}"/>
    <cellStyle name="CellBody 4 4 3 2 5" xfId="5054" xr:uid="{00000000-0005-0000-0000-0000AF150000}"/>
    <cellStyle name="CellBody 4 4 3 2 5 2" xfId="5055" xr:uid="{00000000-0005-0000-0000-0000B0150000}"/>
    <cellStyle name="CellBody 4 4 3 2 5 3" xfId="5056" xr:uid="{00000000-0005-0000-0000-0000B1150000}"/>
    <cellStyle name="CellBody 4 4 3 2 6" xfId="5057" xr:uid="{00000000-0005-0000-0000-0000B2150000}"/>
    <cellStyle name="CellBody 4 4 3 3" xfId="5058" xr:uid="{00000000-0005-0000-0000-0000B3150000}"/>
    <cellStyle name="CellBody 4 4 3 3 2" xfId="5059" xr:uid="{00000000-0005-0000-0000-0000B4150000}"/>
    <cellStyle name="CellBody 4 4 3 3 3" xfId="5060" xr:uid="{00000000-0005-0000-0000-0000B5150000}"/>
    <cellStyle name="CellBody 4 4 3 4" xfId="5061" xr:uid="{00000000-0005-0000-0000-0000B6150000}"/>
    <cellStyle name="CellBody 4 4 3 4 2" xfId="5062" xr:uid="{00000000-0005-0000-0000-0000B7150000}"/>
    <cellStyle name="CellBody 4 4 3 4 3" xfId="5063" xr:uid="{00000000-0005-0000-0000-0000B8150000}"/>
    <cellStyle name="CellBody 4 4 3 5" xfId="5064" xr:uid="{00000000-0005-0000-0000-0000B9150000}"/>
    <cellStyle name="CellBody 4 4 3 5 2" xfId="5065" xr:uid="{00000000-0005-0000-0000-0000BA150000}"/>
    <cellStyle name="CellBody 4 4 3 5 3" xfId="5066" xr:uid="{00000000-0005-0000-0000-0000BB150000}"/>
    <cellStyle name="CellBody 4 4 3 6" xfId="5067" xr:uid="{00000000-0005-0000-0000-0000BC150000}"/>
    <cellStyle name="CellBody 4 4 3 7" xfId="5068" xr:uid="{00000000-0005-0000-0000-0000BD150000}"/>
    <cellStyle name="CellBody 4 4 4" xfId="5069" xr:uid="{00000000-0005-0000-0000-0000BE150000}"/>
    <cellStyle name="CellBody 4 4 4 2" xfId="5070" xr:uid="{00000000-0005-0000-0000-0000BF150000}"/>
    <cellStyle name="CellBody 4 4 4 2 2" xfId="5071" xr:uid="{00000000-0005-0000-0000-0000C0150000}"/>
    <cellStyle name="CellBody 4 4 4 2 2 2" xfId="5072" xr:uid="{00000000-0005-0000-0000-0000C1150000}"/>
    <cellStyle name="CellBody 4 4 4 2 2 3" xfId="5073" xr:uid="{00000000-0005-0000-0000-0000C2150000}"/>
    <cellStyle name="CellBody 4 4 4 2 3" xfId="5074" xr:uid="{00000000-0005-0000-0000-0000C3150000}"/>
    <cellStyle name="CellBody 4 4 4 2 3 2" xfId="5075" xr:uid="{00000000-0005-0000-0000-0000C4150000}"/>
    <cellStyle name="CellBody 4 4 4 2 3 3" xfId="5076" xr:uid="{00000000-0005-0000-0000-0000C5150000}"/>
    <cellStyle name="CellBody 4 4 4 2 4" xfId="5077" xr:uid="{00000000-0005-0000-0000-0000C6150000}"/>
    <cellStyle name="CellBody 4 4 4 2 4 2" xfId="5078" xr:uid="{00000000-0005-0000-0000-0000C7150000}"/>
    <cellStyle name="CellBody 4 4 4 2 4 3" xfId="5079" xr:uid="{00000000-0005-0000-0000-0000C8150000}"/>
    <cellStyle name="CellBody 4 4 4 2 5" xfId="5080" xr:uid="{00000000-0005-0000-0000-0000C9150000}"/>
    <cellStyle name="CellBody 4 4 4 2 5 2" xfId="5081" xr:uid="{00000000-0005-0000-0000-0000CA150000}"/>
    <cellStyle name="CellBody 4 4 4 2 5 3" xfId="5082" xr:uid="{00000000-0005-0000-0000-0000CB150000}"/>
    <cellStyle name="CellBody 4 4 4 2 6" xfId="5083" xr:uid="{00000000-0005-0000-0000-0000CC150000}"/>
    <cellStyle name="CellBody 4 4 4 3" xfId="5084" xr:uid="{00000000-0005-0000-0000-0000CD150000}"/>
    <cellStyle name="CellBody 4 4 4 3 2" xfId="5085" xr:uid="{00000000-0005-0000-0000-0000CE150000}"/>
    <cellStyle name="CellBody 4 4 4 3 3" xfId="5086" xr:uid="{00000000-0005-0000-0000-0000CF150000}"/>
    <cellStyle name="CellBody 4 4 4 4" xfId="5087" xr:uid="{00000000-0005-0000-0000-0000D0150000}"/>
    <cellStyle name="CellBody 4 4 4 4 2" xfId="5088" xr:uid="{00000000-0005-0000-0000-0000D1150000}"/>
    <cellStyle name="CellBody 4 4 4 4 3" xfId="5089" xr:uid="{00000000-0005-0000-0000-0000D2150000}"/>
    <cellStyle name="CellBody 4 4 4 5" xfId="5090" xr:uid="{00000000-0005-0000-0000-0000D3150000}"/>
    <cellStyle name="CellBody 4 4 4 5 2" xfId="5091" xr:uid="{00000000-0005-0000-0000-0000D4150000}"/>
    <cellStyle name="CellBody 4 4 4 5 3" xfId="5092" xr:uid="{00000000-0005-0000-0000-0000D5150000}"/>
    <cellStyle name="CellBody 4 4 4 6" xfId="5093" xr:uid="{00000000-0005-0000-0000-0000D6150000}"/>
    <cellStyle name="CellBody 4 4 4 7" xfId="5094" xr:uid="{00000000-0005-0000-0000-0000D7150000}"/>
    <cellStyle name="CellBody 4 4 5" xfId="5095" xr:uid="{00000000-0005-0000-0000-0000D8150000}"/>
    <cellStyle name="CellBody 4 4 5 2" xfId="5096" xr:uid="{00000000-0005-0000-0000-0000D9150000}"/>
    <cellStyle name="CellBody 4 4 5 2 2" xfId="5097" xr:uid="{00000000-0005-0000-0000-0000DA150000}"/>
    <cellStyle name="CellBody 4 4 5 2 3" xfId="5098" xr:uid="{00000000-0005-0000-0000-0000DB150000}"/>
    <cellStyle name="CellBody 4 4 5 3" xfId="5099" xr:uid="{00000000-0005-0000-0000-0000DC150000}"/>
    <cellStyle name="CellBody 4 4 5 3 2" xfId="5100" xr:uid="{00000000-0005-0000-0000-0000DD150000}"/>
    <cellStyle name="CellBody 4 4 5 3 3" xfId="5101" xr:uid="{00000000-0005-0000-0000-0000DE150000}"/>
    <cellStyle name="CellBody 4 4 5 4" xfId="5102" xr:uid="{00000000-0005-0000-0000-0000DF150000}"/>
    <cellStyle name="CellBody 4 4 5 4 2" xfId="5103" xr:uid="{00000000-0005-0000-0000-0000E0150000}"/>
    <cellStyle name="CellBody 4 4 5 4 3" xfId="5104" xr:uid="{00000000-0005-0000-0000-0000E1150000}"/>
    <cellStyle name="CellBody 4 4 5 5" xfId="5105" xr:uid="{00000000-0005-0000-0000-0000E2150000}"/>
    <cellStyle name="CellBody 4 4 5 5 2" xfId="5106" xr:uid="{00000000-0005-0000-0000-0000E3150000}"/>
    <cellStyle name="CellBody 4 4 5 5 3" xfId="5107" xr:uid="{00000000-0005-0000-0000-0000E4150000}"/>
    <cellStyle name="CellBody 4 4 5 6" xfId="5108" xr:uid="{00000000-0005-0000-0000-0000E5150000}"/>
    <cellStyle name="CellBody 4 4 6" xfId="5109" xr:uid="{00000000-0005-0000-0000-0000E6150000}"/>
    <cellStyle name="CellBody 4 4 6 2" xfId="5110" xr:uid="{00000000-0005-0000-0000-0000E7150000}"/>
    <cellStyle name="CellBody 4 4 6 3" xfId="5111" xr:uid="{00000000-0005-0000-0000-0000E8150000}"/>
    <cellStyle name="CellBody 4 4 7" xfId="5112" xr:uid="{00000000-0005-0000-0000-0000E9150000}"/>
    <cellStyle name="CellBody 4 4 7 2" xfId="5113" xr:uid="{00000000-0005-0000-0000-0000EA150000}"/>
    <cellStyle name="CellBody 4 4 7 3" xfId="5114" xr:uid="{00000000-0005-0000-0000-0000EB150000}"/>
    <cellStyle name="CellBody 4 4 8" xfId="5115" xr:uid="{00000000-0005-0000-0000-0000EC150000}"/>
    <cellStyle name="CellBody 4 4 8 2" xfId="5116" xr:uid="{00000000-0005-0000-0000-0000ED150000}"/>
    <cellStyle name="CellBody 4 4 8 3" xfId="5117" xr:uid="{00000000-0005-0000-0000-0000EE150000}"/>
    <cellStyle name="CellBody 4 4 9" xfId="5118" xr:uid="{00000000-0005-0000-0000-0000EF150000}"/>
    <cellStyle name="CellBody 4 5" xfId="5119" xr:uid="{00000000-0005-0000-0000-0000F0150000}"/>
    <cellStyle name="CellBody 4 5 2" xfId="5120" xr:uid="{00000000-0005-0000-0000-0000F1150000}"/>
    <cellStyle name="CellBody 4 5 2 2" xfId="5121" xr:uid="{00000000-0005-0000-0000-0000F2150000}"/>
    <cellStyle name="CellBody 4 5 2 3" xfId="5122" xr:uid="{00000000-0005-0000-0000-0000F3150000}"/>
    <cellStyle name="CellBody 4 5 3" xfId="5123" xr:uid="{00000000-0005-0000-0000-0000F4150000}"/>
    <cellStyle name="CellBody 4 5 3 2" xfId="5124" xr:uid="{00000000-0005-0000-0000-0000F5150000}"/>
    <cellStyle name="CellBody 4 5 3 3" xfId="5125" xr:uid="{00000000-0005-0000-0000-0000F6150000}"/>
    <cellStyle name="CellBody 4 5 4" xfId="5126" xr:uid="{00000000-0005-0000-0000-0000F7150000}"/>
    <cellStyle name="CellBody 4 5 4 2" xfId="5127" xr:uid="{00000000-0005-0000-0000-0000F8150000}"/>
    <cellStyle name="CellBody 4 5 4 3" xfId="5128" xr:uid="{00000000-0005-0000-0000-0000F9150000}"/>
    <cellStyle name="CellBody 4 5 5" xfId="5129" xr:uid="{00000000-0005-0000-0000-0000FA150000}"/>
    <cellStyle name="CellBody 4 5 5 2" xfId="5130" xr:uid="{00000000-0005-0000-0000-0000FB150000}"/>
    <cellStyle name="CellBody 4 5 5 3" xfId="5131" xr:uid="{00000000-0005-0000-0000-0000FC150000}"/>
    <cellStyle name="CellBody 4 5 6" xfId="5132" xr:uid="{00000000-0005-0000-0000-0000FD150000}"/>
    <cellStyle name="CellBody 4 6" xfId="5133" xr:uid="{00000000-0005-0000-0000-0000FE150000}"/>
    <cellStyle name="CellBody 4 6 2" xfId="5134" xr:uid="{00000000-0005-0000-0000-0000FF150000}"/>
    <cellStyle name="CellBody 4 6 3" xfId="5135" xr:uid="{00000000-0005-0000-0000-000000160000}"/>
    <cellStyle name="CellBody 4 7" xfId="5136" xr:uid="{00000000-0005-0000-0000-000001160000}"/>
    <cellStyle name="CellBody 4 7 2" xfId="5137" xr:uid="{00000000-0005-0000-0000-000002160000}"/>
    <cellStyle name="CellBody 4 7 3" xfId="5138" xr:uid="{00000000-0005-0000-0000-000003160000}"/>
    <cellStyle name="CellBody 4 8" xfId="5139" xr:uid="{00000000-0005-0000-0000-000004160000}"/>
    <cellStyle name="CellBody 4 8 2" xfId="5140" xr:uid="{00000000-0005-0000-0000-000005160000}"/>
    <cellStyle name="CellBody 4 8 3" xfId="5141" xr:uid="{00000000-0005-0000-0000-000006160000}"/>
    <cellStyle name="CellBody 4 9" xfId="5142" xr:uid="{00000000-0005-0000-0000-000007160000}"/>
    <cellStyle name="CellBody 5" xfId="5143" xr:uid="{00000000-0005-0000-0000-000008160000}"/>
    <cellStyle name="CellBody 5 10" xfId="5144" xr:uid="{00000000-0005-0000-0000-000009160000}"/>
    <cellStyle name="CellBody 5 2" xfId="5145" xr:uid="{00000000-0005-0000-0000-00000A160000}"/>
    <cellStyle name="CellBody 5 2 10" xfId="5146" xr:uid="{00000000-0005-0000-0000-00000B160000}"/>
    <cellStyle name="CellBody 5 2 2" xfId="5147" xr:uid="{00000000-0005-0000-0000-00000C160000}"/>
    <cellStyle name="CellBody 5 2 2 2" xfId="5148" xr:uid="{00000000-0005-0000-0000-00000D160000}"/>
    <cellStyle name="CellBody 5 2 2 2 2" xfId="5149" xr:uid="{00000000-0005-0000-0000-00000E160000}"/>
    <cellStyle name="CellBody 5 2 2 2 2 2" xfId="5150" xr:uid="{00000000-0005-0000-0000-00000F160000}"/>
    <cellStyle name="CellBody 5 2 2 2 2 3" xfId="5151" xr:uid="{00000000-0005-0000-0000-000010160000}"/>
    <cellStyle name="CellBody 5 2 2 2 3" xfId="5152" xr:uid="{00000000-0005-0000-0000-000011160000}"/>
    <cellStyle name="CellBody 5 2 2 2 3 2" xfId="5153" xr:uid="{00000000-0005-0000-0000-000012160000}"/>
    <cellStyle name="CellBody 5 2 2 2 3 3" xfId="5154" xr:uid="{00000000-0005-0000-0000-000013160000}"/>
    <cellStyle name="CellBody 5 2 2 2 4" xfId="5155" xr:uid="{00000000-0005-0000-0000-000014160000}"/>
    <cellStyle name="CellBody 5 2 2 2 4 2" xfId="5156" xr:uid="{00000000-0005-0000-0000-000015160000}"/>
    <cellStyle name="CellBody 5 2 2 2 4 3" xfId="5157" xr:uid="{00000000-0005-0000-0000-000016160000}"/>
    <cellStyle name="CellBody 5 2 2 2 5" xfId="5158" xr:uid="{00000000-0005-0000-0000-000017160000}"/>
    <cellStyle name="CellBody 5 2 2 2 5 2" xfId="5159" xr:uid="{00000000-0005-0000-0000-000018160000}"/>
    <cellStyle name="CellBody 5 2 2 2 5 3" xfId="5160" xr:uid="{00000000-0005-0000-0000-000019160000}"/>
    <cellStyle name="CellBody 5 2 2 2 6" xfId="5161" xr:uid="{00000000-0005-0000-0000-00001A160000}"/>
    <cellStyle name="CellBody 5 2 2 3" xfId="5162" xr:uid="{00000000-0005-0000-0000-00001B160000}"/>
    <cellStyle name="CellBody 5 2 2 3 2" xfId="5163" xr:uid="{00000000-0005-0000-0000-00001C160000}"/>
    <cellStyle name="CellBody 5 2 2 3 3" xfId="5164" xr:uid="{00000000-0005-0000-0000-00001D160000}"/>
    <cellStyle name="CellBody 5 2 2 4" xfId="5165" xr:uid="{00000000-0005-0000-0000-00001E160000}"/>
    <cellStyle name="CellBody 5 2 2 4 2" xfId="5166" xr:uid="{00000000-0005-0000-0000-00001F160000}"/>
    <cellStyle name="CellBody 5 2 2 4 3" xfId="5167" xr:uid="{00000000-0005-0000-0000-000020160000}"/>
    <cellStyle name="CellBody 5 2 2 5" xfId="5168" xr:uid="{00000000-0005-0000-0000-000021160000}"/>
    <cellStyle name="CellBody 5 2 2 5 2" xfId="5169" xr:uid="{00000000-0005-0000-0000-000022160000}"/>
    <cellStyle name="CellBody 5 2 2 5 3" xfId="5170" xr:uid="{00000000-0005-0000-0000-000023160000}"/>
    <cellStyle name="CellBody 5 2 2 6" xfId="5171" xr:uid="{00000000-0005-0000-0000-000024160000}"/>
    <cellStyle name="CellBody 5 2 2 7" xfId="5172" xr:uid="{00000000-0005-0000-0000-000025160000}"/>
    <cellStyle name="CellBody 5 2 3" xfId="5173" xr:uid="{00000000-0005-0000-0000-000026160000}"/>
    <cellStyle name="CellBody 5 2 3 2" xfId="5174" xr:uid="{00000000-0005-0000-0000-000027160000}"/>
    <cellStyle name="CellBody 5 2 3 2 2" xfId="5175" xr:uid="{00000000-0005-0000-0000-000028160000}"/>
    <cellStyle name="CellBody 5 2 3 2 2 2" xfId="5176" xr:uid="{00000000-0005-0000-0000-000029160000}"/>
    <cellStyle name="CellBody 5 2 3 2 2 3" xfId="5177" xr:uid="{00000000-0005-0000-0000-00002A160000}"/>
    <cellStyle name="CellBody 5 2 3 2 3" xfId="5178" xr:uid="{00000000-0005-0000-0000-00002B160000}"/>
    <cellStyle name="CellBody 5 2 3 2 3 2" xfId="5179" xr:uid="{00000000-0005-0000-0000-00002C160000}"/>
    <cellStyle name="CellBody 5 2 3 2 3 3" xfId="5180" xr:uid="{00000000-0005-0000-0000-00002D160000}"/>
    <cellStyle name="CellBody 5 2 3 2 4" xfId="5181" xr:uid="{00000000-0005-0000-0000-00002E160000}"/>
    <cellStyle name="CellBody 5 2 3 2 4 2" xfId="5182" xr:uid="{00000000-0005-0000-0000-00002F160000}"/>
    <cellStyle name="CellBody 5 2 3 2 4 3" xfId="5183" xr:uid="{00000000-0005-0000-0000-000030160000}"/>
    <cellStyle name="CellBody 5 2 3 2 5" xfId="5184" xr:uid="{00000000-0005-0000-0000-000031160000}"/>
    <cellStyle name="CellBody 5 2 3 2 5 2" xfId="5185" xr:uid="{00000000-0005-0000-0000-000032160000}"/>
    <cellStyle name="CellBody 5 2 3 2 5 3" xfId="5186" xr:uid="{00000000-0005-0000-0000-000033160000}"/>
    <cellStyle name="CellBody 5 2 3 2 6" xfId="5187" xr:uid="{00000000-0005-0000-0000-000034160000}"/>
    <cellStyle name="CellBody 5 2 3 3" xfId="5188" xr:uid="{00000000-0005-0000-0000-000035160000}"/>
    <cellStyle name="CellBody 5 2 3 3 2" xfId="5189" xr:uid="{00000000-0005-0000-0000-000036160000}"/>
    <cellStyle name="CellBody 5 2 3 3 3" xfId="5190" xr:uid="{00000000-0005-0000-0000-000037160000}"/>
    <cellStyle name="CellBody 5 2 3 4" xfId="5191" xr:uid="{00000000-0005-0000-0000-000038160000}"/>
    <cellStyle name="CellBody 5 2 3 4 2" xfId="5192" xr:uid="{00000000-0005-0000-0000-000039160000}"/>
    <cellStyle name="CellBody 5 2 3 4 3" xfId="5193" xr:uid="{00000000-0005-0000-0000-00003A160000}"/>
    <cellStyle name="CellBody 5 2 3 5" xfId="5194" xr:uid="{00000000-0005-0000-0000-00003B160000}"/>
    <cellStyle name="CellBody 5 2 3 5 2" xfId="5195" xr:uid="{00000000-0005-0000-0000-00003C160000}"/>
    <cellStyle name="CellBody 5 2 3 5 3" xfId="5196" xr:uid="{00000000-0005-0000-0000-00003D160000}"/>
    <cellStyle name="CellBody 5 2 3 6" xfId="5197" xr:uid="{00000000-0005-0000-0000-00003E160000}"/>
    <cellStyle name="CellBody 5 2 3 7" xfId="5198" xr:uid="{00000000-0005-0000-0000-00003F160000}"/>
    <cellStyle name="CellBody 5 2 4" xfId="5199" xr:uid="{00000000-0005-0000-0000-000040160000}"/>
    <cellStyle name="CellBody 5 2 4 2" xfId="5200" xr:uid="{00000000-0005-0000-0000-000041160000}"/>
    <cellStyle name="CellBody 5 2 4 2 2" xfId="5201" xr:uid="{00000000-0005-0000-0000-000042160000}"/>
    <cellStyle name="CellBody 5 2 4 2 2 2" xfId="5202" xr:uid="{00000000-0005-0000-0000-000043160000}"/>
    <cellStyle name="CellBody 5 2 4 2 2 3" xfId="5203" xr:uid="{00000000-0005-0000-0000-000044160000}"/>
    <cellStyle name="CellBody 5 2 4 2 3" xfId="5204" xr:uid="{00000000-0005-0000-0000-000045160000}"/>
    <cellStyle name="CellBody 5 2 4 2 3 2" xfId="5205" xr:uid="{00000000-0005-0000-0000-000046160000}"/>
    <cellStyle name="CellBody 5 2 4 2 3 3" xfId="5206" xr:uid="{00000000-0005-0000-0000-000047160000}"/>
    <cellStyle name="CellBody 5 2 4 2 4" xfId="5207" xr:uid="{00000000-0005-0000-0000-000048160000}"/>
    <cellStyle name="CellBody 5 2 4 2 4 2" xfId="5208" xr:uid="{00000000-0005-0000-0000-000049160000}"/>
    <cellStyle name="CellBody 5 2 4 2 4 3" xfId="5209" xr:uid="{00000000-0005-0000-0000-00004A160000}"/>
    <cellStyle name="CellBody 5 2 4 2 5" xfId="5210" xr:uid="{00000000-0005-0000-0000-00004B160000}"/>
    <cellStyle name="CellBody 5 2 4 2 5 2" xfId="5211" xr:uid="{00000000-0005-0000-0000-00004C160000}"/>
    <cellStyle name="CellBody 5 2 4 2 5 3" xfId="5212" xr:uid="{00000000-0005-0000-0000-00004D160000}"/>
    <cellStyle name="CellBody 5 2 4 2 6" xfId="5213" xr:uid="{00000000-0005-0000-0000-00004E160000}"/>
    <cellStyle name="CellBody 5 2 4 3" xfId="5214" xr:uid="{00000000-0005-0000-0000-00004F160000}"/>
    <cellStyle name="CellBody 5 2 4 3 2" xfId="5215" xr:uid="{00000000-0005-0000-0000-000050160000}"/>
    <cellStyle name="CellBody 5 2 4 3 3" xfId="5216" xr:uid="{00000000-0005-0000-0000-000051160000}"/>
    <cellStyle name="CellBody 5 2 4 4" xfId="5217" xr:uid="{00000000-0005-0000-0000-000052160000}"/>
    <cellStyle name="CellBody 5 2 4 4 2" xfId="5218" xr:uid="{00000000-0005-0000-0000-000053160000}"/>
    <cellStyle name="CellBody 5 2 4 4 3" xfId="5219" xr:uid="{00000000-0005-0000-0000-000054160000}"/>
    <cellStyle name="CellBody 5 2 4 5" xfId="5220" xr:uid="{00000000-0005-0000-0000-000055160000}"/>
    <cellStyle name="CellBody 5 2 4 5 2" xfId="5221" xr:uid="{00000000-0005-0000-0000-000056160000}"/>
    <cellStyle name="CellBody 5 2 4 5 3" xfId="5222" xr:uid="{00000000-0005-0000-0000-000057160000}"/>
    <cellStyle name="CellBody 5 2 4 6" xfId="5223" xr:uid="{00000000-0005-0000-0000-000058160000}"/>
    <cellStyle name="CellBody 5 2 4 7" xfId="5224" xr:uid="{00000000-0005-0000-0000-000059160000}"/>
    <cellStyle name="CellBody 5 2 5" xfId="5225" xr:uid="{00000000-0005-0000-0000-00005A160000}"/>
    <cellStyle name="CellBody 5 2 5 2" xfId="5226" xr:uid="{00000000-0005-0000-0000-00005B160000}"/>
    <cellStyle name="CellBody 5 2 5 2 2" xfId="5227" xr:uid="{00000000-0005-0000-0000-00005C160000}"/>
    <cellStyle name="CellBody 5 2 5 2 3" xfId="5228" xr:uid="{00000000-0005-0000-0000-00005D160000}"/>
    <cellStyle name="CellBody 5 2 5 3" xfId="5229" xr:uid="{00000000-0005-0000-0000-00005E160000}"/>
    <cellStyle name="CellBody 5 2 5 3 2" xfId="5230" xr:uid="{00000000-0005-0000-0000-00005F160000}"/>
    <cellStyle name="CellBody 5 2 5 3 3" xfId="5231" xr:uid="{00000000-0005-0000-0000-000060160000}"/>
    <cellStyle name="CellBody 5 2 5 4" xfId="5232" xr:uid="{00000000-0005-0000-0000-000061160000}"/>
    <cellStyle name="CellBody 5 2 5 4 2" xfId="5233" xr:uid="{00000000-0005-0000-0000-000062160000}"/>
    <cellStyle name="CellBody 5 2 5 4 3" xfId="5234" xr:uid="{00000000-0005-0000-0000-000063160000}"/>
    <cellStyle name="CellBody 5 2 5 5" xfId="5235" xr:uid="{00000000-0005-0000-0000-000064160000}"/>
    <cellStyle name="CellBody 5 2 5 5 2" xfId="5236" xr:uid="{00000000-0005-0000-0000-000065160000}"/>
    <cellStyle name="CellBody 5 2 5 5 3" xfId="5237" xr:uid="{00000000-0005-0000-0000-000066160000}"/>
    <cellStyle name="CellBody 5 2 5 6" xfId="5238" xr:uid="{00000000-0005-0000-0000-000067160000}"/>
    <cellStyle name="CellBody 5 2 6" xfId="5239" xr:uid="{00000000-0005-0000-0000-000068160000}"/>
    <cellStyle name="CellBody 5 2 6 2" xfId="5240" xr:uid="{00000000-0005-0000-0000-000069160000}"/>
    <cellStyle name="CellBody 5 2 6 3" xfId="5241" xr:uid="{00000000-0005-0000-0000-00006A160000}"/>
    <cellStyle name="CellBody 5 2 7" xfId="5242" xr:uid="{00000000-0005-0000-0000-00006B160000}"/>
    <cellStyle name="CellBody 5 2 7 2" xfId="5243" xr:uid="{00000000-0005-0000-0000-00006C160000}"/>
    <cellStyle name="CellBody 5 2 7 3" xfId="5244" xr:uid="{00000000-0005-0000-0000-00006D160000}"/>
    <cellStyle name="CellBody 5 2 8" xfId="5245" xr:uid="{00000000-0005-0000-0000-00006E160000}"/>
    <cellStyle name="CellBody 5 2 8 2" xfId="5246" xr:uid="{00000000-0005-0000-0000-00006F160000}"/>
    <cellStyle name="CellBody 5 2 8 3" xfId="5247" xr:uid="{00000000-0005-0000-0000-000070160000}"/>
    <cellStyle name="CellBody 5 2 9" xfId="5248" xr:uid="{00000000-0005-0000-0000-000071160000}"/>
    <cellStyle name="CellBody 5 3" xfId="5249" xr:uid="{00000000-0005-0000-0000-000072160000}"/>
    <cellStyle name="CellBody 5 3 10" xfId="5250" xr:uid="{00000000-0005-0000-0000-000073160000}"/>
    <cellStyle name="CellBody 5 3 2" xfId="5251" xr:uid="{00000000-0005-0000-0000-000074160000}"/>
    <cellStyle name="CellBody 5 3 2 2" xfId="5252" xr:uid="{00000000-0005-0000-0000-000075160000}"/>
    <cellStyle name="CellBody 5 3 2 2 2" xfId="5253" xr:uid="{00000000-0005-0000-0000-000076160000}"/>
    <cellStyle name="CellBody 5 3 2 2 2 2" xfId="5254" xr:uid="{00000000-0005-0000-0000-000077160000}"/>
    <cellStyle name="CellBody 5 3 2 2 2 3" xfId="5255" xr:uid="{00000000-0005-0000-0000-000078160000}"/>
    <cellStyle name="CellBody 5 3 2 2 3" xfId="5256" xr:uid="{00000000-0005-0000-0000-000079160000}"/>
    <cellStyle name="CellBody 5 3 2 2 3 2" xfId="5257" xr:uid="{00000000-0005-0000-0000-00007A160000}"/>
    <cellStyle name="CellBody 5 3 2 2 3 3" xfId="5258" xr:uid="{00000000-0005-0000-0000-00007B160000}"/>
    <cellStyle name="CellBody 5 3 2 2 4" xfId="5259" xr:uid="{00000000-0005-0000-0000-00007C160000}"/>
    <cellStyle name="CellBody 5 3 2 2 4 2" xfId="5260" xr:uid="{00000000-0005-0000-0000-00007D160000}"/>
    <cellStyle name="CellBody 5 3 2 2 4 3" xfId="5261" xr:uid="{00000000-0005-0000-0000-00007E160000}"/>
    <cellStyle name="CellBody 5 3 2 2 5" xfId="5262" xr:uid="{00000000-0005-0000-0000-00007F160000}"/>
    <cellStyle name="CellBody 5 3 2 2 5 2" xfId="5263" xr:uid="{00000000-0005-0000-0000-000080160000}"/>
    <cellStyle name="CellBody 5 3 2 2 5 3" xfId="5264" xr:uid="{00000000-0005-0000-0000-000081160000}"/>
    <cellStyle name="CellBody 5 3 2 2 6" xfId="5265" xr:uid="{00000000-0005-0000-0000-000082160000}"/>
    <cellStyle name="CellBody 5 3 2 3" xfId="5266" xr:uid="{00000000-0005-0000-0000-000083160000}"/>
    <cellStyle name="CellBody 5 3 2 3 2" xfId="5267" xr:uid="{00000000-0005-0000-0000-000084160000}"/>
    <cellStyle name="CellBody 5 3 2 3 3" xfId="5268" xr:uid="{00000000-0005-0000-0000-000085160000}"/>
    <cellStyle name="CellBody 5 3 2 4" xfId="5269" xr:uid="{00000000-0005-0000-0000-000086160000}"/>
    <cellStyle name="CellBody 5 3 2 4 2" xfId="5270" xr:uid="{00000000-0005-0000-0000-000087160000}"/>
    <cellStyle name="CellBody 5 3 2 4 3" xfId="5271" xr:uid="{00000000-0005-0000-0000-000088160000}"/>
    <cellStyle name="CellBody 5 3 2 5" xfId="5272" xr:uid="{00000000-0005-0000-0000-000089160000}"/>
    <cellStyle name="CellBody 5 3 2 5 2" xfId="5273" xr:uid="{00000000-0005-0000-0000-00008A160000}"/>
    <cellStyle name="CellBody 5 3 2 5 3" xfId="5274" xr:uid="{00000000-0005-0000-0000-00008B160000}"/>
    <cellStyle name="CellBody 5 3 2 6" xfId="5275" xr:uid="{00000000-0005-0000-0000-00008C160000}"/>
    <cellStyle name="CellBody 5 3 2 7" xfId="5276" xr:uid="{00000000-0005-0000-0000-00008D160000}"/>
    <cellStyle name="CellBody 5 3 3" xfId="5277" xr:uid="{00000000-0005-0000-0000-00008E160000}"/>
    <cellStyle name="CellBody 5 3 3 2" xfId="5278" xr:uid="{00000000-0005-0000-0000-00008F160000}"/>
    <cellStyle name="CellBody 5 3 3 2 2" xfId="5279" xr:uid="{00000000-0005-0000-0000-000090160000}"/>
    <cellStyle name="CellBody 5 3 3 2 2 2" xfId="5280" xr:uid="{00000000-0005-0000-0000-000091160000}"/>
    <cellStyle name="CellBody 5 3 3 2 2 3" xfId="5281" xr:uid="{00000000-0005-0000-0000-000092160000}"/>
    <cellStyle name="CellBody 5 3 3 2 3" xfId="5282" xr:uid="{00000000-0005-0000-0000-000093160000}"/>
    <cellStyle name="CellBody 5 3 3 2 3 2" xfId="5283" xr:uid="{00000000-0005-0000-0000-000094160000}"/>
    <cellStyle name="CellBody 5 3 3 2 3 3" xfId="5284" xr:uid="{00000000-0005-0000-0000-000095160000}"/>
    <cellStyle name="CellBody 5 3 3 2 4" xfId="5285" xr:uid="{00000000-0005-0000-0000-000096160000}"/>
    <cellStyle name="CellBody 5 3 3 2 4 2" xfId="5286" xr:uid="{00000000-0005-0000-0000-000097160000}"/>
    <cellStyle name="CellBody 5 3 3 2 4 3" xfId="5287" xr:uid="{00000000-0005-0000-0000-000098160000}"/>
    <cellStyle name="CellBody 5 3 3 2 5" xfId="5288" xr:uid="{00000000-0005-0000-0000-000099160000}"/>
    <cellStyle name="CellBody 5 3 3 2 5 2" xfId="5289" xr:uid="{00000000-0005-0000-0000-00009A160000}"/>
    <cellStyle name="CellBody 5 3 3 2 5 3" xfId="5290" xr:uid="{00000000-0005-0000-0000-00009B160000}"/>
    <cellStyle name="CellBody 5 3 3 2 6" xfId="5291" xr:uid="{00000000-0005-0000-0000-00009C160000}"/>
    <cellStyle name="CellBody 5 3 3 3" xfId="5292" xr:uid="{00000000-0005-0000-0000-00009D160000}"/>
    <cellStyle name="CellBody 5 3 3 3 2" xfId="5293" xr:uid="{00000000-0005-0000-0000-00009E160000}"/>
    <cellStyle name="CellBody 5 3 3 3 3" xfId="5294" xr:uid="{00000000-0005-0000-0000-00009F160000}"/>
    <cellStyle name="CellBody 5 3 3 4" xfId="5295" xr:uid="{00000000-0005-0000-0000-0000A0160000}"/>
    <cellStyle name="CellBody 5 3 3 4 2" xfId="5296" xr:uid="{00000000-0005-0000-0000-0000A1160000}"/>
    <cellStyle name="CellBody 5 3 3 4 3" xfId="5297" xr:uid="{00000000-0005-0000-0000-0000A2160000}"/>
    <cellStyle name="CellBody 5 3 3 5" xfId="5298" xr:uid="{00000000-0005-0000-0000-0000A3160000}"/>
    <cellStyle name="CellBody 5 3 3 5 2" xfId="5299" xr:uid="{00000000-0005-0000-0000-0000A4160000}"/>
    <cellStyle name="CellBody 5 3 3 5 3" xfId="5300" xr:uid="{00000000-0005-0000-0000-0000A5160000}"/>
    <cellStyle name="CellBody 5 3 3 6" xfId="5301" xr:uid="{00000000-0005-0000-0000-0000A6160000}"/>
    <cellStyle name="CellBody 5 3 3 7" xfId="5302" xr:uid="{00000000-0005-0000-0000-0000A7160000}"/>
    <cellStyle name="CellBody 5 3 4" xfId="5303" xr:uid="{00000000-0005-0000-0000-0000A8160000}"/>
    <cellStyle name="CellBody 5 3 4 2" xfId="5304" xr:uid="{00000000-0005-0000-0000-0000A9160000}"/>
    <cellStyle name="CellBody 5 3 4 2 2" xfId="5305" xr:uid="{00000000-0005-0000-0000-0000AA160000}"/>
    <cellStyle name="CellBody 5 3 4 2 2 2" xfId="5306" xr:uid="{00000000-0005-0000-0000-0000AB160000}"/>
    <cellStyle name="CellBody 5 3 4 2 2 3" xfId="5307" xr:uid="{00000000-0005-0000-0000-0000AC160000}"/>
    <cellStyle name="CellBody 5 3 4 2 3" xfId="5308" xr:uid="{00000000-0005-0000-0000-0000AD160000}"/>
    <cellStyle name="CellBody 5 3 4 2 3 2" xfId="5309" xr:uid="{00000000-0005-0000-0000-0000AE160000}"/>
    <cellStyle name="CellBody 5 3 4 2 3 3" xfId="5310" xr:uid="{00000000-0005-0000-0000-0000AF160000}"/>
    <cellStyle name="CellBody 5 3 4 2 4" xfId="5311" xr:uid="{00000000-0005-0000-0000-0000B0160000}"/>
    <cellStyle name="CellBody 5 3 4 2 4 2" xfId="5312" xr:uid="{00000000-0005-0000-0000-0000B1160000}"/>
    <cellStyle name="CellBody 5 3 4 2 4 3" xfId="5313" xr:uid="{00000000-0005-0000-0000-0000B2160000}"/>
    <cellStyle name="CellBody 5 3 4 2 5" xfId="5314" xr:uid="{00000000-0005-0000-0000-0000B3160000}"/>
    <cellStyle name="CellBody 5 3 4 2 5 2" xfId="5315" xr:uid="{00000000-0005-0000-0000-0000B4160000}"/>
    <cellStyle name="CellBody 5 3 4 2 5 3" xfId="5316" xr:uid="{00000000-0005-0000-0000-0000B5160000}"/>
    <cellStyle name="CellBody 5 3 4 2 6" xfId="5317" xr:uid="{00000000-0005-0000-0000-0000B6160000}"/>
    <cellStyle name="CellBody 5 3 4 3" xfId="5318" xr:uid="{00000000-0005-0000-0000-0000B7160000}"/>
    <cellStyle name="CellBody 5 3 4 3 2" xfId="5319" xr:uid="{00000000-0005-0000-0000-0000B8160000}"/>
    <cellStyle name="CellBody 5 3 4 3 3" xfId="5320" xr:uid="{00000000-0005-0000-0000-0000B9160000}"/>
    <cellStyle name="CellBody 5 3 4 4" xfId="5321" xr:uid="{00000000-0005-0000-0000-0000BA160000}"/>
    <cellStyle name="CellBody 5 3 4 4 2" xfId="5322" xr:uid="{00000000-0005-0000-0000-0000BB160000}"/>
    <cellStyle name="CellBody 5 3 4 4 3" xfId="5323" xr:uid="{00000000-0005-0000-0000-0000BC160000}"/>
    <cellStyle name="CellBody 5 3 4 5" xfId="5324" xr:uid="{00000000-0005-0000-0000-0000BD160000}"/>
    <cellStyle name="CellBody 5 3 4 5 2" xfId="5325" xr:uid="{00000000-0005-0000-0000-0000BE160000}"/>
    <cellStyle name="CellBody 5 3 4 5 3" xfId="5326" xr:uid="{00000000-0005-0000-0000-0000BF160000}"/>
    <cellStyle name="CellBody 5 3 4 6" xfId="5327" xr:uid="{00000000-0005-0000-0000-0000C0160000}"/>
    <cellStyle name="CellBody 5 3 4 7" xfId="5328" xr:uid="{00000000-0005-0000-0000-0000C1160000}"/>
    <cellStyle name="CellBody 5 3 5" xfId="5329" xr:uid="{00000000-0005-0000-0000-0000C2160000}"/>
    <cellStyle name="CellBody 5 3 5 2" xfId="5330" xr:uid="{00000000-0005-0000-0000-0000C3160000}"/>
    <cellStyle name="CellBody 5 3 5 2 2" xfId="5331" xr:uid="{00000000-0005-0000-0000-0000C4160000}"/>
    <cellStyle name="CellBody 5 3 5 2 3" xfId="5332" xr:uid="{00000000-0005-0000-0000-0000C5160000}"/>
    <cellStyle name="CellBody 5 3 5 3" xfId="5333" xr:uid="{00000000-0005-0000-0000-0000C6160000}"/>
    <cellStyle name="CellBody 5 3 5 3 2" xfId="5334" xr:uid="{00000000-0005-0000-0000-0000C7160000}"/>
    <cellStyle name="CellBody 5 3 5 3 3" xfId="5335" xr:uid="{00000000-0005-0000-0000-0000C8160000}"/>
    <cellStyle name="CellBody 5 3 5 4" xfId="5336" xr:uid="{00000000-0005-0000-0000-0000C9160000}"/>
    <cellStyle name="CellBody 5 3 5 4 2" xfId="5337" xr:uid="{00000000-0005-0000-0000-0000CA160000}"/>
    <cellStyle name="CellBody 5 3 5 4 3" xfId="5338" xr:uid="{00000000-0005-0000-0000-0000CB160000}"/>
    <cellStyle name="CellBody 5 3 5 5" xfId="5339" xr:uid="{00000000-0005-0000-0000-0000CC160000}"/>
    <cellStyle name="CellBody 5 3 5 5 2" xfId="5340" xr:uid="{00000000-0005-0000-0000-0000CD160000}"/>
    <cellStyle name="CellBody 5 3 5 5 3" xfId="5341" xr:uid="{00000000-0005-0000-0000-0000CE160000}"/>
    <cellStyle name="CellBody 5 3 5 6" xfId="5342" xr:uid="{00000000-0005-0000-0000-0000CF160000}"/>
    <cellStyle name="CellBody 5 3 6" xfId="5343" xr:uid="{00000000-0005-0000-0000-0000D0160000}"/>
    <cellStyle name="CellBody 5 3 6 2" xfId="5344" xr:uid="{00000000-0005-0000-0000-0000D1160000}"/>
    <cellStyle name="CellBody 5 3 6 3" xfId="5345" xr:uid="{00000000-0005-0000-0000-0000D2160000}"/>
    <cellStyle name="CellBody 5 3 7" xfId="5346" xr:uid="{00000000-0005-0000-0000-0000D3160000}"/>
    <cellStyle name="CellBody 5 3 7 2" xfId="5347" xr:uid="{00000000-0005-0000-0000-0000D4160000}"/>
    <cellStyle name="CellBody 5 3 7 3" xfId="5348" xr:uid="{00000000-0005-0000-0000-0000D5160000}"/>
    <cellStyle name="CellBody 5 3 8" xfId="5349" xr:uid="{00000000-0005-0000-0000-0000D6160000}"/>
    <cellStyle name="CellBody 5 3 8 2" xfId="5350" xr:uid="{00000000-0005-0000-0000-0000D7160000}"/>
    <cellStyle name="CellBody 5 3 8 3" xfId="5351" xr:uid="{00000000-0005-0000-0000-0000D8160000}"/>
    <cellStyle name="CellBody 5 3 9" xfId="5352" xr:uid="{00000000-0005-0000-0000-0000D9160000}"/>
    <cellStyle name="CellBody 5 4" xfId="5353" xr:uid="{00000000-0005-0000-0000-0000DA160000}"/>
    <cellStyle name="CellBody 5 4 10" xfId="5354" xr:uid="{00000000-0005-0000-0000-0000DB160000}"/>
    <cellStyle name="CellBody 5 4 2" xfId="5355" xr:uid="{00000000-0005-0000-0000-0000DC160000}"/>
    <cellStyle name="CellBody 5 4 2 2" xfId="5356" xr:uid="{00000000-0005-0000-0000-0000DD160000}"/>
    <cellStyle name="CellBody 5 4 2 2 2" xfId="5357" xr:uid="{00000000-0005-0000-0000-0000DE160000}"/>
    <cellStyle name="CellBody 5 4 2 2 2 2" xfId="5358" xr:uid="{00000000-0005-0000-0000-0000DF160000}"/>
    <cellStyle name="CellBody 5 4 2 2 2 3" xfId="5359" xr:uid="{00000000-0005-0000-0000-0000E0160000}"/>
    <cellStyle name="CellBody 5 4 2 2 3" xfId="5360" xr:uid="{00000000-0005-0000-0000-0000E1160000}"/>
    <cellStyle name="CellBody 5 4 2 2 3 2" xfId="5361" xr:uid="{00000000-0005-0000-0000-0000E2160000}"/>
    <cellStyle name="CellBody 5 4 2 2 3 3" xfId="5362" xr:uid="{00000000-0005-0000-0000-0000E3160000}"/>
    <cellStyle name="CellBody 5 4 2 2 4" xfId="5363" xr:uid="{00000000-0005-0000-0000-0000E4160000}"/>
    <cellStyle name="CellBody 5 4 2 2 4 2" xfId="5364" xr:uid="{00000000-0005-0000-0000-0000E5160000}"/>
    <cellStyle name="CellBody 5 4 2 2 4 3" xfId="5365" xr:uid="{00000000-0005-0000-0000-0000E6160000}"/>
    <cellStyle name="CellBody 5 4 2 2 5" xfId="5366" xr:uid="{00000000-0005-0000-0000-0000E7160000}"/>
    <cellStyle name="CellBody 5 4 2 2 5 2" xfId="5367" xr:uid="{00000000-0005-0000-0000-0000E8160000}"/>
    <cellStyle name="CellBody 5 4 2 2 5 3" xfId="5368" xr:uid="{00000000-0005-0000-0000-0000E9160000}"/>
    <cellStyle name="CellBody 5 4 2 2 6" xfId="5369" xr:uid="{00000000-0005-0000-0000-0000EA160000}"/>
    <cellStyle name="CellBody 5 4 2 3" xfId="5370" xr:uid="{00000000-0005-0000-0000-0000EB160000}"/>
    <cellStyle name="CellBody 5 4 2 3 2" xfId="5371" xr:uid="{00000000-0005-0000-0000-0000EC160000}"/>
    <cellStyle name="CellBody 5 4 2 3 3" xfId="5372" xr:uid="{00000000-0005-0000-0000-0000ED160000}"/>
    <cellStyle name="CellBody 5 4 2 4" xfId="5373" xr:uid="{00000000-0005-0000-0000-0000EE160000}"/>
    <cellStyle name="CellBody 5 4 2 4 2" xfId="5374" xr:uid="{00000000-0005-0000-0000-0000EF160000}"/>
    <cellStyle name="CellBody 5 4 2 4 3" xfId="5375" xr:uid="{00000000-0005-0000-0000-0000F0160000}"/>
    <cellStyle name="CellBody 5 4 2 5" xfId="5376" xr:uid="{00000000-0005-0000-0000-0000F1160000}"/>
    <cellStyle name="CellBody 5 4 2 5 2" xfId="5377" xr:uid="{00000000-0005-0000-0000-0000F2160000}"/>
    <cellStyle name="CellBody 5 4 2 5 3" xfId="5378" xr:uid="{00000000-0005-0000-0000-0000F3160000}"/>
    <cellStyle name="CellBody 5 4 2 6" xfId="5379" xr:uid="{00000000-0005-0000-0000-0000F4160000}"/>
    <cellStyle name="CellBody 5 4 2 7" xfId="5380" xr:uid="{00000000-0005-0000-0000-0000F5160000}"/>
    <cellStyle name="CellBody 5 4 3" xfId="5381" xr:uid="{00000000-0005-0000-0000-0000F6160000}"/>
    <cellStyle name="CellBody 5 4 3 2" xfId="5382" xr:uid="{00000000-0005-0000-0000-0000F7160000}"/>
    <cellStyle name="CellBody 5 4 3 2 2" xfId="5383" xr:uid="{00000000-0005-0000-0000-0000F8160000}"/>
    <cellStyle name="CellBody 5 4 3 2 2 2" xfId="5384" xr:uid="{00000000-0005-0000-0000-0000F9160000}"/>
    <cellStyle name="CellBody 5 4 3 2 2 3" xfId="5385" xr:uid="{00000000-0005-0000-0000-0000FA160000}"/>
    <cellStyle name="CellBody 5 4 3 2 3" xfId="5386" xr:uid="{00000000-0005-0000-0000-0000FB160000}"/>
    <cellStyle name="CellBody 5 4 3 2 3 2" xfId="5387" xr:uid="{00000000-0005-0000-0000-0000FC160000}"/>
    <cellStyle name="CellBody 5 4 3 2 3 3" xfId="5388" xr:uid="{00000000-0005-0000-0000-0000FD160000}"/>
    <cellStyle name="CellBody 5 4 3 2 4" xfId="5389" xr:uid="{00000000-0005-0000-0000-0000FE160000}"/>
    <cellStyle name="CellBody 5 4 3 2 4 2" xfId="5390" xr:uid="{00000000-0005-0000-0000-0000FF160000}"/>
    <cellStyle name="CellBody 5 4 3 2 4 3" xfId="5391" xr:uid="{00000000-0005-0000-0000-000000170000}"/>
    <cellStyle name="CellBody 5 4 3 2 5" xfId="5392" xr:uid="{00000000-0005-0000-0000-000001170000}"/>
    <cellStyle name="CellBody 5 4 3 2 5 2" xfId="5393" xr:uid="{00000000-0005-0000-0000-000002170000}"/>
    <cellStyle name="CellBody 5 4 3 2 5 3" xfId="5394" xr:uid="{00000000-0005-0000-0000-000003170000}"/>
    <cellStyle name="CellBody 5 4 3 2 6" xfId="5395" xr:uid="{00000000-0005-0000-0000-000004170000}"/>
    <cellStyle name="CellBody 5 4 3 3" xfId="5396" xr:uid="{00000000-0005-0000-0000-000005170000}"/>
    <cellStyle name="CellBody 5 4 3 3 2" xfId="5397" xr:uid="{00000000-0005-0000-0000-000006170000}"/>
    <cellStyle name="CellBody 5 4 3 3 3" xfId="5398" xr:uid="{00000000-0005-0000-0000-000007170000}"/>
    <cellStyle name="CellBody 5 4 3 4" xfId="5399" xr:uid="{00000000-0005-0000-0000-000008170000}"/>
    <cellStyle name="CellBody 5 4 3 4 2" xfId="5400" xr:uid="{00000000-0005-0000-0000-000009170000}"/>
    <cellStyle name="CellBody 5 4 3 4 3" xfId="5401" xr:uid="{00000000-0005-0000-0000-00000A170000}"/>
    <cellStyle name="CellBody 5 4 3 5" xfId="5402" xr:uid="{00000000-0005-0000-0000-00000B170000}"/>
    <cellStyle name="CellBody 5 4 3 5 2" xfId="5403" xr:uid="{00000000-0005-0000-0000-00000C170000}"/>
    <cellStyle name="CellBody 5 4 3 5 3" xfId="5404" xr:uid="{00000000-0005-0000-0000-00000D170000}"/>
    <cellStyle name="CellBody 5 4 3 6" xfId="5405" xr:uid="{00000000-0005-0000-0000-00000E170000}"/>
    <cellStyle name="CellBody 5 4 3 7" xfId="5406" xr:uid="{00000000-0005-0000-0000-00000F170000}"/>
    <cellStyle name="CellBody 5 4 4" xfId="5407" xr:uid="{00000000-0005-0000-0000-000010170000}"/>
    <cellStyle name="CellBody 5 4 4 2" xfId="5408" xr:uid="{00000000-0005-0000-0000-000011170000}"/>
    <cellStyle name="CellBody 5 4 4 2 2" xfId="5409" xr:uid="{00000000-0005-0000-0000-000012170000}"/>
    <cellStyle name="CellBody 5 4 4 2 2 2" xfId="5410" xr:uid="{00000000-0005-0000-0000-000013170000}"/>
    <cellStyle name="CellBody 5 4 4 2 2 3" xfId="5411" xr:uid="{00000000-0005-0000-0000-000014170000}"/>
    <cellStyle name="CellBody 5 4 4 2 3" xfId="5412" xr:uid="{00000000-0005-0000-0000-000015170000}"/>
    <cellStyle name="CellBody 5 4 4 2 3 2" xfId="5413" xr:uid="{00000000-0005-0000-0000-000016170000}"/>
    <cellStyle name="CellBody 5 4 4 2 3 3" xfId="5414" xr:uid="{00000000-0005-0000-0000-000017170000}"/>
    <cellStyle name="CellBody 5 4 4 2 4" xfId="5415" xr:uid="{00000000-0005-0000-0000-000018170000}"/>
    <cellStyle name="CellBody 5 4 4 2 4 2" xfId="5416" xr:uid="{00000000-0005-0000-0000-000019170000}"/>
    <cellStyle name="CellBody 5 4 4 2 4 3" xfId="5417" xr:uid="{00000000-0005-0000-0000-00001A170000}"/>
    <cellStyle name="CellBody 5 4 4 2 5" xfId="5418" xr:uid="{00000000-0005-0000-0000-00001B170000}"/>
    <cellStyle name="CellBody 5 4 4 2 5 2" xfId="5419" xr:uid="{00000000-0005-0000-0000-00001C170000}"/>
    <cellStyle name="CellBody 5 4 4 2 5 3" xfId="5420" xr:uid="{00000000-0005-0000-0000-00001D170000}"/>
    <cellStyle name="CellBody 5 4 4 2 6" xfId="5421" xr:uid="{00000000-0005-0000-0000-00001E170000}"/>
    <cellStyle name="CellBody 5 4 4 3" xfId="5422" xr:uid="{00000000-0005-0000-0000-00001F170000}"/>
    <cellStyle name="CellBody 5 4 4 3 2" xfId="5423" xr:uid="{00000000-0005-0000-0000-000020170000}"/>
    <cellStyle name="CellBody 5 4 4 3 3" xfId="5424" xr:uid="{00000000-0005-0000-0000-000021170000}"/>
    <cellStyle name="CellBody 5 4 4 4" xfId="5425" xr:uid="{00000000-0005-0000-0000-000022170000}"/>
    <cellStyle name="CellBody 5 4 4 4 2" xfId="5426" xr:uid="{00000000-0005-0000-0000-000023170000}"/>
    <cellStyle name="CellBody 5 4 4 4 3" xfId="5427" xr:uid="{00000000-0005-0000-0000-000024170000}"/>
    <cellStyle name="CellBody 5 4 4 5" xfId="5428" xr:uid="{00000000-0005-0000-0000-000025170000}"/>
    <cellStyle name="CellBody 5 4 4 5 2" xfId="5429" xr:uid="{00000000-0005-0000-0000-000026170000}"/>
    <cellStyle name="CellBody 5 4 4 5 3" xfId="5430" xr:uid="{00000000-0005-0000-0000-000027170000}"/>
    <cellStyle name="CellBody 5 4 4 6" xfId="5431" xr:uid="{00000000-0005-0000-0000-000028170000}"/>
    <cellStyle name="CellBody 5 4 4 7" xfId="5432" xr:uid="{00000000-0005-0000-0000-000029170000}"/>
    <cellStyle name="CellBody 5 4 5" xfId="5433" xr:uid="{00000000-0005-0000-0000-00002A170000}"/>
    <cellStyle name="CellBody 5 4 5 2" xfId="5434" xr:uid="{00000000-0005-0000-0000-00002B170000}"/>
    <cellStyle name="CellBody 5 4 5 2 2" xfId="5435" xr:uid="{00000000-0005-0000-0000-00002C170000}"/>
    <cellStyle name="CellBody 5 4 5 2 3" xfId="5436" xr:uid="{00000000-0005-0000-0000-00002D170000}"/>
    <cellStyle name="CellBody 5 4 5 3" xfId="5437" xr:uid="{00000000-0005-0000-0000-00002E170000}"/>
    <cellStyle name="CellBody 5 4 5 3 2" xfId="5438" xr:uid="{00000000-0005-0000-0000-00002F170000}"/>
    <cellStyle name="CellBody 5 4 5 3 3" xfId="5439" xr:uid="{00000000-0005-0000-0000-000030170000}"/>
    <cellStyle name="CellBody 5 4 5 4" xfId="5440" xr:uid="{00000000-0005-0000-0000-000031170000}"/>
    <cellStyle name="CellBody 5 4 5 4 2" xfId="5441" xr:uid="{00000000-0005-0000-0000-000032170000}"/>
    <cellStyle name="CellBody 5 4 5 4 3" xfId="5442" xr:uid="{00000000-0005-0000-0000-000033170000}"/>
    <cellStyle name="CellBody 5 4 5 5" xfId="5443" xr:uid="{00000000-0005-0000-0000-000034170000}"/>
    <cellStyle name="CellBody 5 4 5 5 2" xfId="5444" xr:uid="{00000000-0005-0000-0000-000035170000}"/>
    <cellStyle name="CellBody 5 4 5 5 3" xfId="5445" xr:uid="{00000000-0005-0000-0000-000036170000}"/>
    <cellStyle name="CellBody 5 4 5 6" xfId="5446" xr:uid="{00000000-0005-0000-0000-000037170000}"/>
    <cellStyle name="CellBody 5 4 6" xfId="5447" xr:uid="{00000000-0005-0000-0000-000038170000}"/>
    <cellStyle name="CellBody 5 4 6 2" xfId="5448" xr:uid="{00000000-0005-0000-0000-000039170000}"/>
    <cellStyle name="CellBody 5 4 6 3" xfId="5449" xr:uid="{00000000-0005-0000-0000-00003A170000}"/>
    <cellStyle name="CellBody 5 4 7" xfId="5450" xr:uid="{00000000-0005-0000-0000-00003B170000}"/>
    <cellStyle name="CellBody 5 4 7 2" xfId="5451" xr:uid="{00000000-0005-0000-0000-00003C170000}"/>
    <cellStyle name="CellBody 5 4 7 3" xfId="5452" xr:uid="{00000000-0005-0000-0000-00003D170000}"/>
    <cellStyle name="CellBody 5 4 8" xfId="5453" xr:uid="{00000000-0005-0000-0000-00003E170000}"/>
    <cellStyle name="CellBody 5 4 8 2" xfId="5454" xr:uid="{00000000-0005-0000-0000-00003F170000}"/>
    <cellStyle name="CellBody 5 4 8 3" xfId="5455" xr:uid="{00000000-0005-0000-0000-000040170000}"/>
    <cellStyle name="CellBody 5 4 9" xfId="5456" xr:uid="{00000000-0005-0000-0000-000041170000}"/>
    <cellStyle name="CellBody 5 5" xfId="5457" xr:uid="{00000000-0005-0000-0000-000042170000}"/>
    <cellStyle name="CellBody 5 5 2" xfId="5458" xr:uid="{00000000-0005-0000-0000-000043170000}"/>
    <cellStyle name="CellBody 5 5 2 2" xfId="5459" xr:uid="{00000000-0005-0000-0000-000044170000}"/>
    <cellStyle name="CellBody 5 5 2 3" xfId="5460" xr:uid="{00000000-0005-0000-0000-000045170000}"/>
    <cellStyle name="CellBody 5 5 3" xfId="5461" xr:uid="{00000000-0005-0000-0000-000046170000}"/>
    <cellStyle name="CellBody 5 5 3 2" xfId="5462" xr:uid="{00000000-0005-0000-0000-000047170000}"/>
    <cellStyle name="CellBody 5 5 3 3" xfId="5463" xr:uid="{00000000-0005-0000-0000-000048170000}"/>
    <cellStyle name="CellBody 5 5 4" xfId="5464" xr:uid="{00000000-0005-0000-0000-000049170000}"/>
    <cellStyle name="CellBody 5 5 4 2" xfId="5465" xr:uid="{00000000-0005-0000-0000-00004A170000}"/>
    <cellStyle name="CellBody 5 5 4 3" xfId="5466" xr:uid="{00000000-0005-0000-0000-00004B170000}"/>
    <cellStyle name="CellBody 5 5 5" xfId="5467" xr:uid="{00000000-0005-0000-0000-00004C170000}"/>
    <cellStyle name="CellBody 5 5 5 2" xfId="5468" xr:uid="{00000000-0005-0000-0000-00004D170000}"/>
    <cellStyle name="CellBody 5 5 5 3" xfId="5469" xr:uid="{00000000-0005-0000-0000-00004E170000}"/>
    <cellStyle name="CellBody 5 5 6" xfId="5470" xr:uid="{00000000-0005-0000-0000-00004F170000}"/>
    <cellStyle name="CellBody 5 6" xfId="5471" xr:uid="{00000000-0005-0000-0000-000050170000}"/>
    <cellStyle name="CellBody 5 6 2" xfId="5472" xr:uid="{00000000-0005-0000-0000-000051170000}"/>
    <cellStyle name="CellBody 5 6 3" xfId="5473" xr:uid="{00000000-0005-0000-0000-000052170000}"/>
    <cellStyle name="CellBody 5 7" xfId="5474" xr:uid="{00000000-0005-0000-0000-000053170000}"/>
    <cellStyle name="CellBody 5 7 2" xfId="5475" xr:uid="{00000000-0005-0000-0000-000054170000}"/>
    <cellStyle name="CellBody 5 7 3" xfId="5476" xr:uid="{00000000-0005-0000-0000-000055170000}"/>
    <cellStyle name="CellBody 5 8" xfId="5477" xr:uid="{00000000-0005-0000-0000-000056170000}"/>
    <cellStyle name="CellBody 5 8 2" xfId="5478" xr:uid="{00000000-0005-0000-0000-000057170000}"/>
    <cellStyle name="CellBody 5 8 3" xfId="5479" xr:uid="{00000000-0005-0000-0000-000058170000}"/>
    <cellStyle name="CellBody 5 9" xfId="5480" xr:uid="{00000000-0005-0000-0000-000059170000}"/>
    <cellStyle name="CellBody 6" xfId="5481" xr:uid="{00000000-0005-0000-0000-00005A170000}"/>
    <cellStyle name="CellBody 6 10" xfId="5482" xr:uid="{00000000-0005-0000-0000-00005B170000}"/>
    <cellStyle name="CellBody 6 2" xfId="5483" xr:uid="{00000000-0005-0000-0000-00005C170000}"/>
    <cellStyle name="CellBody 6 2 10" xfId="5484" xr:uid="{00000000-0005-0000-0000-00005D170000}"/>
    <cellStyle name="CellBody 6 2 2" xfId="5485" xr:uid="{00000000-0005-0000-0000-00005E170000}"/>
    <cellStyle name="CellBody 6 2 2 2" xfId="5486" xr:uid="{00000000-0005-0000-0000-00005F170000}"/>
    <cellStyle name="CellBody 6 2 2 2 2" xfId="5487" xr:uid="{00000000-0005-0000-0000-000060170000}"/>
    <cellStyle name="CellBody 6 2 2 2 2 2" xfId="5488" xr:uid="{00000000-0005-0000-0000-000061170000}"/>
    <cellStyle name="CellBody 6 2 2 2 2 3" xfId="5489" xr:uid="{00000000-0005-0000-0000-000062170000}"/>
    <cellStyle name="CellBody 6 2 2 2 3" xfId="5490" xr:uid="{00000000-0005-0000-0000-000063170000}"/>
    <cellStyle name="CellBody 6 2 2 2 3 2" xfId="5491" xr:uid="{00000000-0005-0000-0000-000064170000}"/>
    <cellStyle name="CellBody 6 2 2 2 3 3" xfId="5492" xr:uid="{00000000-0005-0000-0000-000065170000}"/>
    <cellStyle name="CellBody 6 2 2 2 4" xfId="5493" xr:uid="{00000000-0005-0000-0000-000066170000}"/>
    <cellStyle name="CellBody 6 2 2 2 4 2" xfId="5494" xr:uid="{00000000-0005-0000-0000-000067170000}"/>
    <cellStyle name="CellBody 6 2 2 2 4 3" xfId="5495" xr:uid="{00000000-0005-0000-0000-000068170000}"/>
    <cellStyle name="CellBody 6 2 2 2 5" xfId="5496" xr:uid="{00000000-0005-0000-0000-000069170000}"/>
    <cellStyle name="CellBody 6 2 2 2 5 2" xfId="5497" xr:uid="{00000000-0005-0000-0000-00006A170000}"/>
    <cellStyle name="CellBody 6 2 2 2 5 3" xfId="5498" xr:uid="{00000000-0005-0000-0000-00006B170000}"/>
    <cellStyle name="CellBody 6 2 2 2 6" xfId="5499" xr:uid="{00000000-0005-0000-0000-00006C170000}"/>
    <cellStyle name="CellBody 6 2 2 3" xfId="5500" xr:uid="{00000000-0005-0000-0000-00006D170000}"/>
    <cellStyle name="CellBody 6 2 2 3 2" xfId="5501" xr:uid="{00000000-0005-0000-0000-00006E170000}"/>
    <cellStyle name="CellBody 6 2 2 3 3" xfId="5502" xr:uid="{00000000-0005-0000-0000-00006F170000}"/>
    <cellStyle name="CellBody 6 2 2 4" xfId="5503" xr:uid="{00000000-0005-0000-0000-000070170000}"/>
    <cellStyle name="CellBody 6 2 2 4 2" xfId="5504" xr:uid="{00000000-0005-0000-0000-000071170000}"/>
    <cellStyle name="CellBody 6 2 2 4 3" xfId="5505" xr:uid="{00000000-0005-0000-0000-000072170000}"/>
    <cellStyle name="CellBody 6 2 2 5" xfId="5506" xr:uid="{00000000-0005-0000-0000-000073170000}"/>
    <cellStyle name="CellBody 6 2 2 5 2" xfId="5507" xr:uid="{00000000-0005-0000-0000-000074170000}"/>
    <cellStyle name="CellBody 6 2 2 5 3" xfId="5508" xr:uid="{00000000-0005-0000-0000-000075170000}"/>
    <cellStyle name="CellBody 6 2 2 6" xfId="5509" xr:uid="{00000000-0005-0000-0000-000076170000}"/>
    <cellStyle name="CellBody 6 2 2 7" xfId="5510" xr:uid="{00000000-0005-0000-0000-000077170000}"/>
    <cellStyle name="CellBody 6 2 3" xfId="5511" xr:uid="{00000000-0005-0000-0000-000078170000}"/>
    <cellStyle name="CellBody 6 2 3 2" xfId="5512" xr:uid="{00000000-0005-0000-0000-000079170000}"/>
    <cellStyle name="CellBody 6 2 3 2 2" xfId="5513" xr:uid="{00000000-0005-0000-0000-00007A170000}"/>
    <cellStyle name="CellBody 6 2 3 2 2 2" xfId="5514" xr:uid="{00000000-0005-0000-0000-00007B170000}"/>
    <cellStyle name="CellBody 6 2 3 2 2 3" xfId="5515" xr:uid="{00000000-0005-0000-0000-00007C170000}"/>
    <cellStyle name="CellBody 6 2 3 2 3" xfId="5516" xr:uid="{00000000-0005-0000-0000-00007D170000}"/>
    <cellStyle name="CellBody 6 2 3 2 3 2" xfId="5517" xr:uid="{00000000-0005-0000-0000-00007E170000}"/>
    <cellStyle name="CellBody 6 2 3 2 3 3" xfId="5518" xr:uid="{00000000-0005-0000-0000-00007F170000}"/>
    <cellStyle name="CellBody 6 2 3 2 4" xfId="5519" xr:uid="{00000000-0005-0000-0000-000080170000}"/>
    <cellStyle name="CellBody 6 2 3 2 4 2" xfId="5520" xr:uid="{00000000-0005-0000-0000-000081170000}"/>
    <cellStyle name="CellBody 6 2 3 2 4 3" xfId="5521" xr:uid="{00000000-0005-0000-0000-000082170000}"/>
    <cellStyle name="CellBody 6 2 3 2 5" xfId="5522" xr:uid="{00000000-0005-0000-0000-000083170000}"/>
    <cellStyle name="CellBody 6 2 3 2 5 2" xfId="5523" xr:uid="{00000000-0005-0000-0000-000084170000}"/>
    <cellStyle name="CellBody 6 2 3 2 5 3" xfId="5524" xr:uid="{00000000-0005-0000-0000-000085170000}"/>
    <cellStyle name="CellBody 6 2 3 2 6" xfId="5525" xr:uid="{00000000-0005-0000-0000-000086170000}"/>
    <cellStyle name="CellBody 6 2 3 3" xfId="5526" xr:uid="{00000000-0005-0000-0000-000087170000}"/>
    <cellStyle name="CellBody 6 2 3 3 2" xfId="5527" xr:uid="{00000000-0005-0000-0000-000088170000}"/>
    <cellStyle name="CellBody 6 2 3 3 3" xfId="5528" xr:uid="{00000000-0005-0000-0000-000089170000}"/>
    <cellStyle name="CellBody 6 2 3 4" xfId="5529" xr:uid="{00000000-0005-0000-0000-00008A170000}"/>
    <cellStyle name="CellBody 6 2 3 4 2" xfId="5530" xr:uid="{00000000-0005-0000-0000-00008B170000}"/>
    <cellStyle name="CellBody 6 2 3 4 3" xfId="5531" xr:uid="{00000000-0005-0000-0000-00008C170000}"/>
    <cellStyle name="CellBody 6 2 3 5" xfId="5532" xr:uid="{00000000-0005-0000-0000-00008D170000}"/>
    <cellStyle name="CellBody 6 2 3 5 2" xfId="5533" xr:uid="{00000000-0005-0000-0000-00008E170000}"/>
    <cellStyle name="CellBody 6 2 3 5 3" xfId="5534" xr:uid="{00000000-0005-0000-0000-00008F170000}"/>
    <cellStyle name="CellBody 6 2 3 6" xfId="5535" xr:uid="{00000000-0005-0000-0000-000090170000}"/>
    <cellStyle name="CellBody 6 2 3 7" xfId="5536" xr:uid="{00000000-0005-0000-0000-000091170000}"/>
    <cellStyle name="CellBody 6 2 4" xfId="5537" xr:uid="{00000000-0005-0000-0000-000092170000}"/>
    <cellStyle name="CellBody 6 2 4 2" xfId="5538" xr:uid="{00000000-0005-0000-0000-000093170000}"/>
    <cellStyle name="CellBody 6 2 4 2 2" xfId="5539" xr:uid="{00000000-0005-0000-0000-000094170000}"/>
    <cellStyle name="CellBody 6 2 4 2 2 2" xfId="5540" xr:uid="{00000000-0005-0000-0000-000095170000}"/>
    <cellStyle name="CellBody 6 2 4 2 2 3" xfId="5541" xr:uid="{00000000-0005-0000-0000-000096170000}"/>
    <cellStyle name="CellBody 6 2 4 2 3" xfId="5542" xr:uid="{00000000-0005-0000-0000-000097170000}"/>
    <cellStyle name="CellBody 6 2 4 2 3 2" xfId="5543" xr:uid="{00000000-0005-0000-0000-000098170000}"/>
    <cellStyle name="CellBody 6 2 4 2 3 3" xfId="5544" xr:uid="{00000000-0005-0000-0000-000099170000}"/>
    <cellStyle name="CellBody 6 2 4 2 4" xfId="5545" xr:uid="{00000000-0005-0000-0000-00009A170000}"/>
    <cellStyle name="CellBody 6 2 4 2 4 2" xfId="5546" xr:uid="{00000000-0005-0000-0000-00009B170000}"/>
    <cellStyle name="CellBody 6 2 4 2 4 3" xfId="5547" xr:uid="{00000000-0005-0000-0000-00009C170000}"/>
    <cellStyle name="CellBody 6 2 4 2 5" xfId="5548" xr:uid="{00000000-0005-0000-0000-00009D170000}"/>
    <cellStyle name="CellBody 6 2 4 2 5 2" xfId="5549" xr:uid="{00000000-0005-0000-0000-00009E170000}"/>
    <cellStyle name="CellBody 6 2 4 2 5 3" xfId="5550" xr:uid="{00000000-0005-0000-0000-00009F170000}"/>
    <cellStyle name="CellBody 6 2 4 2 6" xfId="5551" xr:uid="{00000000-0005-0000-0000-0000A0170000}"/>
    <cellStyle name="CellBody 6 2 4 3" xfId="5552" xr:uid="{00000000-0005-0000-0000-0000A1170000}"/>
    <cellStyle name="CellBody 6 2 4 3 2" xfId="5553" xr:uid="{00000000-0005-0000-0000-0000A2170000}"/>
    <cellStyle name="CellBody 6 2 4 3 3" xfId="5554" xr:uid="{00000000-0005-0000-0000-0000A3170000}"/>
    <cellStyle name="CellBody 6 2 4 4" xfId="5555" xr:uid="{00000000-0005-0000-0000-0000A4170000}"/>
    <cellStyle name="CellBody 6 2 4 4 2" xfId="5556" xr:uid="{00000000-0005-0000-0000-0000A5170000}"/>
    <cellStyle name="CellBody 6 2 4 4 3" xfId="5557" xr:uid="{00000000-0005-0000-0000-0000A6170000}"/>
    <cellStyle name="CellBody 6 2 4 5" xfId="5558" xr:uid="{00000000-0005-0000-0000-0000A7170000}"/>
    <cellStyle name="CellBody 6 2 4 5 2" xfId="5559" xr:uid="{00000000-0005-0000-0000-0000A8170000}"/>
    <cellStyle name="CellBody 6 2 4 5 3" xfId="5560" xr:uid="{00000000-0005-0000-0000-0000A9170000}"/>
    <cellStyle name="CellBody 6 2 4 6" xfId="5561" xr:uid="{00000000-0005-0000-0000-0000AA170000}"/>
    <cellStyle name="CellBody 6 2 4 7" xfId="5562" xr:uid="{00000000-0005-0000-0000-0000AB170000}"/>
    <cellStyle name="CellBody 6 2 5" xfId="5563" xr:uid="{00000000-0005-0000-0000-0000AC170000}"/>
    <cellStyle name="CellBody 6 2 5 2" xfId="5564" xr:uid="{00000000-0005-0000-0000-0000AD170000}"/>
    <cellStyle name="CellBody 6 2 5 2 2" xfId="5565" xr:uid="{00000000-0005-0000-0000-0000AE170000}"/>
    <cellStyle name="CellBody 6 2 5 2 3" xfId="5566" xr:uid="{00000000-0005-0000-0000-0000AF170000}"/>
    <cellStyle name="CellBody 6 2 5 3" xfId="5567" xr:uid="{00000000-0005-0000-0000-0000B0170000}"/>
    <cellStyle name="CellBody 6 2 5 3 2" xfId="5568" xr:uid="{00000000-0005-0000-0000-0000B1170000}"/>
    <cellStyle name="CellBody 6 2 5 3 3" xfId="5569" xr:uid="{00000000-0005-0000-0000-0000B2170000}"/>
    <cellStyle name="CellBody 6 2 5 4" xfId="5570" xr:uid="{00000000-0005-0000-0000-0000B3170000}"/>
    <cellStyle name="CellBody 6 2 5 4 2" xfId="5571" xr:uid="{00000000-0005-0000-0000-0000B4170000}"/>
    <cellStyle name="CellBody 6 2 5 4 3" xfId="5572" xr:uid="{00000000-0005-0000-0000-0000B5170000}"/>
    <cellStyle name="CellBody 6 2 5 5" xfId="5573" xr:uid="{00000000-0005-0000-0000-0000B6170000}"/>
    <cellStyle name="CellBody 6 2 5 5 2" xfId="5574" xr:uid="{00000000-0005-0000-0000-0000B7170000}"/>
    <cellStyle name="CellBody 6 2 5 5 3" xfId="5575" xr:uid="{00000000-0005-0000-0000-0000B8170000}"/>
    <cellStyle name="CellBody 6 2 5 6" xfId="5576" xr:uid="{00000000-0005-0000-0000-0000B9170000}"/>
    <cellStyle name="CellBody 6 2 6" xfId="5577" xr:uid="{00000000-0005-0000-0000-0000BA170000}"/>
    <cellStyle name="CellBody 6 2 6 2" xfId="5578" xr:uid="{00000000-0005-0000-0000-0000BB170000}"/>
    <cellStyle name="CellBody 6 2 6 3" xfId="5579" xr:uid="{00000000-0005-0000-0000-0000BC170000}"/>
    <cellStyle name="CellBody 6 2 7" xfId="5580" xr:uid="{00000000-0005-0000-0000-0000BD170000}"/>
    <cellStyle name="CellBody 6 2 7 2" xfId="5581" xr:uid="{00000000-0005-0000-0000-0000BE170000}"/>
    <cellStyle name="CellBody 6 2 7 3" xfId="5582" xr:uid="{00000000-0005-0000-0000-0000BF170000}"/>
    <cellStyle name="CellBody 6 2 8" xfId="5583" xr:uid="{00000000-0005-0000-0000-0000C0170000}"/>
    <cellStyle name="CellBody 6 2 8 2" xfId="5584" xr:uid="{00000000-0005-0000-0000-0000C1170000}"/>
    <cellStyle name="CellBody 6 2 8 3" xfId="5585" xr:uid="{00000000-0005-0000-0000-0000C2170000}"/>
    <cellStyle name="CellBody 6 2 9" xfId="5586" xr:uid="{00000000-0005-0000-0000-0000C3170000}"/>
    <cellStyle name="CellBody 6 3" xfId="5587" xr:uid="{00000000-0005-0000-0000-0000C4170000}"/>
    <cellStyle name="CellBody 6 3 10" xfId="5588" xr:uid="{00000000-0005-0000-0000-0000C5170000}"/>
    <cellStyle name="CellBody 6 3 2" xfId="5589" xr:uid="{00000000-0005-0000-0000-0000C6170000}"/>
    <cellStyle name="CellBody 6 3 2 2" xfId="5590" xr:uid="{00000000-0005-0000-0000-0000C7170000}"/>
    <cellStyle name="CellBody 6 3 2 2 2" xfId="5591" xr:uid="{00000000-0005-0000-0000-0000C8170000}"/>
    <cellStyle name="CellBody 6 3 2 2 2 2" xfId="5592" xr:uid="{00000000-0005-0000-0000-0000C9170000}"/>
    <cellStyle name="CellBody 6 3 2 2 2 3" xfId="5593" xr:uid="{00000000-0005-0000-0000-0000CA170000}"/>
    <cellStyle name="CellBody 6 3 2 2 3" xfId="5594" xr:uid="{00000000-0005-0000-0000-0000CB170000}"/>
    <cellStyle name="CellBody 6 3 2 2 3 2" xfId="5595" xr:uid="{00000000-0005-0000-0000-0000CC170000}"/>
    <cellStyle name="CellBody 6 3 2 2 3 3" xfId="5596" xr:uid="{00000000-0005-0000-0000-0000CD170000}"/>
    <cellStyle name="CellBody 6 3 2 2 4" xfId="5597" xr:uid="{00000000-0005-0000-0000-0000CE170000}"/>
    <cellStyle name="CellBody 6 3 2 2 4 2" xfId="5598" xr:uid="{00000000-0005-0000-0000-0000CF170000}"/>
    <cellStyle name="CellBody 6 3 2 2 4 3" xfId="5599" xr:uid="{00000000-0005-0000-0000-0000D0170000}"/>
    <cellStyle name="CellBody 6 3 2 2 5" xfId="5600" xr:uid="{00000000-0005-0000-0000-0000D1170000}"/>
    <cellStyle name="CellBody 6 3 2 2 5 2" xfId="5601" xr:uid="{00000000-0005-0000-0000-0000D2170000}"/>
    <cellStyle name="CellBody 6 3 2 2 5 3" xfId="5602" xr:uid="{00000000-0005-0000-0000-0000D3170000}"/>
    <cellStyle name="CellBody 6 3 2 2 6" xfId="5603" xr:uid="{00000000-0005-0000-0000-0000D4170000}"/>
    <cellStyle name="CellBody 6 3 2 3" xfId="5604" xr:uid="{00000000-0005-0000-0000-0000D5170000}"/>
    <cellStyle name="CellBody 6 3 2 3 2" xfId="5605" xr:uid="{00000000-0005-0000-0000-0000D6170000}"/>
    <cellStyle name="CellBody 6 3 2 3 3" xfId="5606" xr:uid="{00000000-0005-0000-0000-0000D7170000}"/>
    <cellStyle name="CellBody 6 3 2 4" xfId="5607" xr:uid="{00000000-0005-0000-0000-0000D8170000}"/>
    <cellStyle name="CellBody 6 3 2 4 2" xfId="5608" xr:uid="{00000000-0005-0000-0000-0000D9170000}"/>
    <cellStyle name="CellBody 6 3 2 4 3" xfId="5609" xr:uid="{00000000-0005-0000-0000-0000DA170000}"/>
    <cellStyle name="CellBody 6 3 2 5" xfId="5610" xr:uid="{00000000-0005-0000-0000-0000DB170000}"/>
    <cellStyle name="CellBody 6 3 2 5 2" xfId="5611" xr:uid="{00000000-0005-0000-0000-0000DC170000}"/>
    <cellStyle name="CellBody 6 3 2 5 3" xfId="5612" xr:uid="{00000000-0005-0000-0000-0000DD170000}"/>
    <cellStyle name="CellBody 6 3 2 6" xfId="5613" xr:uid="{00000000-0005-0000-0000-0000DE170000}"/>
    <cellStyle name="CellBody 6 3 2 7" xfId="5614" xr:uid="{00000000-0005-0000-0000-0000DF170000}"/>
    <cellStyle name="CellBody 6 3 3" xfId="5615" xr:uid="{00000000-0005-0000-0000-0000E0170000}"/>
    <cellStyle name="CellBody 6 3 3 2" xfId="5616" xr:uid="{00000000-0005-0000-0000-0000E1170000}"/>
    <cellStyle name="CellBody 6 3 3 2 2" xfId="5617" xr:uid="{00000000-0005-0000-0000-0000E2170000}"/>
    <cellStyle name="CellBody 6 3 3 2 2 2" xfId="5618" xr:uid="{00000000-0005-0000-0000-0000E3170000}"/>
    <cellStyle name="CellBody 6 3 3 2 2 3" xfId="5619" xr:uid="{00000000-0005-0000-0000-0000E4170000}"/>
    <cellStyle name="CellBody 6 3 3 2 3" xfId="5620" xr:uid="{00000000-0005-0000-0000-0000E5170000}"/>
    <cellStyle name="CellBody 6 3 3 2 3 2" xfId="5621" xr:uid="{00000000-0005-0000-0000-0000E6170000}"/>
    <cellStyle name="CellBody 6 3 3 2 3 3" xfId="5622" xr:uid="{00000000-0005-0000-0000-0000E7170000}"/>
    <cellStyle name="CellBody 6 3 3 2 4" xfId="5623" xr:uid="{00000000-0005-0000-0000-0000E8170000}"/>
    <cellStyle name="CellBody 6 3 3 2 4 2" xfId="5624" xr:uid="{00000000-0005-0000-0000-0000E9170000}"/>
    <cellStyle name="CellBody 6 3 3 2 4 3" xfId="5625" xr:uid="{00000000-0005-0000-0000-0000EA170000}"/>
    <cellStyle name="CellBody 6 3 3 2 5" xfId="5626" xr:uid="{00000000-0005-0000-0000-0000EB170000}"/>
    <cellStyle name="CellBody 6 3 3 2 5 2" xfId="5627" xr:uid="{00000000-0005-0000-0000-0000EC170000}"/>
    <cellStyle name="CellBody 6 3 3 2 5 3" xfId="5628" xr:uid="{00000000-0005-0000-0000-0000ED170000}"/>
    <cellStyle name="CellBody 6 3 3 2 6" xfId="5629" xr:uid="{00000000-0005-0000-0000-0000EE170000}"/>
    <cellStyle name="CellBody 6 3 3 3" xfId="5630" xr:uid="{00000000-0005-0000-0000-0000EF170000}"/>
    <cellStyle name="CellBody 6 3 3 3 2" xfId="5631" xr:uid="{00000000-0005-0000-0000-0000F0170000}"/>
    <cellStyle name="CellBody 6 3 3 3 3" xfId="5632" xr:uid="{00000000-0005-0000-0000-0000F1170000}"/>
    <cellStyle name="CellBody 6 3 3 4" xfId="5633" xr:uid="{00000000-0005-0000-0000-0000F2170000}"/>
    <cellStyle name="CellBody 6 3 3 4 2" xfId="5634" xr:uid="{00000000-0005-0000-0000-0000F3170000}"/>
    <cellStyle name="CellBody 6 3 3 4 3" xfId="5635" xr:uid="{00000000-0005-0000-0000-0000F4170000}"/>
    <cellStyle name="CellBody 6 3 3 5" xfId="5636" xr:uid="{00000000-0005-0000-0000-0000F5170000}"/>
    <cellStyle name="CellBody 6 3 3 5 2" xfId="5637" xr:uid="{00000000-0005-0000-0000-0000F6170000}"/>
    <cellStyle name="CellBody 6 3 3 5 3" xfId="5638" xr:uid="{00000000-0005-0000-0000-0000F7170000}"/>
    <cellStyle name="CellBody 6 3 3 6" xfId="5639" xr:uid="{00000000-0005-0000-0000-0000F8170000}"/>
    <cellStyle name="CellBody 6 3 3 7" xfId="5640" xr:uid="{00000000-0005-0000-0000-0000F9170000}"/>
    <cellStyle name="CellBody 6 3 4" xfId="5641" xr:uid="{00000000-0005-0000-0000-0000FA170000}"/>
    <cellStyle name="CellBody 6 3 4 2" xfId="5642" xr:uid="{00000000-0005-0000-0000-0000FB170000}"/>
    <cellStyle name="CellBody 6 3 4 2 2" xfId="5643" xr:uid="{00000000-0005-0000-0000-0000FC170000}"/>
    <cellStyle name="CellBody 6 3 4 2 2 2" xfId="5644" xr:uid="{00000000-0005-0000-0000-0000FD170000}"/>
    <cellStyle name="CellBody 6 3 4 2 2 3" xfId="5645" xr:uid="{00000000-0005-0000-0000-0000FE170000}"/>
    <cellStyle name="CellBody 6 3 4 2 3" xfId="5646" xr:uid="{00000000-0005-0000-0000-0000FF170000}"/>
    <cellStyle name="CellBody 6 3 4 2 3 2" xfId="5647" xr:uid="{00000000-0005-0000-0000-000000180000}"/>
    <cellStyle name="CellBody 6 3 4 2 3 3" xfId="5648" xr:uid="{00000000-0005-0000-0000-000001180000}"/>
    <cellStyle name="CellBody 6 3 4 2 4" xfId="5649" xr:uid="{00000000-0005-0000-0000-000002180000}"/>
    <cellStyle name="CellBody 6 3 4 2 4 2" xfId="5650" xr:uid="{00000000-0005-0000-0000-000003180000}"/>
    <cellStyle name="CellBody 6 3 4 2 4 3" xfId="5651" xr:uid="{00000000-0005-0000-0000-000004180000}"/>
    <cellStyle name="CellBody 6 3 4 2 5" xfId="5652" xr:uid="{00000000-0005-0000-0000-000005180000}"/>
    <cellStyle name="CellBody 6 3 4 2 5 2" xfId="5653" xr:uid="{00000000-0005-0000-0000-000006180000}"/>
    <cellStyle name="CellBody 6 3 4 2 5 3" xfId="5654" xr:uid="{00000000-0005-0000-0000-000007180000}"/>
    <cellStyle name="CellBody 6 3 4 2 6" xfId="5655" xr:uid="{00000000-0005-0000-0000-000008180000}"/>
    <cellStyle name="CellBody 6 3 4 3" xfId="5656" xr:uid="{00000000-0005-0000-0000-000009180000}"/>
    <cellStyle name="CellBody 6 3 4 3 2" xfId="5657" xr:uid="{00000000-0005-0000-0000-00000A180000}"/>
    <cellStyle name="CellBody 6 3 4 3 3" xfId="5658" xr:uid="{00000000-0005-0000-0000-00000B180000}"/>
    <cellStyle name="CellBody 6 3 4 4" xfId="5659" xr:uid="{00000000-0005-0000-0000-00000C180000}"/>
    <cellStyle name="CellBody 6 3 4 4 2" xfId="5660" xr:uid="{00000000-0005-0000-0000-00000D180000}"/>
    <cellStyle name="CellBody 6 3 4 4 3" xfId="5661" xr:uid="{00000000-0005-0000-0000-00000E180000}"/>
    <cellStyle name="CellBody 6 3 4 5" xfId="5662" xr:uid="{00000000-0005-0000-0000-00000F180000}"/>
    <cellStyle name="CellBody 6 3 4 5 2" xfId="5663" xr:uid="{00000000-0005-0000-0000-000010180000}"/>
    <cellStyle name="CellBody 6 3 4 5 3" xfId="5664" xr:uid="{00000000-0005-0000-0000-000011180000}"/>
    <cellStyle name="CellBody 6 3 4 6" xfId="5665" xr:uid="{00000000-0005-0000-0000-000012180000}"/>
    <cellStyle name="CellBody 6 3 4 7" xfId="5666" xr:uid="{00000000-0005-0000-0000-000013180000}"/>
    <cellStyle name="CellBody 6 3 5" xfId="5667" xr:uid="{00000000-0005-0000-0000-000014180000}"/>
    <cellStyle name="CellBody 6 3 5 2" xfId="5668" xr:uid="{00000000-0005-0000-0000-000015180000}"/>
    <cellStyle name="CellBody 6 3 5 2 2" xfId="5669" xr:uid="{00000000-0005-0000-0000-000016180000}"/>
    <cellStyle name="CellBody 6 3 5 2 3" xfId="5670" xr:uid="{00000000-0005-0000-0000-000017180000}"/>
    <cellStyle name="CellBody 6 3 5 3" xfId="5671" xr:uid="{00000000-0005-0000-0000-000018180000}"/>
    <cellStyle name="CellBody 6 3 5 3 2" xfId="5672" xr:uid="{00000000-0005-0000-0000-000019180000}"/>
    <cellStyle name="CellBody 6 3 5 3 3" xfId="5673" xr:uid="{00000000-0005-0000-0000-00001A180000}"/>
    <cellStyle name="CellBody 6 3 5 4" xfId="5674" xr:uid="{00000000-0005-0000-0000-00001B180000}"/>
    <cellStyle name="CellBody 6 3 5 4 2" xfId="5675" xr:uid="{00000000-0005-0000-0000-00001C180000}"/>
    <cellStyle name="CellBody 6 3 5 4 3" xfId="5676" xr:uid="{00000000-0005-0000-0000-00001D180000}"/>
    <cellStyle name="CellBody 6 3 5 5" xfId="5677" xr:uid="{00000000-0005-0000-0000-00001E180000}"/>
    <cellStyle name="CellBody 6 3 5 5 2" xfId="5678" xr:uid="{00000000-0005-0000-0000-00001F180000}"/>
    <cellStyle name="CellBody 6 3 5 5 3" xfId="5679" xr:uid="{00000000-0005-0000-0000-000020180000}"/>
    <cellStyle name="CellBody 6 3 5 6" xfId="5680" xr:uid="{00000000-0005-0000-0000-000021180000}"/>
    <cellStyle name="CellBody 6 3 6" xfId="5681" xr:uid="{00000000-0005-0000-0000-000022180000}"/>
    <cellStyle name="CellBody 6 3 6 2" xfId="5682" xr:uid="{00000000-0005-0000-0000-000023180000}"/>
    <cellStyle name="CellBody 6 3 6 3" xfId="5683" xr:uid="{00000000-0005-0000-0000-000024180000}"/>
    <cellStyle name="CellBody 6 3 7" xfId="5684" xr:uid="{00000000-0005-0000-0000-000025180000}"/>
    <cellStyle name="CellBody 6 3 7 2" xfId="5685" xr:uid="{00000000-0005-0000-0000-000026180000}"/>
    <cellStyle name="CellBody 6 3 7 3" xfId="5686" xr:uid="{00000000-0005-0000-0000-000027180000}"/>
    <cellStyle name="CellBody 6 3 8" xfId="5687" xr:uid="{00000000-0005-0000-0000-000028180000}"/>
    <cellStyle name="CellBody 6 3 8 2" xfId="5688" xr:uid="{00000000-0005-0000-0000-000029180000}"/>
    <cellStyle name="CellBody 6 3 8 3" xfId="5689" xr:uid="{00000000-0005-0000-0000-00002A180000}"/>
    <cellStyle name="CellBody 6 3 9" xfId="5690" xr:uid="{00000000-0005-0000-0000-00002B180000}"/>
    <cellStyle name="CellBody 6 4" xfId="5691" xr:uid="{00000000-0005-0000-0000-00002C180000}"/>
    <cellStyle name="CellBody 6 4 10" xfId="5692" xr:uid="{00000000-0005-0000-0000-00002D180000}"/>
    <cellStyle name="CellBody 6 4 2" xfId="5693" xr:uid="{00000000-0005-0000-0000-00002E180000}"/>
    <cellStyle name="CellBody 6 4 2 2" xfId="5694" xr:uid="{00000000-0005-0000-0000-00002F180000}"/>
    <cellStyle name="CellBody 6 4 2 2 2" xfId="5695" xr:uid="{00000000-0005-0000-0000-000030180000}"/>
    <cellStyle name="CellBody 6 4 2 2 2 2" xfId="5696" xr:uid="{00000000-0005-0000-0000-000031180000}"/>
    <cellStyle name="CellBody 6 4 2 2 2 3" xfId="5697" xr:uid="{00000000-0005-0000-0000-000032180000}"/>
    <cellStyle name="CellBody 6 4 2 2 3" xfId="5698" xr:uid="{00000000-0005-0000-0000-000033180000}"/>
    <cellStyle name="CellBody 6 4 2 2 3 2" xfId="5699" xr:uid="{00000000-0005-0000-0000-000034180000}"/>
    <cellStyle name="CellBody 6 4 2 2 3 3" xfId="5700" xr:uid="{00000000-0005-0000-0000-000035180000}"/>
    <cellStyle name="CellBody 6 4 2 2 4" xfId="5701" xr:uid="{00000000-0005-0000-0000-000036180000}"/>
    <cellStyle name="CellBody 6 4 2 2 4 2" xfId="5702" xr:uid="{00000000-0005-0000-0000-000037180000}"/>
    <cellStyle name="CellBody 6 4 2 2 4 3" xfId="5703" xr:uid="{00000000-0005-0000-0000-000038180000}"/>
    <cellStyle name="CellBody 6 4 2 2 5" xfId="5704" xr:uid="{00000000-0005-0000-0000-000039180000}"/>
    <cellStyle name="CellBody 6 4 2 2 5 2" xfId="5705" xr:uid="{00000000-0005-0000-0000-00003A180000}"/>
    <cellStyle name="CellBody 6 4 2 2 5 3" xfId="5706" xr:uid="{00000000-0005-0000-0000-00003B180000}"/>
    <cellStyle name="CellBody 6 4 2 2 6" xfId="5707" xr:uid="{00000000-0005-0000-0000-00003C180000}"/>
    <cellStyle name="CellBody 6 4 2 3" xfId="5708" xr:uid="{00000000-0005-0000-0000-00003D180000}"/>
    <cellStyle name="CellBody 6 4 2 3 2" xfId="5709" xr:uid="{00000000-0005-0000-0000-00003E180000}"/>
    <cellStyle name="CellBody 6 4 2 3 3" xfId="5710" xr:uid="{00000000-0005-0000-0000-00003F180000}"/>
    <cellStyle name="CellBody 6 4 2 4" xfId="5711" xr:uid="{00000000-0005-0000-0000-000040180000}"/>
    <cellStyle name="CellBody 6 4 2 4 2" xfId="5712" xr:uid="{00000000-0005-0000-0000-000041180000}"/>
    <cellStyle name="CellBody 6 4 2 4 3" xfId="5713" xr:uid="{00000000-0005-0000-0000-000042180000}"/>
    <cellStyle name="CellBody 6 4 2 5" xfId="5714" xr:uid="{00000000-0005-0000-0000-000043180000}"/>
    <cellStyle name="CellBody 6 4 2 5 2" xfId="5715" xr:uid="{00000000-0005-0000-0000-000044180000}"/>
    <cellStyle name="CellBody 6 4 2 5 3" xfId="5716" xr:uid="{00000000-0005-0000-0000-000045180000}"/>
    <cellStyle name="CellBody 6 4 2 6" xfId="5717" xr:uid="{00000000-0005-0000-0000-000046180000}"/>
    <cellStyle name="CellBody 6 4 2 7" xfId="5718" xr:uid="{00000000-0005-0000-0000-000047180000}"/>
    <cellStyle name="CellBody 6 4 3" xfId="5719" xr:uid="{00000000-0005-0000-0000-000048180000}"/>
    <cellStyle name="CellBody 6 4 3 2" xfId="5720" xr:uid="{00000000-0005-0000-0000-000049180000}"/>
    <cellStyle name="CellBody 6 4 3 2 2" xfId="5721" xr:uid="{00000000-0005-0000-0000-00004A180000}"/>
    <cellStyle name="CellBody 6 4 3 2 2 2" xfId="5722" xr:uid="{00000000-0005-0000-0000-00004B180000}"/>
    <cellStyle name="CellBody 6 4 3 2 2 3" xfId="5723" xr:uid="{00000000-0005-0000-0000-00004C180000}"/>
    <cellStyle name="CellBody 6 4 3 2 3" xfId="5724" xr:uid="{00000000-0005-0000-0000-00004D180000}"/>
    <cellStyle name="CellBody 6 4 3 2 3 2" xfId="5725" xr:uid="{00000000-0005-0000-0000-00004E180000}"/>
    <cellStyle name="CellBody 6 4 3 2 3 3" xfId="5726" xr:uid="{00000000-0005-0000-0000-00004F180000}"/>
    <cellStyle name="CellBody 6 4 3 2 4" xfId="5727" xr:uid="{00000000-0005-0000-0000-000050180000}"/>
    <cellStyle name="CellBody 6 4 3 2 4 2" xfId="5728" xr:uid="{00000000-0005-0000-0000-000051180000}"/>
    <cellStyle name="CellBody 6 4 3 2 4 3" xfId="5729" xr:uid="{00000000-0005-0000-0000-000052180000}"/>
    <cellStyle name="CellBody 6 4 3 2 5" xfId="5730" xr:uid="{00000000-0005-0000-0000-000053180000}"/>
    <cellStyle name="CellBody 6 4 3 2 5 2" xfId="5731" xr:uid="{00000000-0005-0000-0000-000054180000}"/>
    <cellStyle name="CellBody 6 4 3 2 5 3" xfId="5732" xr:uid="{00000000-0005-0000-0000-000055180000}"/>
    <cellStyle name="CellBody 6 4 3 2 6" xfId="5733" xr:uid="{00000000-0005-0000-0000-000056180000}"/>
    <cellStyle name="CellBody 6 4 3 3" xfId="5734" xr:uid="{00000000-0005-0000-0000-000057180000}"/>
    <cellStyle name="CellBody 6 4 3 3 2" xfId="5735" xr:uid="{00000000-0005-0000-0000-000058180000}"/>
    <cellStyle name="CellBody 6 4 3 3 3" xfId="5736" xr:uid="{00000000-0005-0000-0000-000059180000}"/>
    <cellStyle name="CellBody 6 4 3 4" xfId="5737" xr:uid="{00000000-0005-0000-0000-00005A180000}"/>
    <cellStyle name="CellBody 6 4 3 4 2" xfId="5738" xr:uid="{00000000-0005-0000-0000-00005B180000}"/>
    <cellStyle name="CellBody 6 4 3 4 3" xfId="5739" xr:uid="{00000000-0005-0000-0000-00005C180000}"/>
    <cellStyle name="CellBody 6 4 3 5" xfId="5740" xr:uid="{00000000-0005-0000-0000-00005D180000}"/>
    <cellStyle name="CellBody 6 4 3 5 2" xfId="5741" xr:uid="{00000000-0005-0000-0000-00005E180000}"/>
    <cellStyle name="CellBody 6 4 3 5 3" xfId="5742" xr:uid="{00000000-0005-0000-0000-00005F180000}"/>
    <cellStyle name="CellBody 6 4 3 6" xfId="5743" xr:uid="{00000000-0005-0000-0000-000060180000}"/>
    <cellStyle name="CellBody 6 4 3 7" xfId="5744" xr:uid="{00000000-0005-0000-0000-000061180000}"/>
    <cellStyle name="CellBody 6 4 4" xfId="5745" xr:uid="{00000000-0005-0000-0000-000062180000}"/>
    <cellStyle name="CellBody 6 4 4 2" xfId="5746" xr:uid="{00000000-0005-0000-0000-000063180000}"/>
    <cellStyle name="CellBody 6 4 4 2 2" xfId="5747" xr:uid="{00000000-0005-0000-0000-000064180000}"/>
    <cellStyle name="CellBody 6 4 4 2 2 2" xfId="5748" xr:uid="{00000000-0005-0000-0000-000065180000}"/>
    <cellStyle name="CellBody 6 4 4 2 2 3" xfId="5749" xr:uid="{00000000-0005-0000-0000-000066180000}"/>
    <cellStyle name="CellBody 6 4 4 2 3" xfId="5750" xr:uid="{00000000-0005-0000-0000-000067180000}"/>
    <cellStyle name="CellBody 6 4 4 2 3 2" xfId="5751" xr:uid="{00000000-0005-0000-0000-000068180000}"/>
    <cellStyle name="CellBody 6 4 4 2 3 3" xfId="5752" xr:uid="{00000000-0005-0000-0000-000069180000}"/>
    <cellStyle name="CellBody 6 4 4 2 4" xfId="5753" xr:uid="{00000000-0005-0000-0000-00006A180000}"/>
    <cellStyle name="CellBody 6 4 4 2 4 2" xfId="5754" xr:uid="{00000000-0005-0000-0000-00006B180000}"/>
    <cellStyle name="CellBody 6 4 4 2 4 3" xfId="5755" xr:uid="{00000000-0005-0000-0000-00006C180000}"/>
    <cellStyle name="CellBody 6 4 4 2 5" xfId="5756" xr:uid="{00000000-0005-0000-0000-00006D180000}"/>
    <cellStyle name="CellBody 6 4 4 2 5 2" xfId="5757" xr:uid="{00000000-0005-0000-0000-00006E180000}"/>
    <cellStyle name="CellBody 6 4 4 2 5 3" xfId="5758" xr:uid="{00000000-0005-0000-0000-00006F180000}"/>
    <cellStyle name="CellBody 6 4 4 2 6" xfId="5759" xr:uid="{00000000-0005-0000-0000-000070180000}"/>
    <cellStyle name="CellBody 6 4 4 3" xfId="5760" xr:uid="{00000000-0005-0000-0000-000071180000}"/>
    <cellStyle name="CellBody 6 4 4 3 2" xfId="5761" xr:uid="{00000000-0005-0000-0000-000072180000}"/>
    <cellStyle name="CellBody 6 4 4 3 3" xfId="5762" xr:uid="{00000000-0005-0000-0000-000073180000}"/>
    <cellStyle name="CellBody 6 4 4 4" xfId="5763" xr:uid="{00000000-0005-0000-0000-000074180000}"/>
    <cellStyle name="CellBody 6 4 4 4 2" xfId="5764" xr:uid="{00000000-0005-0000-0000-000075180000}"/>
    <cellStyle name="CellBody 6 4 4 4 3" xfId="5765" xr:uid="{00000000-0005-0000-0000-000076180000}"/>
    <cellStyle name="CellBody 6 4 4 5" xfId="5766" xr:uid="{00000000-0005-0000-0000-000077180000}"/>
    <cellStyle name="CellBody 6 4 4 5 2" xfId="5767" xr:uid="{00000000-0005-0000-0000-000078180000}"/>
    <cellStyle name="CellBody 6 4 4 5 3" xfId="5768" xr:uid="{00000000-0005-0000-0000-000079180000}"/>
    <cellStyle name="CellBody 6 4 4 6" xfId="5769" xr:uid="{00000000-0005-0000-0000-00007A180000}"/>
    <cellStyle name="CellBody 6 4 4 7" xfId="5770" xr:uid="{00000000-0005-0000-0000-00007B180000}"/>
    <cellStyle name="CellBody 6 4 5" xfId="5771" xr:uid="{00000000-0005-0000-0000-00007C180000}"/>
    <cellStyle name="CellBody 6 4 5 2" xfId="5772" xr:uid="{00000000-0005-0000-0000-00007D180000}"/>
    <cellStyle name="CellBody 6 4 5 2 2" xfId="5773" xr:uid="{00000000-0005-0000-0000-00007E180000}"/>
    <cellStyle name="CellBody 6 4 5 2 3" xfId="5774" xr:uid="{00000000-0005-0000-0000-00007F180000}"/>
    <cellStyle name="CellBody 6 4 5 3" xfId="5775" xr:uid="{00000000-0005-0000-0000-000080180000}"/>
    <cellStyle name="CellBody 6 4 5 3 2" xfId="5776" xr:uid="{00000000-0005-0000-0000-000081180000}"/>
    <cellStyle name="CellBody 6 4 5 3 3" xfId="5777" xr:uid="{00000000-0005-0000-0000-000082180000}"/>
    <cellStyle name="CellBody 6 4 5 4" xfId="5778" xr:uid="{00000000-0005-0000-0000-000083180000}"/>
    <cellStyle name="CellBody 6 4 5 4 2" xfId="5779" xr:uid="{00000000-0005-0000-0000-000084180000}"/>
    <cellStyle name="CellBody 6 4 5 4 3" xfId="5780" xr:uid="{00000000-0005-0000-0000-000085180000}"/>
    <cellStyle name="CellBody 6 4 5 5" xfId="5781" xr:uid="{00000000-0005-0000-0000-000086180000}"/>
    <cellStyle name="CellBody 6 4 5 5 2" xfId="5782" xr:uid="{00000000-0005-0000-0000-000087180000}"/>
    <cellStyle name="CellBody 6 4 5 5 3" xfId="5783" xr:uid="{00000000-0005-0000-0000-000088180000}"/>
    <cellStyle name="CellBody 6 4 5 6" xfId="5784" xr:uid="{00000000-0005-0000-0000-000089180000}"/>
    <cellStyle name="CellBody 6 4 6" xfId="5785" xr:uid="{00000000-0005-0000-0000-00008A180000}"/>
    <cellStyle name="CellBody 6 4 6 2" xfId="5786" xr:uid="{00000000-0005-0000-0000-00008B180000}"/>
    <cellStyle name="CellBody 6 4 6 3" xfId="5787" xr:uid="{00000000-0005-0000-0000-00008C180000}"/>
    <cellStyle name="CellBody 6 4 7" xfId="5788" xr:uid="{00000000-0005-0000-0000-00008D180000}"/>
    <cellStyle name="CellBody 6 4 7 2" xfId="5789" xr:uid="{00000000-0005-0000-0000-00008E180000}"/>
    <cellStyle name="CellBody 6 4 7 3" xfId="5790" xr:uid="{00000000-0005-0000-0000-00008F180000}"/>
    <cellStyle name="CellBody 6 4 8" xfId="5791" xr:uid="{00000000-0005-0000-0000-000090180000}"/>
    <cellStyle name="CellBody 6 4 8 2" xfId="5792" xr:uid="{00000000-0005-0000-0000-000091180000}"/>
    <cellStyle name="CellBody 6 4 8 3" xfId="5793" xr:uid="{00000000-0005-0000-0000-000092180000}"/>
    <cellStyle name="CellBody 6 4 9" xfId="5794" xr:uid="{00000000-0005-0000-0000-000093180000}"/>
    <cellStyle name="CellBody 6 5" xfId="5795" xr:uid="{00000000-0005-0000-0000-000094180000}"/>
    <cellStyle name="CellBody 6 5 2" xfId="5796" xr:uid="{00000000-0005-0000-0000-000095180000}"/>
    <cellStyle name="CellBody 6 5 2 2" xfId="5797" xr:uid="{00000000-0005-0000-0000-000096180000}"/>
    <cellStyle name="CellBody 6 5 2 3" xfId="5798" xr:uid="{00000000-0005-0000-0000-000097180000}"/>
    <cellStyle name="CellBody 6 5 3" xfId="5799" xr:uid="{00000000-0005-0000-0000-000098180000}"/>
    <cellStyle name="CellBody 6 5 3 2" xfId="5800" xr:uid="{00000000-0005-0000-0000-000099180000}"/>
    <cellStyle name="CellBody 6 5 3 3" xfId="5801" xr:uid="{00000000-0005-0000-0000-00009A180000}"/>
    <cellStyle name="CellBody 6 5 4" xfId="5802" xr:uid="{00000000-0005-0000-0000-00009B180000}"/>
    <cellStyle name="CellBody 6 5 4 2" xfId="5803" xr:uid="{00000000-0005-0000-0000-00009C180000}"/>
    <cellStyle name="CellBody 6 5 4 3" xfId="5804" xr:uid="{00000000-0005-0000-0000-00009D180000}"/>
    <cellStyle name="CellBody 6 5 5" xfId="5805" xr:uid="{00000000-0005-0000-0000-00009E180000}"/>
    <cellStyle name="CellBody 6 5 5 2" xfId="5806" xr:uid="{00000000-0005-0000-0000-00009F180000}"/>
    <cellStyle name="CellBody 6 5 5 3" xfId="5807" xr:uid="{00000000-0005-0000-0000-0000A0180000}"/>
    <cellStyle name="CellBody 6 5 6" xfId="5808" xr:uid="{00000000-0005-0000-0000-0000A1180000}"/>
    <cellStyle name="CellBody 6 6" xfId="5809" xr:uid="{00000000-0005-0000-0000-0000A2180000}"/>
    <cellStyle name="CellBody 6 6 2" xfId="5810" xr:uid="{00000000-0005-0000-0000-0000A3180000}"/>
    <cellStyle name="CellBody 6 6 3" xfId="5811" xr:uid="{00000000-0005-0000-0000-0000A4180000}"/>
    <cellStyle name="CellBody 6 7" xfId="5812" xr:uid="{00000000-0005-0000-0000-0000A5180000}"/>
    <cellStyle name="CellBody 6 7 2" xfId="5813" xr:uid="{00000000-0005-0000-0000-0000A6180000}"/>
    <cellStyle name="CellBody 6 7 3" xfId="5814" xr:uid="{00000000-0005-0000-0000-0000A7180000}"/>
    <cellStyle name="CellBody 6 8" xfId="5815" xr:uid="{00000000-0005-0000-0000-0000A8180000}"/>
    <cellStyle name="CellBody 6 8 2" xfId="5816" xr:uid="{00000000-0005-0000-0000-0000A9180000}"/>
    <cellStyle name="CellBody 6 8 3" xfId="5817" xr:uid="{00000000-0005-0000-0000-0000AA180000}"/>
    <cellStyle name="CellBody 6 9" xfId="5818" xr:uid="{00000000-0005-0000-0000-0000AB180000}"/>
    <cellStyle name="CellBody 7" xfId="5819" xr:uid="{00000000-0005-0000-0000-0000AC180000}"/>
    <cellStyle name="CellBody 7 10" xfId="5820" xr:uid="{00000000-0005-0000-0000-0000AD180000}"/>
    <cellStyle name="CellBody 7 2" xfId="5821" xr:uid="{00000000-0005-0000-0000-0000AE180000}"/>
    <cellStyle name="CellBody 7 2 10" xfId="5822" xr:uid="{00000000-0005-0000-0000-0000AF180000}"/>
    <cellStyle name="CellBody 7 2 2" xfId="5823" xr:uid="{00000000-0005-0000-0000-0000B0180000}"/>
    <cellStyle name="CellBody 7 2 2 2" xfId="5824" xr:uid="{00000000-0005-0000-0000-0000B1180000}"/>
    <cellStyle name="CellBody 7 2 2 2 2" xfId="5825" xr:uid="{00000000-0005-0000-0000-0000B2180000}"/>
    <cellStyle name="CellBody 7 2 2 2 2 2" xfId="5826" xr:uid="{00000000-0005-0000-0000-0000B3180000}"/>
    <cellStyle name="CellBody 7 2 2 2 2 3" xfId="5827" xr:uid="{00000000-0005-0000-0000-0000B4180000}"/>
    <cellStyle name="CellBody 7 2 2 2 3" xfId="5828" xr:uid="{00000000-0005-0000-0000-0000B5180000}"/>
    <cellStyle name="CellBody 7 2 2 2 3 2" xfId="5829" xr:uid="{00000000-0005-0000-0000-0000B6180000}"/>
    <cellStyle name="CellBody 7 2 2 2 3 3" xfId="5830" xr:uid="{00000000-0005-0000-0000-0000B7180000}"/>
    <cellStyle name="CellBody 7 2 2 2 4" xfId="5831" xr:uid="{00000000-0005-0000-0000-0000B8180000}"/>
    <cellStyle name="CellBody 7 2 2 2 4 2" xfId="5832" xr:uid="{00000000-0005-0000-0000-0000B9180000}"/>
    <cellStyle name="CellBody 7 2 2 2 4 3" xfId="5833" xr:uid="{00000000-0005-0000-0000-0000BA180000}"/>
    <cellStyle name="CellBody 7 2 2 2 5" xfId="5834" xr:uid="{00000000-0005-0000-0000-0000BB180000}"/>
    <cellStyle name="CellBody 7 2 2 2 5 2" xfId="5835" xr:uid="{00000000-0005-0000-0000-0000BC180000}"/>
    <cellStyle name="CellBody 7 2 2 2 5 3" xfId="5836" xr:uid="{00000000-0005-0000-0000-0000BD180000}"/>
    <cellStyle name="CellBody 7 2 2 2 6" xfId="5837" xr:uid="{00000000-0005-0000-0000-0000BE180000}"/>
    <cellStyle name="CellBody 7 2 2 3" xfId="5838" xr:uid="{00000000-0005-0000-0000-0000BF180000}"/>
    <cellStyle name="CellBody 7 2 2 3 2" xfId="5839" xr:uid="{00000000-0005-0000-0000-0000C0180000}"/>
    <cellStyle name="CellBody 7 2 2 3 3" xfId="5840" xr:uid="{00000000-0005-0000-0000-0000C1180000}"/>
    <cellStyle name="CellBody 7 2 2 4" xfId="5841" xr:uid="{00000000-0005-0000-0000-0000C2180000}"/>
    <cellStyle name="CellBody 7 2 2 4 2" xfId="5842" xr:uid="{00000000-0005-0000-0000-0000C3180000}"/>
    <cellStyle name="CellBody 7 2 2 4 3" xfId="5843" xr:uid="{00000000-0005-0000-0000-0000C4180000}"/>
    <cellStyle name="CellBody 7 2 2 5" xfId="5844" xr:uid="{00000000-0005-0000-0000-0000C5180000}"/>
    <cellStyle name="CellBody 7 2 2 5 2" xfId="5845" xr:uid="{00000000-0005-0000-0000-0000C6180000}"/>
    <cellStyle name="CellBody 7 2 2 5 3" xfId="5846" xr:uid="{00000000-0005-0000-0000-0000C7180000}"/>
    <cellStyle name="CellBody 7 2 2 6" xfId="5847" xr:uid="{00000000-0005-0000-0000-0000C8180000}"/>
    <cellStyle name="CellBody 7 2 2 7" xfId="5848" xr:uid="{00000000-0005-0000-0000-0000C9180000}"/>
    <cellStyle name="CellBody 7 2 3" xfId="5849" xr:uid="{00000000-0005-0000-0000-0000CA180000}"/>
    <cellStyle name="CellBody 7 2 3 2" xfId="5850" xr:uid="{00000000-0005-0000-0000-0000CB180000}"/>
    <cellStyle name="CellBody 7 2 3 2 2" xfId="5851" xr:uid="{00000000-0005-0000-0000-0000CC180000}"/>
    <cellStyle name="CellBody 7 2 3 2 2 2" xfId="5852" xr:uid="{00000000-0005-0000-0000-0000CD180000}"/>
    <cellStyle name="CellBody 7 2 3 2 2 3" xfId="5853" xr:uid="{00000000-0005-0000-0000-0000CE180000}"/>
    <cellStyle name="CellBody 7 2 3 2 3" xfId="5854" xr:uid="{00000000-0005-0000-0000-0000CF180000}"/>
    <cellStyle name="CellBody 7 2 3 2 3 2" xfId="5855" xr:uid="{00000000-0005-0000-0000-0000D0180000}"/>
    <cellStyle name="CellBody 7 2 3 2 3 3" xfId="5856" xr:uid="{00000000-0005-0000-0000-0000D1180000}"/>
    <cellStyle name="CellBody 7 2 3 2 4" xfId="5857" xr:uid="{00000000-0005-0000-0000-0000D2180000}"/>
    <cellStyle name="CellBody 7 2 3 2 4 2" xfId="5858" xr:uid="{00000000-0005-0000-0000-0000D3180000}"/>
    <cellStyle name="CellBody 7 2 3 2 4 3" xfId="5859" xr:uid="{00000000-0005-0000-0000-0000D4180000}"/>
    <cellStyle name="CellBody 7 2 3 2 5" xfId="5860" xr:uid="{00000000-0005-0000-0000-0000D5180000}"/>
    <cellStyle name="CellBody 7 2 3 2 5 2" xfId="5861" xr:uid="{00000000-0005-0000-0000-0000D6180000}"/>
    <cellStyle name="CellBody 7 2 3 2 5 3" xfId="5862" xr:uid="{00000000-0005-0000-0000-0000D7180000}"/>
    <cellStyle name="CellBody 7 2 3 2 6" xfId="5863" xr:uid="{00000000-0005-0000-0000-0000D8180000}"/>
    <cellStyle name="CellBody 7 2 3 3" xfId="5864" xr:uid="{00000000-0005-0000-0000-0000D9180000}"/>
    <cellStyle name="CellBody 7 2 3 3 2" xfId="5865" xr:uid="{00000000-0005-0000-0000-0000DA180000}"/>
    <cellStyle name="CellBody 7 2 3 3 3" xfId="5866" xr:uid="{00000000-0005-0000-0000-0000DB180000}"/>
    <cellStyle name="CellBody 7 2 3 4" xfId="5867" xr:uid="{00000000-0005-0000-0000-0000DC180000}"/>
    <cellStyle name="CellBody 7 2 3 4 2" xfId="5868" xr:uid="{00000000-0005-0000-0000-0000DD180000}"/>
    <cellStyle name="CellBody 7 2 3 4 3" xfId="5869" xr:uid="{00000000-0005-0000-0000-0000DE180000}"/>
    <cellStyle name="CellBody 7 2 3 5" xfId="5870" xr:uid="{00000000-0005-0000-0000-0000DF180000}"/>
    <cellStyle name="CellBody 7 2 3 5 2" xfId="5871" xr:uid="{00000000-0005-0000-0000-0000E0180000}"/>
    <cellStyle name="CellBody 7 2 3 5 3" xfId="5872" xr:uid="{00000000-0005-0000-0000-0000E1180000}"/>
    <cellStyle name="CellBody 7 2 3 6" xfId="5873" xr:uid="{00000000-0005-0000-0000-0000E2180000}"/>
    <cellStyle name="CellBody 7 2 3 7" xfId="5874" xr:uid="{00000000-0005-0000-0000-0000E3180000}"/>
    <cellStyle name="CellBody 7 2 4" xfId="5875" xr:uid="{00000000-0005-0000-0000-0000E4180000}"/>
    <cellStyle name="CellBody 7 2 4 2" xfId="5876" xr:uid="{00000000-0005-0000-0000-0000E5180000}"/>
    <cellStyle name="CellBody 7 2 4 2 2" xfId="5877" xr:uid="{00000000-0005-0000-0000-0000E6180000}"/>
    <cellStyle name="CellBody 7 2 4 2 2 2" xfId="5878" xr:uid="{00000000-0005-0000-0000-0000E7180000}"/>
    <cellStyle name="CellBody 7 2 4 2 2 3" xfId="5879" xr:uid="{00000000-0005-0000-0000-0000E8180000}"/>
    <cellStyle name="CellBody 7 2 4 2 3" xfId="5880" xr:uid="{00000000-0005-0000-0000-0000E9180000}"/>
    <cellStyle name="CellBody 7 2 4 2 3 2" xfId="5881" xr:uid="{00000000-0005-0000-0000-0000EA180000}"/>
    <cellStyle name="CellBody 7 2 4 2 3 3" xfId="5882" xr:uid="{00000000-0005-0000-0000-0000EB180000}"/>
    <cellStyle name="CellBody 7 2 4 2 4" xfId="5883" xr:uid="{00000000-0005-0000-0000-0000EC180000}"/>
    <cellStyle name="CellBody 7 2 4 2 4 2" xfId="5884" xr:uid="{00000000-0005-0000-0000-0000ED180000}"/>
    <cellStyle name="CellBody 7 2 4 2 4 3" xfId="5885" xr:uid="{00000000-0005-0000-0000-0000EE180000}"/>
    <cellStyle name="CellBody 7 2 4 2 5" xfId="5886" xr:uid="{00000000-0005-0000-0000-0000EF180000}"/>
    <cellStyle name="CellBody 7 2 4 2 5 2" xfId="5887" xr:uid="{00000000-0005-0000-0000-0000F0180000}"/>
    <cellStyle name="CellBody 7 2 4 2 5 3" xfId="5888" xr:uid="{00000000-0005-0000-0000-0000F1180000}"/>
    <cellStyle name="CellBody 7 2 4 2 6" xfId="5889" xr:uid="{00000000-0005-0000-0000-0000F2180000}"/>
    <cellStyle name="CellBody 7 2 4 3" xfId="5890" xr:uid="{00000000-0005-0000-0000-0000F3180000}"/>
    <cellStyle name="CellBody 7 2 4 3 2" xfId="5891" xr:uid="{00000000-0005-0000-0000-0000F4180000}"/>
    <cellStyle name="CellBody 7 2 4 3 3" xfId="5892" xr:uid="{00000000-0005-0000-0000-0000F5180000}"/>
    <cellStyle name="CellBody 7 2 4 4" xfId="5893" xr:uid="{00000000-0005-0000-0000-0000F6180000}"/>
    <cellStyle name="CellBody 7 2 4 4 2" xfId="5894" xr:uid="{00000000-0005-0000-0000-0000F7180000}"/>
    <cellStyle name="CellBody 7 2 4 4 3" xfId="5895" xr:uid="{00000000-0005-0000-0000-0000F8180000}"/>
    <cellStyle name="CellBody 7 2 4 5" xfId="5896" xr:uid="{00000000-0005-0000-0000-0000F9180000}"/>
    <cellStyle name="CellBody 7 2 4 5 2" xfId="5897" xr:uid="{00000000-0005-0000-0000-0000FA180000}"/>
    <cellStyle name="CellBody 7 2 4 5 3" xfId="5898" xr:uid="{00000000-0005-0000-0000-0000FB180000}"/>
    <cellStyle name="CellBody 7 2 4 6" xfId="5899" xr:uid="{00000000-0005-0000-0000-0000FC180000}"/>
    <cellStyle name="CellBody 7 2 4 7" xfId="5900" xr:uid="{00000000-0005-0000-0000-0000FD180000}"/>
    <cellStyle name="CellBody 7 2 5" xfId="5901" xr:uid="{00000000-0005-0000-0000-0000FE180000}"/>
    <cellStyle name="CellBody 7 2 5 2" xfId="5902" xr:uid="{00000000-0005-0000-0000-0000FF180000}"/>
    <cellStyle name="CellBody 7 2 5 2 2" xfId="5903" xr:uid="{00000000-0005-0000-0000-000000190000}"/>
    <cellStyle name="CellBody 7 2 5 2 3" xfId="5904" xr:uid="{00000000-0005-0000-0000-000001190000}"/>
    <cellStyle name="CellBody 7 2 5 3" xfId="5905" xr:uid="{00000000-0005-0000-0000-000002190000}"/>
    <cellStyle name="CellBody 7 2 5 3 2" xfId="5906" xr:uid="{00000000-0005-0000-0000-000003190000}"/>
    <cellStyle name="CellBody 7 2 5 3 3" xfId="5907" xr:uid="{00000000-0005-0000-0000-000004190000}"/>
    <cellStyle name="CellBody 7 2 5 4" xfId="5908" xr:uid="{00000000-0005-0000-0000-000005190000}"/>
    <cellStyle name="CellBody 7 2 5 4 2" xfId="5909" xr:uid="{00000000-0005-0000-0000-000006190000}"/>
    <cellStyle name="CellBody 7 2 5 4 3" xfId="5910" xr:uid="{00000000-0005-0000-0000-000007190000}"/>
    <cellStyle name="CellBody 7 2 5 5" xfId="5911" xr:uid="{00000000-0005-0000-0000-000008190000}"/>
    <cellStyle name="CellBody 7 2 5 5 2" xfId="5912" xr:uid="{00000000-0005-0000-0000-000009190000}"/>
    <cellStyle name="CellBody 7 2 5 5 3" xfId="5913" xr:uid="{00000000-0005-0000-0000-00000A190000}"/>
    <cellStyle name="CellBody 7 2 5 6" xfId="5914" xr:uid="{00000000-0005-0000-0000-00000B190000}"/>
    <cellStyle name="CellBody 7 2 6" xfId="5915" xr:uid="{00000000-0005-0000-0000-00000C190000}"/>
    <cellStyle name="CellBody 7 2 6 2" xfId="5916" xr:uid="{00000000-0005-0000-0000-00000D190000}"/>
    <cellStyle name="CellBody 7 2 6 3" xfId="5917" xr:uid="{00000000-0005-0000-0000-00000E190000}"/>
    <cellStyle name="CellBody 7 2 7" xfId="5918" xr:uid="{00000000-0005-0000-0000-00000F190000}"/>
    <cellStyle name="CellBody 7 2 7 2" xfId="5919" xr:uid="{00000000-0005-0000-0000-000010190000}"/>
    <cellStyle name="CellBody 7 2 7 3" xfId="5920" xr:uid="{00000000-0005-0000-0000-000011190000}"/>
    <cellStyle name="CellBody 7 2 8" xfId="5921" xr:uid="{00000000-0005-0000-0000-000012190000}"/>
    <cellStyle name="CellBody 7 2 8 2" xfId="5922" xr:uid="{00000000-0005-0000-0000-000013190000}"/>
    <cellStyle name="CellBody 7 2 8 3" xfId="5923" xr:uid="{00000000-0005-0000-0000-000014190000}"/>
    <cellStyle name="CellBody 7 2 9" xfId="5924" xr:uid="{00000000-0005-0000-0000-000015190000}"/>
    <cellStyle name="CellBody 7 3" xfId="5925" xr:uid="{00000000-0005-0000-0000-000016190000}"/>
    <cellStyle name="CellBody 7 3 10" xfId="5926" xr:uid="{00000000-0005-0000-0000-000017190000}"/>
    <cellStyle name="CellBody 7 3 2" xfId="5927" xr:uid="{00000000-0005-0000-0000-000018190000}"/>
    <cellStyle name="CellBody 7 3 2 2" xfId="5928" xr:uid="{00000000-0005-0000-0000-000019190000}"/>
    <cellStyle name="CellBody 7 3 2 2 2" xfId="5929" xr:uid="{00000000-0005-0000-0000-00001A190000}"/>
    <cellStyle name="CellBody 7 3 2 2 2 2" xfId="5930" xr:uid="{00000000-0005-0000-0000-00001B190000}"/>
    <cellStyle name="CellBody 7 3 2 2 2 3" xfId="5931" xr:uid="{00000000-0005-0000-0000-00001C190000}"/>
    <cellStyle name="CellBody 7 3 2 2 3" xfId="5932" xr:uid="{00000000-0005-0000-0000-00001D190000}"/>
    <cellStyle name="CellBody 7 3 2 2 3 2" xfId="5933" xr:uid="{00000000-0005-0000-0000-00001E190000}"/>
    <cellStyle name="CellBody 7 3 2 2 3 3" xfId="5934" xr:uid="{00000000-0005-0000-0000-00001F190000}"/>
    <cellStyle name="CellBody 7 3 2 2 4" xfId="5935" xr:uid="{00000000-0005-0000-0000-000020190000}"/>
    <cellStyle name="CellBody 7 3 2 2 4 2" xfId="5936" xr:uid="{00000000-0005-0000-0000-000021190000}"/>
    <cellStyle name="CellBody 7 3 2 2 4 3" xfId="5937" xr:uid="{00000000-0005-0000-0000-000022190000}"/>
    <cellStyle name="CellBody 7 3 2 2 5" xfId="5938" xr:uid="{00000000-0005-0000-0000-000023190000}"/>
    <cellStyle name="CellBody 7 3 2 2 5 2" xfId="5939" xr:uid="{00000000-0005-0000-0000-000024190000}"/>
    <cellStyle name="CellBody 7 3 2 2 5 3" xfId="5940" xr:uid="{00000000-0005-0000-0000-000025190000}"/>
    <cellStyle name="CellBody 7 3 2 2 6" xfId="5941" xr:uid="{00000000-0005-0000-0000-000026190000}"/>
    <cellStyle name="CellBody 7 3 2 3" xfId="5942" xr:uid="{00000000-0005-0000-0000-000027190000}"/>
    <cellStyle name="CellBody 7 3 2 3 2" xfId="5943" xr:uid="{00000000-0005-0000-0000-000028190000}"/>
    <cellStyle name="CellBody 7 3 2 3 3" xfId="5944" xr:uid="{00000000-0005-0000-0000-000029190000}"/>
    <cellStyle name="CellBody 7 3 2 4" xfId="5945" xr:uid="{00000000-0005-0000-0000-00002A190000}"/>
    <cellStyle name="CellBody 7 3 2 4 2" xfId="5946" xr:uid="{00000000-0005-0000-0000-00002B190000}"/>
    <cellStyle name="CellBody 7 3 2 4 3" xfId="5947" xr:uid="{00000000-0005-0000-0000-00002C190000}"/>
    <cellStyle name="CellBody 7 3 2 5" xfId="5948" xr:uid="{00000000-0005-0000-0000-00002D190000}"/>
    <cellStyle name="CellBody 7 3 2 5 2" xfId="5949" xr:uid="{00000000-0005-0000-0000-00002E190000}"/>
    <cellStyle name="CellBody 7 3 2 5 3" xfId="5950" xr:uid="{00000000-0005-0000-0000-00002F190000}"/>
    <cellStyle name="CellBody 7 3 2 6" xfId="5951" xr:uid="{00000000-0005-0000-0000-000030190000}"/>
    <cellStyle name="CellBody 7 3 2 7" xfId="5952" xr:uid="{00000000-0005-0000-0000-000031190000}"/>
    <cellStyle name="CellBody 7 3 3" xfId="5953" xr:uid="{00000000-0005-0000-0000-000032190000}"/>
    <cellStyle name="CellBody 7 3 3 2" xfId="5954" xr:uid="{00000000-0005-0000-0000-000033190000}"/>
    <cellStyle name="CellBody 7 3 3 2 2" xfId="5955" xr:uid="{00000000-0005-0000-0000-000034190000}"/>
    <cellStyle name="CellBody 7 3 3 2 2 2" xfId="5956" xr:uid="{00000000-0005-0000-0000-000035190000}"/>
    <cellStyle name="CellBody 7 3 3 2 2 3" xfId="5957" xr:uid="{00000000-0005-0000-0000-000036190000}"/>
    <cellStyle name="CellBody 7 3 3 2 3" xfId="5958" xr:uid="{00000000-0005-0000-0000-000037190000}"/>
    <cellStyle name="CellBody 7 3 3 2 3 2" xfId="5959" xr:uid="{00000000-0005-0000-0000-000038190000}"/>
    <cellStyle name="CellBody 7 3 3 2 3 3" xfId="5960" xr:uid="{00000000-0005-0000-0000-000039190000}"/>
    <cellStyle name="CellBody 7 3 3 2 4" xfId="5961" xr:uid="{00000000-0005-0000-0000-00003A190000}"/>
    <cellStyle name="CellBody 7 3 3 2 4 2" xfId="5962" xr:uid="{00000000-0005-0000-0000-00003B190000}"/>
    <cellStyle name="CellBody 7 3 3 2 4 3" xfId="5963" xr:uid="{00000000-0005-0000-0000-00003C190000}"/>
    <cellStyle name="CellBody 7 3 3 2 5" xfId="5964" xr:uid="{00000000-0005-0000-0000-00003D190000}"/>
    <cellStyle name="CellBody 7 3 3 2 5 2" xfId="5965" xr:uid="{00000000-0005-0000-0000-00003E190000}"/>
    <cellStyle name="CellBody 7 3 3 2 5 3" xfId="5966" xr:uid="{00000000-0005-0000-0000-00003F190000}"/>
    <cellStyle name="CellBody 7 3 3 2 6" xfId="5967" xr:uid="{00000000-0005-0000-0000-000040190000}"/>
    <cellStyle name="CellBody 7 3 3 3" xfId="5968" xr:uid="{00000000-0005-0000-0000-000041190000}"/>
    <cellStyle name="CellBody 7 3 3 3 2" xfId="5969" xr:uid="{00000000-0005-0000-0000-000042190000}"/>
    <cellStyle name="CellBody 7 3 3 3 3" xfId="5970" xr:uid="{00000000-0005-0000-0000-000043190000}"/>
    <cellStyle name="CellBody 7 3 3 4" xfId="5971" xr:uid="{00000000-0005-0000-0000-000044190000}"/>
    <cellStyle name="CellBody 7 3 3 4 2" xfId="5972" xr:uid="{00000000-0005-0000-0000-000045190000}"/>
    <cellStyle name="CellBody 7 3 3 4 3" xfId="5973" xr:uid="{00000000-0005-0000-0000-000046190000}"/>
    <cellStyle name="CellBody 7 3 3 5" xfId="5974" xr:uid="{00000000-0005-0000-0000-000047190000}"/>
    <cellStyle name="CellBody 7 3 3 5 2" xfId="5975" xr:uid="{00000000-0005-0000-0000-000048190000}"/>
    <cellStyle name="CellBody 7 3 3 5 3" xfId="5976" xr:uid="{00000000-0005-0000-0000-000049190000}"/>
    <cellStyle name="CellBody 7 3 3 6" xfId="5977" xr:uid="{00000000-0005-0000-0000-00004A190000}"/>
    <cellStyle name="CellBody 7 3 3 7" xfId="5978" xr:uid="{00000000-0005-0000-0000-00004B190000}"/>
    <cellStyle name="CellBody 7 3 4" xfId="5979" xr:uid="{00000000-0005-0000-0000-00004C190000}"/>
    <cellStyle name="CellBody 7 3 4 2" xfId="5980" xr:uid="{00000000-0005-0000-0000-00004D190000}"/>
    <cellStyle name="CellBody 7 3 4 2 2" xfId="5981" xr:uid="{00000000-0005-0000-0000-00004E190000}"/>
    <cellStyle name="CellBody 7 3 4 2 2 2" xfId="5982" xr:uid="{00000000-0005-0000-0000-00004F190000}"/>
    <cellStyle name="CellBody 7 3 4 2 2 3" xfId="5983" xr:uid="{00000000-0005-0000-0000-000050190000}"/>
    <cellStyle name="CellBody 7 3 4 2 3" xfId="5984" xr:uid="{00000000-0005-0000-0000-000051190000}"/>
    <cellStyle name="CellBody 7 3 4 2 3 2" xfId="5985" xr:uid="{00000000-0005-0000-0000-000052190000}"/>
    <cellStyle name="CellBody 7 3 4 2 3 3" xfId="5986" xr:uid="{00000000-0005-0000-0000-000053190000}"/>
    <cellStyle name="CellBody 7 3 4 2 4" xfId="5987" xr:uid="{00000000-0005-0000-0000-000054190000}"/>
    <cellStyle name="CellBody 7 3 4 2 4 2" xfId="5988" xr:uid="{00000000-0005-0000-0000-000055190000}"/>
    <cellStyle name="CellBody 7 3 4 2 4 3" xfId="5989" xr:uid="{00000000-0005-0000-0000-000056190000}"/>
    <cellStyle name="CellBody 7 3 4 2 5" xfId="5990" xr:uid="{00000000-0005-0000-0000-000057190000}"/>
    <cellStyle name="CellBody 7 3 4 2 5 2" xfId="5991" xr:uid="{00000000-0005-0000-0000-000058190000}"/>
    <cellStyle name="CellBody 7 3 4 2 5 3" xfId="5992" xr:uid="{00000000-0005-0000-0000-000059190000}"/>
    <cellStyle name="CellBody 7 3 4 2 6" xfId="5993" xr:uid="{00000000-0005-0000-0000-00005A190000}"/>
    <cellStyle name="CellBody 7 3 4 3" xfId="5994" xr:uid="{00000000-0005-0000-0000-00005B190000}"/>
    <cellStyle name="CellBody 7 3 4 3 2" xfId="5995" xr:uid="{00000000-0005-0000-0000-00005C190000}"/>
    <cellStyle name="CellBody 7 3 4 3 3" xfId="5996" xr:uid="{00000000-0005-0000-0000-00005D190000}"/>
    <cellStyle name="CellBody 7 3 4 4" xfId="5997" xr:uid="{00000000-0005-0000-0000-00005E190000}"/>
    <cellStyle name="CellBody 7 3 4 4 2" xfId="5998" xr:uid="{00000000-0005-0000-0000-00005F190000}"/>
    <cellStyle name="CellBody 7 3 4 4 3" xfId="5999" xr:uid="{00000000-0005-0000-0000-000060190000}"/>
    <cellStyle name="CellBody 7 3 4 5" xfId="6000" xr:uid="{00000000-0005-0000-0000-000061190000}"/>
    <cellStyle name="CellBody 7 3 4 5 2" xfId="6001" xr:uid="{00000000-0005-0000-0000-000062190000}"/>
    <cellStyle name="CellBody 7 3 4 5 3" xfId="6002" xr:uid="{00000000-0005-0000-0000-000063190000}"/>
    <cellStyle name="CellBody 7 3 4 6" xfId="6003" xr:uid="{00000000-0005-0000-0000-000064190000}"/>
    <cellStyle name="CellBody 7 3 4 7" xfId="6004" xr:uid="{00000000-0005-0000-0000-000065190000}"/>
    <cellStyle name="CellBody 7 3 5" xfId="6005" xr:uid="{00000000-0005-0000-0000-000066190000}"/>
    <cellStyle name="CellBody 7 3 5 2" xfId="6006" xr:uid="{00000000-0005-0000-0000-000067190000}"/>
    <cellStyle name="CellBody 7 3 5 2 2" xfId="6007" xr:uid="{00000000-0005-0000-0000-000068190000}"/>
    <cellStyle name="CellBody 7 3 5 2 3" xfId="6008" xr:uid="{00000000-0005-0000-0000-000069190000}"/>
    <cellStyle name="CellBody 7 3 5 3" xfId="6009" xr:uid="{00000000-0005-0000-0000-00006A190000}"/>
    <cellStyle name="CellBody 7 3 5 3 2" xfId="6010" xr:uid="{00000000-0005-0000-0000-00006B190000}"/>
    <cellStyle name="CellBody 7 3 5 3 3" xfId="6011" xr:uid="{00000000-0005-0000-0000-00006C190000}"/>
    <cellStyle name="CellBody 7 3 5 4" xfId="6012" xr:uid="{00000000-0005-0000-0000-00006D190000}"/>
    <cellStyle name="CellBody 7 3 5 4 2" xfId="6013" xr:uid="{00000000-0005-0000-0000-00006E190000}"/>
    <cellStyle name="CellBody 7 3 5 4 3" xfId="6014" xr:uid="{00000000-0005-0000-0000-00006F190000}"/>
    <cellStyle name="CellBody 7 3 5 5" xfId="6015" xr:uid="{00000000-0005-0000-0000-000070190000}"/>
    <cellStyle name="CellBody 7 3 5 5 2" xfId="6016" xr:uid="{00000000-0005-0000-0000-000071190000}"/>
    <cellStyle name="CellBody 7 3 5 5 3" xfId="6017" xr:uid="{00000000-0005-0000-0000-000072190000}"/>
    <cellStyle name="CellBody 7 3 5 6" xfId="6018" xr:uid="{00000000-0005-0000-0000-000073190000}"/>
    <cellStyle name="CellBody 7 3 6" xfId="6019" xr:uid="{00000000-0005-0000-0000-000074190000}"/>
    <cellStyle name="CellBody 7 3 6 2" xfId="6020" xr:uid="{00000000-0005-0000-0000-000075190000}"/>
    <cellStyle name="CellBody 7 3 6 3" xfId="6021" xr:uid="{00000000-0005-0000-0000-000076190000}"/>
    <cellStyle name="CellBody 7 3 7" xfId="6022" xr:uid="{00000000-0005-0000-0000-000077190000}"/>
    <cellStyle name="CellBody 7 3 7 2" xfId="6023" xr:uid="{00000000-0005-0000-0000-000078190000}"/>
    <cellStyle name="CellBody 7 3 7 3" xfId="6024" xr:uid="{00000000-0005-0000-0000-000079190000}"/>
    <cellStyle name="CellBody 7 3 8" xfId="6025" xr:uid="{00000000-0005-0000-0000-00007A190000}"/>
    <cellStyle name="CellBody 7 3 8 2" xfId="6026" xr:uid="{00000000-0005-0000-0000-00007B190000}"/>
    <cellStyle name="CellBody 7 3 8 3" xfId="6027" xr:uid="{00000000-0005-0000-0000-00007C190000}"/>
    <cellStyle name="CellBody 7 3 9" xfId="6028" xr:uid="{00000000-0005-0000-0000-00007D190000}"/>
    <cellStyle name="CellBody 7 4" xfId="6029" xr:uid="{00000000-0005-0000-0000-00007E190000}"/>
    <cellStyle name="CellBody 7 4 10" xfId="6030" xr:uid="{00000000-0005-0000-0000-00007F190000}"/>
    <cellStyle name="CellBody 7 4 2" xfId="6031" xr:uid="{00000000-0005-0000-0000-000080190000}"/>
    <cellStyle name="CellBody 7 4 2 2" xfId="6032" xr:uid="{00000000-0005-0000-0000-000081190000}"/>
    <cellStyle name="CellBody 7 4 2 2 2" xfId="6033" xr:uid="{00000000-0005-0000-0000-000082190000}"/>
    <cellStyle name="CellBody 7 4 2 2 2 2" xfId="6034" xr:uid="{00000000-0005-0000-0000-000083190000}"/>
    <cellStyle name="CellBody 7 4 2 2 2 3" xfId="6035" xr:uid="{00000000-0005-0000-0000-000084190000}"/>
    <cellStyle name="CellBody 7 4 2 2 3" xfId="6036" xr:uid="{00000000-0005-0000-0000-000085190000}"/>
    <cellStyle name="CellBody 7 4 2 2 3 2" xfId="6037" xr:uid="{00000000-0005-0000-0000-000086190000}"/>
    <cellStyle name="CellBody 7 4 2 2 3 3" xfId="6038" xr:uid="{00000000-0005-0000-0000-000087190000}"/>
    <cellStyle name="CellBody 7 4 2 2 4" xfId="6039" xr:uid="{00000000-0005-0000-0000-000088190000}"/>
    <cellStyle name="CellBody 7 4 2 2 4 2" xfId="6040" xr:uid="{00000000-0005-0000-0000-000089190000}"/>
    <cellStyle name="CellBody 7 4 2 2 4 3" xfId="6041" xr:uid="{00000000-0005-0000-0000-00008A190000}"/>
    <cellStyle name="CellBody 7 4 2 2 5" xfId="6042" xr:uid="{00000000-0005-0000-0000-00008B190000}"/>
    <cellStyle name="CellBody 7 4 2 2 5 2" xfId="6043" xr:uid="{00000000-0005-0000-0000-00008C190000}"/>
    <cellStyle name="CellBody 7 4 2 2 5 3" xfId="6044" xr:uid="{00000000-0005-0000-0000-00008D190000}"/>
    <cellStyle name="CellBody 7 4 2 2 6" xfId="6045" xr:uid="{00000000-0005-0000-0000-00008E190000}"/>
    <cellStyle name="CellBody 7 4 2 3" xfId="6046" xr:uid="{00000000-0005-0000-0000-00008F190000}"/>
    <cellStyle name="CellBody 7 4 2 3 2" xfId="6047" xr:uid="{00000000-0005-0000-0000-000090190000}"/>
    <cellStyle name="CellBody 7 4 2 3 3" xfId="6048" xr:uid="{00000000-0005-0000-0000-000091190000}"/>
    <cellStyle name="CellBody 7 4 2 4" xfId="6049" xr:uid="{00000000-0005-0000-0000-000092190000}"/>
    <cellStyle name="CellBody 7 4 2 4 2" xfId="6050" xr:uid="{00000000-0005-0000-0000-000093190000}"/>
    <cellStyle name="CellBody 7 4 2 4 3" xfId="6051" xr:uid="{00000000-0005-0000-0000-000094190000}"/>
    <cellStyle name="CellBody 7 4 2 5" xfId="6052" xr:uid="{00000000-0005-0000-0000-000095190000}"/>
    <cellStyle name="CellBody 7 4 2 5 2" xfId="6053" xr:uid="{00000000-0005-0000-0000-000096190000}"/>
    <cellStyle name="CellBody 7 4 2 5 3" xfId="6054" xr:uid="{00000000-0005-0000-0000-000097190000}"/>
    <cellStyle name="CellBody 7 4 2 6" xfId="6055" xr:uid="{00000000-0005-0000-0000-000098190000}"/>
    <cellStyle name="CellBody 7 4 2 7" xfId="6056" xr:uid="{00000000-0005-0000-0000-000099190000}"/>
    <cellStyle name="CellBody 7 4 3" xfId="6057" xr:uid="{00000000-0005-0000-0000-00009A190000}"/>
    <cellStyle name="CellBody 7 4 3 2" xfId="6058" xr:uid="{00000000-0005-0000-0000-00009B190000}"/>
    <cellStyle name="CellBody 7 4 3 2 2" xfId="6059" xr:uid="{00000000-0005-0000-0000-00009C190000}"/>
    <cellStyle name="CellBody 7 4 3 2 2 2" xfId="6060" xr:uid="{00000000-0005-0000-0000-00009D190000}"/>
    <cellStyle name="CellBody 7 4 3 2 2 3" xfId="6061" xr:uid="{00000000-0005-0000-0000-00009E190000}"/>
    <cellStyle name="CellBody 7 4 3 2 3" xfId="6062" xr:uid="{00000000-0005-0000-0000-00009F190000}"/>
    <cellStyle name="CellBody 7 4 3 2 3 2" xfId="6063" xr:uid="{00000000-0005-0000-0000-0000A0190000}"/>
    <cellStyle name="CellBody 7 4 3 2 3 3" xfId="6064" xr:uid="{00000000-0005-0000-0000-0000A1190000}"/>
    <cellStyle name="CellBody 7 4 3 2 4" xfId="6065" xr:uid="{00000000-0005-0000-0000-0000A2190000}"/>
    <cellStyle name="CellBody 7 4 3 2 4 2" xfId="6066" xr:uid="{00000000-0005-0000-0000-0000A3190000}"/>
    <cellStyle name="CellBody 7 4 3 2 4 3" xfId="6067" xr:uid="{00000000-0005-0000-0000-0000A4190000}"/>
    <cellStyle name="CellBody 7 4 3 2 5" xfId="6068" xr:uid="{00000000-0005-0000-0000-0000A5190000}"/>
    <cellStyle name="CellBody 7 4 3 2 5 2" xfId="6069" xr:uid="{00000000-0005-0000-0000-0000A6190000}"/>
    <cellStyle name="CellBody 7 4 3 2 5 3" xfId="6070" xr:uid="{00000000-0005-0000-0000-0000A7190000}"/>
    <cellStyle name="CellBody 7 4 3 2 6" xfId="6071" xr:uid="{00000000-0005-0000-0000-0000A8190000}"/>
    <cellStyle name="CellBody 7 4 3 3" xfId="6072" xr:uid="{00000000-0005-0000-0000-0000A9190000}"/>
    <cellStyle name="CellBody 7 4 3 3 2" xfId="6073" xr:uid="{00000000-0005-0000-0000-0000AA190000}"/>
    <cellStyle name="CellBody 7 4 3 3 3" xfId="6074" xr:uid="{00000000-0005-0000-0000-0000AB190000}"/>
    <cellStyle name="CellBody 7 4 3 4" xfId="6075" xr:uid="{00000000-0005-0000-0000-0000AC190000}"/>
    <cellStyle name="CellBody 7 4 3 4 2" xfId="6076" xr:uid="{00000000-0005-0000-0000-0000AD190000}"/>
    <cellStyle name="CellBody 7 4 3 4 3" xfId="6077" xr:uid="{00000000-0005-0000-0000-0000AE190000}"/>
    <cellStyle name="CellBody 7 4 3 5" xfId="6078" xr:uid="{00000000-0005-0000-0000-0000AF190000}"/>
    <cellStyle name="CellBody 7 4 3 5 2" xfId="6079" xr:uid="{00000000-0005-0000-0000-0000B0190000}"/>
    <cellStyle name="CellBody 7 4 3 5 3" xfId="6080" xr:uid="{00000000-0005-0000-0000-0000B1190000}"/>
    <cellStyle name="CellBody 7 4 3 6" xfId="6081" xr:uid="{00000000-0005-0000-0000-0000B2190000}"/>
    <cellStyle name="CellBody 7 4 3 7" xfId="6082" xr:uid="{00000000-0005-0000-0000-0000B3190000}"/>
    <cellStyle name="CellBody 7 4 4" xfId="6083" xr:uid="{00000000-0005-0000-0000-0000B4190000}"/>
    <cellStyle name="CellBody 7 4 4 2" xfId="6084" xr:uid="{00000000-0005-0000-0000-0000B5190000}"/>
    <cellStyle name="CellBody 7 4 4 2 2" xfId="6085" xr:uid="{00000000-0005-0000-0000-0000B6190000}"/>
    <cellStyle name="CellBody 7 4 4 2 2 2" xfId="6086" xr:uid="{00000000-0005-0000-0000-0000B7190000}"/>
    <cellStyle name="CellBody 7 4 4 2 2 3" xfId="6087" xr:uid="{00000000-0005-0000-0000-0000B8190000}"/>
    <cellStyle name="CellBody 7 4 4 2 3" xfId="6088" xr:uid="{00000000-0005-0000-0000-0000B9190000}"/>
    <cellStyle name="CellBody 7 4 4 2 3 2" xfId="6089" xr:uid="{00000000-0005-0000-0000-0000BA190000}"/>
    <cellStyle name="CellBody 7 4 4 2 3 3" xfId="6090" xr:uid="{00000000-0005-0000-0000-0000BB190000}"/>
    <cellStyle name="CellBody 7 4 4 2 4" xfId="6091" xr:uid="{00000000-0005-0000-0000-0000BC190000}"/>
    <cellStyle name="CellBody 7 4 4 2 4 2" xfId="6092" xr:uid="{00000000-0005-0000-0000-0000BD190000}"/>
    <cellStyle name="CellBody 7 4 4 2 4 3" xfId="6093" xr:uid="{00000000-0005-0000-0000-0000BE190000}"/>
    <cellStyle name="CellBody 7 4 4 2 5" xfId="6094" xr:uid="{00000000-0005-0000-0000-0000BF190000}"/>
    <cellStyle name="CellBody 7 4 4 2 5 2" xfId="6095" xr:uid="{00000000-0005-0000-0000-0000C0190000}"/>
    <cellStyle name="CellBody 7 4 4 2 5 3" xfId="6096" xr:uid="{00000000-0005-0000-0000-0000C1190000}"/>
    <cellStyle name="CellBody 7 4 4 2 6" xfId="6097" xr:uid="{00000000-0005-0000-0000-0000C2190000}"/>
    <cellStyle name="CellBody 7 4 4 3" xfId="6098" xr:uid="{00000000-0005-0000-0000-0000C3190000}"/>
    <cellStyle name="CellBody 7 4 4 3 2" xfId="6099" xr:uid="{00000000-0005-0000-0000-0000C4190000}"/>
    <cellStyle name="CellBody 7 4 4 3 3" xfId="6100" xr:uid="{00000000-0005-0000-0000-0000C5190000}"/>
    <cellStyle name="CellBody 7 4 4 4" xfId="6101" xr:uid="{00000000-0005-0000-0000-0000C6190000}"/>
    <cellStyle name="CellBody 7 4 4 4 2" xfId="6102" xr:uid="{00000000-0005-0000-0000-0000C7190000}"/>
    <cellStyle name="CellBody 7 4 4 4 3" xfId="6103" xr:uid="{00000000-0005-0000-0000-0000C8190000}"/>
    <cellStyle name="CellBody 7 4 4 5" xfId="6104" xr:uid="{00000000-0005-0000-0000-0000C9190000}"/>
    <cellStyle name="CellBody 7 4 4 5 2" xfId="6105" xr:uid="{00000000-0005-0000-0000-0000CA190000}"/>
    <cellStyle name="CellBody 7 4 4 5 3" xfId="6106" xr:uid="{00000000-0005-0000-0000-0000CB190000}"/>
    <cellStyle name="CellBody 7 4 4 6" xfId="6107" xr:uid="{00000000-0005-0000-0000-0000CC190000}"/>
    <cellStyle name="CellBody 7 4 4 7" xfId="6108" xr:uid="{00000000-0005-0000-0000-0000CD190000}"/>
    <cellStyle name="CellBody 7 4 5" xfId="6109" xr:uid="{00000000-0005-0000-0000-0000CE190000}"/>
    <cellStyle name="CellBody 7 4 5 2" xfId="6110" xr:uid="{00000000-0005-0000-0000-0000CF190000}"/>
    <cellStyle name="CellBody 7 4 5 2 2" xfId="6111" xr:uid="{00000000-0005-0000-0000-0000D0190000}"/>
    <cellStyle name="CellBody 7 4 5 2 3" xfId="6112" xr:uid="{00000000-0005-0000-0000-0000D1190000}"/>
    <cellStyle name="CellBody 7 4 5 3" xfId="6113" xr:uid="{00000000-0005-0000-0000-0000D2190000}"/>
    <cellStyle name="CellBody 7 4 5 3 2" xfId="6114" xr:uid="{00000000-0005-0000-0000-0000D3190000}"/>
    <cellStyle name="CellBody 7 4 5 3 3" xfId="6115" xr:uid="{00000000-0005-0000-0000-0000D4190000}"/>
    <cellStyle name="CellBody 7 4 5 4" xfId="6116" xr:uid="{00000000-0005-0000-0000-0000D5190000}"/>
    <cellStyle name="CellBody 7 4 5 4 2" xfId="6117" xr:uid="{00000000-0005-0000-0000-0000D6190000}"/>
    <cellStyle name="CellBody 7 4 5 4 3" xfId="6118" xr:uid="{00000000-0005-0000-0000-0000D7190000}"/>
    <cellStyle name="CellBody 7 4 5 5" xfId="6119" xr:uid="{00000000-0005-0000-0000-0000D8190000}"/>
    <cellStyle name="CellBody 7 4 5 5 2" xfId="6120" xr:uid="{00000000-0005-0000-0000-0000D9190000}"/>
    <cellStyle name="CellBody 7 4 5 5 3" xfId="6121" xr:uid="{00000000-0005-0000-0000-0000DA190000}"/>
    <cellStyle name="CellBody 7 4 5 6" xfId="6122" xr:uid="{00000000-0005-0000-0000-0000DB190000}"/>
    <cellStyle name="CellBody 7 4 6" xfId="6123" xr:uid="{00000000-0005-0000-0000-0000DC190000}"/>
    <cellStyle name="CellBody 7 4 6 2" xfId="6124" xr:uid="{00000000-0005-0000-0000-0000DD190000}"/>
    <cellStyle name="CellBody 7 4 6 3" xfId="6125" xr:uid="{00000000-0005-0000-0000-0000DE190000}"/>
    <cellStyle name="CellBody 7 4 7" xfId="6126" xr:uid="{00000000-0005-0000-0000-0000DF190000}"/>
    <cellStyle name="CellBody 7 4 7 2" xfId="6127" xr:uid="{00000000-0005-0000-0000-0000E0190000}"/>
    <cellStyle name="CellBody 7 4 7 3" xfId="6128" xr:uid="{00000000-0005-0000-0000-0000E1190000}"/>
    <cellStyle name="CellBody 7 4 8" xfId="6129" xr:uid="{00000000-0005-0000-0000-0000E2190000}"/>
    <cellStyle name="CellBody 7 4 8 2" xfId="6130" xr:uid="{00000000-0005-0000-0000-0000E3190000}"/>
    <cellStyle name="CellBody 7 4 8 3" xfId="6131" xr:uid="{00000000-0005-0000-0000-0000E4190000}"/>
    <cellStyle name="CellBody 7 4 9" xfId="6132" xr:uid="{00000000-0005-0000-0000-0000E5190000}"/>
    <cellStyle name="CellBody 7 5" xfId="6133" xr:uid="{00000000-0005-0000-0000-0000E6190000}"/>
    <cellStyle name="CellBody 7 5 2" xfId="6134" xr:uid="{00000000-0005-0000-0000-0000E7190000}"/>
    <cellStyle name="CellBody 7 5 2 2" xfId="6135" xr:uid="{00000000-0005-0000-0000-0000E8190000}"/>
    <cellStyle name="CellBody 7 5 2 3" xfId="6136" xr:uid="{00000000-0005-0000-0000-0000E9190000}"/>
    <cellStyle name="CellBody 7 5 3" xfId="6137" xr:uid="{00000000-0005-0000-0000-0000EA190000}"/>
    <cellStyle name="CellBody 7 5 3 2" xfId="6138" xr:uid="{00000000-0005-0000-0000-0000EB190000}"/>
    <cellStyle name="CellBody 7 5 3 3" xfId="6139" xr:uid="{00000000-0005-0000-0000-0000EC190000}"/>
    <cellStyle name="CellBody 7 5 4" xfId="6140" xr:uid="{00000000-0005-0000-0000-0000ED190000}"/>
    <cellStyle name="CellBody 7 5 4 2" xfId="6141" xr:uid="{00000000-0005-0000-0000-0000EE190000}"/>
    <cellStyle name="CellBody 7 5 4 3" xfId="6142" xr:uid="{00000000-0005-0000-0000-0000EF190000}"/>
    <cellStyle name="CellBody 7 5 5" xfId="6143" xr:uid="{00000000-0005-0000-0000-0000F0190000}"/>
    <cellStyle name="CellBody 7 5 5 2" xfId="6144" xr:uid="{00000000-0005-0000-0000-0000F1190000}"/>
    <cellStyle name="CellBody 7 5 5 3" xfId="6145" xr:uid="{00000000-0005-0000-0000-0000F2190000}"/>
    <cellStyle name="CellBody 7 5 6" xfId="6146" xr:uid="{00000000-0005-0000-0000-0000F3190000}"/>
    <cellStyle name="CellBody 7 6" xfId="6147" xr:uid="{00000000-0005-0000-0000-0000F4190000}"/>
    <cellStyle name="CellBody 7 6 2" xfId="6148" xr:uid="{00000000-0005-0000-0000-0000F5190000}"/>
    <cellStyle name="CellBody 7 6 3" xfId="6149" xr:uid="{00000000-0005-0000-0000-0000F6190000}"/>
    <cellStyle name="CellBody 7 7" xfId="6150" xr:uid="{00000000-0005-0000-0000-0000F7190000}"/>
    <cellStyle name="CellBody 7 7 2" xfId="6151" xr:uid="{00000000-0005-0000-0000-0000F8190000}"/>
    <cellStyle name="CellBody 7 7 3" xfId="6152" xr:uid="{00000000-0005-0000-0000-0000F9190000}"/>
    <cellStyle name="CellBody 7 8" xfId="6153" xr:uid="{00000000-0005-0000-0000-0000FA190000}"/>
    <cellStyle name="CellBody 7 8 2" xfId="6154" xr:uid="{00000000-0005-0000-0000-0000FB190000}"/>
    <cellStyle name="CellBody 7 8 3" xfId="6155" xr:uid="{00000000-0005-0000-0000-0000FC190000}"/>
    <cellStyle name="CellBody 7 9" xfId="6156" xr:uid="{00000000-0005-0000-0000-0000FD190000}"/>
    <cellStyle name="CellBody 8" xfId="6157" xr:uid="{00000000-0005-0000-0000-0000FE190000}"/>
    <cellStyle name="CellBody 8 10" xfId="6158" xr:uid="{00000000-0005-0000-0000-0000FF190000}"/>
    <cellStyle name="CellBody 8 2" xfId="6159" xr:uid="{00000000-0005-0000-0000-0000001A0000}"/>
    <cellStyle name="CellBody 8 2 2" xfId="6160" xr:uid="{00000000-0005-0000-0000-0000011A0000}"/>
    <cellStyle name="CellBody 8 2 2 2" xfId="6161" xr:uid="{00000000-0005-0000-0000-0000021A0000}"/>
    <cellStyle name="CellBody 8 2 2 2 2" xfId="6162" xr:uid="{00000000-0005-0000-0000-0000031A0000}"/>
    <cellStyle name="CellBody 8 2 2 2 3" xfId="6163" xr:uid="{00000000-0005-0000-0000-0000041A0000}"/>
    <cellStyle name="CellBody 8 2 2 3" xfId="6164" xr:uid="{00000000-0005-0000-0000-0000051A0000}"/>
    <cellStyle name="CellBody 8 2 2 3 2" xfId="6165" xr:uid="{00000000-0005-0000-0000-0000061A0000}"/>
    <cellStyle name="CellBody 8 2 2 3 3" xfId="6166" xr:uid="{00000000-0005-0000-0000-0000071A0000}"/>
    <cellStyle name="CellBody 8 2 2 4" xfId="6167" xr:uid="{00000000-0005-0000-0000-0000081A0000}"/>
    <cellStyle name="CellBody 8 2 2 4 2" xfId="6168" xr:uid="{00000000-0005-0000-0000-0000091A0000}"/>
    <cellStyle name="CellBody 8 2 2 4 3" xfId="6169" xr:uid="{00000000-0005-0000-0000-00000A1A0000}"/>
    <cellStyle name="CellBody 8 2 2 5" xfId="6170" xr:uid="{00000000-0005-0000-0000-00000B1A0000}"/>
    <cellStyle name="CellBody 8 2 2 5 2" xfId="6171" xr:uid="{00000000-0005-0000-0000-00000C1A0000}"/>
    <cellStyle name="CellBody 8 2 2 5 3" xfId="6172" xr:uid="{00000000-0005-0000-0000-00000D1A0000}"/>
    <cellStyle name="CellBody 8 2 2 6" xfId="6173" xr:uid="{00000000-0005-0000-0000-00000E1A0000}"/>
    <cellStyle name="CellBody 8 2 3" xfId="6174" xr:uid="{00000000-0005-0000-0000-00000F1A0000}"/>
    <cellStyle name="CellBody 8 2 3 2" xfId="6175" xr:uid="{00000000-0005-0000-0000-0000101A0000}"/>
    <cellStyle name="CellBody 8 2 3 3" xfId="6176" xr:uid="{00000000-0005-0000-0000-0000111A0000}"/>
    <cellStyle name="CellBody 8 2 4" xfId="6177" xr:uid="{00000000-0005-0000-0000-0000121A0000}"/>
    <cellStyle name="CellBody 8 2 4 2" xfId="6178" xr:uid="{00000000-0005-0000-0000-0000131A0000}"/>
    <cellStyle name="CellBody 8 2 4 3" xfId="6179" xr:uid="{00000000-0005-0000-0000-0000141A0000}"/>
    <cellStyle name="CellBody 8 2 5" xfId="6180" xr:uid="{00000000-0005-0000-0000-0000151A0000}"/>
    <cellStyle name="CellBody 8 2 5 2" xfId="6181" xr:uid="{00000000-0005-0000-0000-0000161A0000}"/>
    <cellStyle name="CellBody 8 2 5 3" xfId="6182" xr:uid="{00000000-0005-0000-0000-0000171A0000}"/>
    <cellStyle name="CellBody 8 2 6" xfId="6183" xr:uid="{00000000-0005-0000-0000-0000181A0000}"/>
    <cellStyle name="CellBody 8 2 7" xfId="6184" xr:uid="{00000000-0005-0000-0000-0000191A0000}"/>
    <cellStyle name="CellBody 8 3" xfId="6185" xr:uid="{00000000-0005-0000-0000-00001A1A0000}"/>
    <cellStyle name="CellBody 8 3 2" xfId="6186" xr:uid="{00000000-0005-0000-0000-00001B1A0000}"/>
    <cellStyle name="CellBody 8 3 2 2" xfId="6187" xr:uid="{00000000-0005-0000-0000-00001C1A0000}"/>
    <cellStyle name="CellBody 8 3 2 2 2" xfId="6188" xr:uid="{00000000-0005-0000-0000-00001D1A0000}"/>
    <cellStyle name="CellBody 8 3 2 2 3" xfId="6189" xr:uid="{00000000-0005-0000-0000-00001E1A0000}"/>
    <cellStyle name="CellBody 8 3 2 3" xfId="6190" xr:uid="{00000000-0005-0000-0000-00001F1A0000}"/>
    <cellStyle name="CellBody 8 3 2 3 2" xfId="6191" xr:uid="{00000000-0005-0000-0000-0000201A0000}"/>
    <cellStyle name="CellBody 8 3 2 3 3" xfId="6192" xr:uid="{00000000-0005-0000-0000-0000211A0000}"/>
    <cellStyle name="CellBody 8 3 2 4" xfId="6193" xr:uid="{00000000-0005-0000-0000-0000221A0000}"/>
    <cellStyle name="CellBody 8 3 2 4 2" xfId="6194" xr:uid="{00000000-0005-0000-0000-0000231A0000}"/>
    <cellStyle name="CellBody 8 3 2 4 3" xfId="6195" xr:uid="{00000000-0005-0000-0000-0000241A0000}"/>
    <cellStyle name="CellBody 8 3 2 5" xfId="6196" xr:uid="{00000000-0005-0000-0000-0000251A0000}"/>
    <cellStyle name="CellBody 8 3 2 5 2" xfId="6197" xr:uid="{00000000-0005-0000-0000-0000261A0000}"/>
    <cellStyle name="CellBody 8 3 2 5 3" xfId="6198" xr:uid="{00000000-0005-0000-0000-0000271A0000}"/>
    <cellStyle name="CellBody 8 3 2 6" xfId="6199" xr:uid="{00000000-0005-0000-0000-0000281A0000}"/>
    <cellStyle name="CellBody 8 3 3" xfId="6200" xr:uid="{00000000-0005-0000-0000-0000291A0000}"/>
    <cellStyle name="CellBody 8 3 3 2" xfId="6201" xr:uid="{00000000-0005-0000-0000-00002A1A0000}"/>
    <cellStyle name="CellBody 8 3 3 3" xfId="6202" xr:uid="{00000000-0005-0000-0000-00002B1A0000}"/>
    <cellStyle name="CellBody 8 3 4" xfId="6203" xr:uid="{00000000-0005-0000-0000-00002C1A0000}"/>
    <cellStyle name="CellBody 8 3 4 2" xfId="6204" xr:uid="{00000000-0005-0000-0000-00002D1A0000}"/>
    <cellStyle name="CellBody 8 3 4 3" xfId="6205" xr:uid="{00000000-0005-0000-0000-00002E1A0000}"/>
    <cellStyle name="CellBody 8 3 5" xfId="6206" xr:uid="{00000000-0005-0000-0000-00002F1A0000}"/>
    <cellStyle name="CellBody 8 3 5 2" xfId="6207" xr:uid="{00000000-0005-0000-0000-0000301A0000}"/>
    <cellStyle name="CellBody 8 3 5 3" xfId="6208" xr:uid="{00000000-0005-0000-0000-0000311A0000}"/>
    <cellStyle name="CellBody 8 3 6" xfId="6209" xr:uid="{00000000-0005-0000-0000-0000321A0000}"/>
    <cellStyle name="CellBody 8 3 7" xfId="6210" xr:uid="{00000000-0005-0000-0000-0000331A0000}"/>
    <cellStyle name="CellBody 8 4" xfId="6211" xr:uid="{00000000-0005-0000-0000-0000341A0000}"/>
    <cellStyle name="CellBody 8 4 2" xfId="6212" xr:uid="{00000000-0005-0000-0000-0000351A0000}"/>
    <cellStyle name="CellBody 8 4 2 2" xfId="6213" xr:uid="{00000000-0005-0000-0000-0000361A0000}"/>
    <cellStyle name="CellBody 8 4 2 2 2" xfId="6214" xr:uid="{00000000-0005-0000-0000-0000371A0000}"/>
    <cellStyle name="CellBody 8 4 2 2 3" xfId="6215" xr:uid="{00000000-0005-0000-0000-0000381A0000}"/>
    <cellStyle name="CellBody 8 4 2 3" xfId="6216" xr:uid="{00000000-0005-0000-0000-0000391A0000}"/>
    <cellStyle name="CellBody 8 4 2 3 2" xfId="6217" xr:uid="{00000000-0005-0000-0000-00003A1A0000}"/>
    <cellStyle name="CellBody 8 4 2 3 3" xfId="6218" xr:uid="{00000000-0005-0000-0000-00003B1A0000}"/>
    <cellStyle name="CellBody 8 4 2 4" xfId="6219" xr:uid="{00000000-0005-0000-0000-00003C1A0000}"/>
    <cellStyle name="CellBody 8 4 2 4 2" xfId="6220" xr:uid="{00000000-0005-0000-0000-00003D1A0000}"/>
    <cellStyle name="CellBody 8 4 2 4 3" xfId="6221" xr:uid="{00000000-0005-0000-0000-00003E1A0000}"/>
    <cellStyle name="CellBody 8 4 2 5" xfId="6222" xr:uid="{00000000-0005-0000-0000-00003F1A0000}"/>
    <cellStyle name="CellBody 8 4 2 5 2" xfId="6223" xr:uid="{00000000-0005-0000-0000-0000401A0000}"/>
    <cellStyle name="CellBody 8 4 2 5 3" xfId="6224" xr:uid="{00000000-0005-0000-0000-0000411A0000}"/>
    <cellStyle name="CellBody 8 4 2 6" xfId="6225" xr:uid="{00000000-0005-0000-0000-0000421A0000}"/>
    <cellStyle name="CellBody 8 4 3" xfId="6226" xr:uid="{00000000-0005-0000-0000-0000431A0000}"/>
    <cellStyle name="CellBody 8 4 3 2" xfId="6227" xr:uid="{00000000-0005-0000-0000-0000441A0000}"/>
    <cellStyle name="CellBody 8 4 3 3" xfId="6228" xr:uid="{00000000-0005-0000-0000-0000451A0000}"/>
    <cellStyle name="CellBody 8 4 4" xfId="6229" xr:uid="{00000000-0005-0000-0000-0000461A0000}"/>
    <cellStyle name="CellBody 8 4 4 2" xfId="6230" xr:uid="{00000000-0005-0000-0000-0000471A0000}"/>
    <cellStyle name="CellBody 8 4 4 3" xfId="6231" xr:uid="{00000000-0005-0000-0000-0000481A0000}"/>
    <cellStyle name="CellBody 8 4 5" xfId="6232" xr:uid="{00000000-0005-0000-0000-0000491A0000}"/>
    <cellStyle name="CellBody 8 4 5 2" xfId="6233" xr:uid="{00000000-0005-0000-0000-00004A1A0000}"/>
    <cellStyle name="CellBody 8 4 5 3" xfId="6234" xr:uid="{00000000-0005-0000-0000-00004B1A0000}"/>
    <cellStyle name="CellBody 8 4 6" xfId="6235" xr:uid="{00000000-0005-0000-0000-00004C1A0000}"/>
    <cellStyle name="CellBody 8 4 7" xfId="6236" xr:uid="{00000000-0005-0000-0000-00004D1A0000}"/>
    <cellStyle name="CellBody 8 5" xfId="6237" xr:uid="{00000000-0005-0000-0000-00004E1A0000}"/>
    <cellStyle name="CellBody 8 5 2" xfId="6238" xr:uid="{00000000-0005-0000-0000-00004F1A0000}"/>
    <cellStyle name="CellBody 8 5 2 2" xfId="6239" xr:uid="{00000000-0005-0000-0000-0000501A0000}"/>
    <cellStyle name="CellBody 8 5 2 3" xfId="6240" xr:uid="{00000000-0005-0000-0000-0000511A0000}"/>
    <cellStyle name="CellBody 8 5 3" xfId="6241" xr:uid="{00000000-0005-0000-0000-0000521A0000}"/>
    <cellStyle name="CellBody 8 5 3 2" xfId="6242" xr:uid="{00000000-0005-0000-0000-0000531A0000}"/>
    <cellStyle name="CellBody 8 5 3 3" xfId="6243" xr:uid="{00000000-0005-0000-0000-0000541A0000}"/>
    <cellStyle name="CellBody 8 5 4" xfId="6244" xr:uid="{00000000-0005-0000-0000-0000551A0000}"/>
    <cellStyle name="CellBody 8 5 4 2" xfId="6245" xr:uid="{00000000-0005-0000-0000-0000561A0000}"/>
    <cellStyle name="CellBody 8 5 4 3" xfId="6246" xr:uid="{00000000-0005-0000-0000-0000571A0000}"/>
    <cellStyle name="CellBody 8 5 5" xfId="6247" xr:uid="{00000000-0005-0000-0000-0000581A0000}"/>
    <cellStyle name="CellBody 8 5 5 2" xfId="6248" xr:uid="{00000000-0005-0000-0000-0000591A0000}"/>
    <cellStyle name="CellBody 8 5 5 3" xfId="6249" xr:uid="{00000000-0005-0000-0000-00005A1A0000}"/>
    <cellStyle name="CellBody 8 5 6" xfId="6250" xr:uid="{00000000-0005-0000-0000-00005B1A0000}"/>
    <cellStyle name="CellBody 8 6" xfId="6251" xr:uid="{00000000-0005-0000-0000-00005C1A0000}"/>
    <cellStyle name="CellBody 8 6 2" xfId="6252" xr:uid="{00000000-0005-0000-0000-00005D1A0000}"/>
    <cellStyle name="CellBody 8 6 3" xfId="6253" xr:uid="{00000000-0005-0000-0000-00005E1A0000}"/>
    <cellStyle name="CellBody 8 7" xfId="6254" xr:uid="{00000000-0005-0000-0000-00005F1A0000}"/>
    <cellStyle name="CellBody 8 7 2" xfId="6255" xr:uid="{00000000-0005-0000-0000-0000601A0000}"/>
    <cellStyle name="CellBody 8 7 3" xfId="6256" xr:uid="{00000000-0005-0000-0000-0000611A0000}"/>
    <cellStyle name="CellBody 8 8" xfId="6257" xr:uid="{00000000-0005-0000-0000-0000621A0000}"/>
    <cellStyle name="CellBody 8 8 2" xfId="6258" xr:uid="{00000000-0005-0000-0000-0000631A0000}"/>
    <cellStyle name="CellBody 8 8 3" xfId="6259" xr:uid="{00000000-0005-0000-0000-0000641A0000}"/>
    <cellStyle name="CellBody 8 9" xfId="6260" xr:uid="{00000000-0005-0000-0000-0000651A0000}"/>
    <cellStyle name="CellBody 9" xfId="6261" xr:uid="{00000000-0005-0000-0000-0000661A0000}"/>
    <cellStyle name="CellBody 9 10" xfId="6262" xr:uid="{00000000-0005-0000-0000-0000671A0000}"/>
    <cellStyle name="CellBody 9 2" xfId="6263" xr:uid="{00000000-0005-0000-0000-0000681A0000}"/>
    <cellStyle name="CellBody 9 2 2" xfId="6264" xr:uid="{00000000-0005-0000-0000-0000691A0000}"/>
    <cellStyle name="CellBody 9 2 2 2" xfId="6265" xr:uid="{00000000-0005-0000-0000-00006A1A0000}"/>
    <cellStyle name="CellBody 9 2 2 2 2" xfId="6266" xr:uid="{00000000-0005-0000-0000-00006B1A0000}"/>
    <cellStyle name="CellBody 9 2 2 2 3" xfId="6267" xr:uid="{00000000-0005-0000-0000-00006C1A0000}"/>
    <cellStyle name="CellBody 9 2 2 3" xfId="6268" xr:uid="{00000000-0005-0000-0000-00006D1A0000}"/>
    <cellStyle name="CellBody 9 2 2 3 2" xfId="6269" xr:uid="{00000000-0005-0000-0000-00006E1A0000}"/>
    <cellStyle name="CellBody 9 2 2 3 3" xfId="6270" xr:uid="{00000000-0005-0000-0000-00006F1A0000}"/>
    <cellStyle name="CellBody 9 2 2 4" xfId="6271" xr:uid="{00000000-0005-0000-0000-0000701A0000}"/>
    <cellStyle name="CellBody 9 2 2 4 2" xfId="6272" xr:uid="{00000000-0005-0000-0000-0000711A0000}"/>
    <cellStyle name="CellBody 9 2 2 4 3" xfId="6273" xr:uid="{00000000-0005-0000-0000-0000721A0000}"/>
    <cellStyle name="CellBody 9 2 2 5" xfId="6274" xr:uid="{00000000-0005-0000-0000-0000731A0000}"/>
    <cellStyle name="CellBody 9 2 2 5 2" xfId="6275" xr:uid="{00000000-0005-0000-0000-0000741A0000}"/>
    <cellStyle name="CellBody 9 2 2 5 3" xfId="6276" xr:uid="{00000000-0005-0000-0000-0000751A0000}"/>
    <cellStyle name="CellBody 9 2 2 6" xfId="6277" xr:uid="{00000000-0005-0000-0000-0000761A0000}"/>
    <cellStyle name="CellBody 9 2 3" xfId="6278" xr:uid="{00000000-0005-0000-0000-0000771A0000}"/>
    <cellStyle name="CellBody 9 2 3 2" xfId="6279" xr:uid="{00000000-0005-0000-0000-0000781A0000}"/>
    <cellStyle name="CellBody 9 2 3 3" xfId="6280" xr:uid="{00000000-0005-0000-0000-0000791A0000}"/>
    <cellStyle name="CellBody 9 2 4" xfId="6281" xr:uid="{00000000-0005-0000-0000-00007A1A0000}"/>
    <cellStyle name="CellBody 9 2 4 2" xfId="6282" xr:uid="{00000000-0005-0000-0000-00007B1A0000}"/>
    <cellStyle name="CellBody 9 2 4 3" xfId="6283" xr:uid="{00000000-0005-0000-0000-00007C1A0000}"/>
    <cellStyle name="CellBody 9 2 5" xfId="6284" xr:uid="{00000000-0005-0000-0000-00007D1A0000}"/>
    <cellStyle name="CellBody 9 2 5 2" xfId="6285" xr:uid="{00000000-0005-0000-0000-00007E1A0000}"/>
    <cellStyle name="CellBody 9 2 5 3" xfId="6286" xr:uid="{00000000-0005-0000-0000-00007F1A0000}"/>
    <cellStyle name="CellBody 9 2 6" xfId="6287" xr:uid="{00000000-0005-0000-0000-0000801A0000}"/>
    <cellStyle name="CellBody 9 2 7" xfId="6288" xr:uid="{00000000-0005-0000-0000-0000811A0000}"/>
    <cellStyle name="CellBody 9 3" xfId="6289" xr:uid="{00000000-0005-0000-0000-0000821A0000}"/>
    <cellStyle name="CellBody 9 3 2" xfId="6290" xr:uid="{00000000-0005-0000-0000-0000831A0000}"/>
    <cellStyle name="CellBody 9 3 2 2" xfId="6291" xr:uid="{00000000-0005-0000-0000-0000841A0000}"/>
    <cellStyle name="CellBody 9 3 2 2 2" xfId="6292" xr:uid="{00000000-0005-0000-0000-0000851A0000}"/>
    <cellStyle name="CellBody 9 3 2 2 3" xfId="6293" xr:uid="{00000000-0005-0000-0000-0000861A0000}"/>
    <cellStyle name="CellBody 9 3 2 3" xfId="6294" xr:uid="{00000000-0005-0000-0000-0000871A0000}"/>
    <cellStyle name="CellBody 9 3 2 3 2" xfId="6295" xr:uid="{00000000-0005-0000-0000-0000881A0000}"/>
    <cellStyle name="CellBody 9 3 2 3 3" xfId="6296" xr:uid="{00000000-0005-0000-0000-0000891A0000}"/>
    <cellStyle name="CellBody 9 3 2 4" xfId="6297" xr:uid="{00000000-0005-0000-0000-00008A1A0000}"/>
    <cellStyle name="CellBody 9 3 2 4 2" xfId="6298" xr:uid="{00000000-0005-0000-0000-00008B1A0000}"/>
    <cellStyle name="CellBody 9 3 2 4 3" xfId="6299" xr:uid="{00000000-0005-0000-0000-00008C1A0000}"/>
    <cellStyle name="CellBody 9 3 2 5" xfId="6300" xr:uid="{00000000-0005-0000-0000-00008D1A0000}"/>
    <cellStyle name="CellBody 9 3 2 5 2" xfId="6301" xr:uid="{00000000-0005-0000-0000-00008E1A0000}"/>
    <cellStyle name="CellBody 9 3 2 5 3" xfId="6302" xr:uid="{00000000-0005-0000-0000-00008F1A0000}"/>
    <cellStyle name="CellBody 9 3 2 6" xfId="6303" xr:uid="{00000000-0005-0000-0000-0000901A0000}"/>
    <cellStyle name="CellBody 9 3 3" xfId="6304" xr:uid="{00000000-0005-0000-0000-0000911A0000}"/>
    <cellStyle name="CellBody 9 3 3 2" xfId="6305" xr:uid="{00000000-0005-0000-0000-0000921A0000}"/>
    <cellStyle name="CellBody 9 3 3 3" xfId="6306" xr:uid="{00000000-0005-0000-0000-0000931A0000}"/>
    <cellStyle name="CellBody 9 3 4" xfId="6307" xr:uid="{00000000-0005-0000-0000-0000941A0000}"/>
    <cellStyle name="CellBody 9 3 4 2" xfId="6308" xr:uid="{00000000-0005-0000-0000-0000951A0000}"/>
    <cellStyle name="CellBody 9 3 4 3" xfId="6309" xr:uid="{00000000-0005-0000-0000-0000961A0000}"/>
    <cellStyle name="CellBody 9 3 5" xfId="6310" xr:uid="{00000000-0005-0000-0000-0000971A0000}"/>
    <cellStyle name="CellBody 9 3 5 2" xfId="6311" xr:uid="{00000000-0005-0000-0000-0000981A0000}"/>
    <cellStyle name="CellBody 9 3 5 3" xfId="6312" xr:uid="{00000000-0005-0000-0000-0000991A0000}"/>
    <cellStyle name="CellBody 9 3 6" xfId="6313" xr:uid="{00000000-0005-0000-0000-00009A1A0000}"/>
    <cellStyle name="CellBody 9 3 7" xfId="6314" xr:uid="{00000000-0005-0000-0000-00009B1A0000}"/>
    <cellStyle name="CellBody 9 4" xfId="6315" xr:uid="{00000000-0005-0000-0000-00009C1A0000}"/>
    <cellStyle name="CellBody 9 4 2" xfId="6316" xr:uid="{00000000-0005-0000-0000-00009D1A0000}"/>
    <cellStyle name="CellBody 9 4 2 2" xfId="6317" xr:uid="{00000000-0005-0000-0000-00009E1A0000}"/>
    <cellStyle name="CellBody 9 4 2 2 2" xfId="6318" xr:uid="{00000000-0005-0000-0000-00009F1A0000}"/>
    <cellStyle name="CellBody 9 4 2 2 3" xfId="6319" xr:uid="{00000000-0005-0000-0000-0000A01A0000}"/>
    <cellStyle name="CellBody 9 4 2 3" xfId="6320" xr:uid="{00000000-0005-0000-0000-0000A11A0000}"/>
    <cellStyle name="CellBody 9 4 2 3 2" xfId="6321" xr:uid="{00000000-0005-0000-0000-0000A21A0000}"/>
    <cellStyle name="CellBody 9 4 2 3 3" xfId="6322" xr:uid="{00000000-0005-0000-0000-0000A31A0000}"/>
    <cellStyle name="CellBody 9 4 2 4" xfId="6323" xr:uid="{00000000-0005-0000-0000-0000A41A0000}"/>
    <cellStyle name="CellBody 9 4 2 4 2" xfId="6324" xr:uid="{00000000-0005-0000-0000-0000A51A0000}"/>
    <cellStyle name="CellBody 9 4 2 4 3" xfId="6325" xr:uid="{00000000-0005-0000-0000-0000A61A0000}"/>
    <cellStyle name="CellBody 9 4 2 5" xfId="6326" xr:uid="{00000000-0005-0000-0000-0000A71A0000}"/>
    <cellStyle name="CellBody 9 4 2 5 2" xfId="6327" xr:uid="{00000000-0005-0000-0000-0000A81A0000}"/>
    <cellStyle name="CellBody 9 4 2 5 3" xfId="6328" xr:uid="{00000000-0005-0000-0000-0000A91A0000}"/>
    <cellStyle name="CellBody 9 4 2 6" xfId="6329" xr:uid="{00000000-0005-0000-0000-0000AA1A0000}"/>
    <cellStyle name="CellBody 9 4 3" xfId="6330" xr:uid="{00000000-0005-0000-0000-0000AB1A0000}"/>
    <cellStyle name="CellBody 9 4 3 2" xfId="6331" xr:uid="{00000000-0005-0000-0000-0000AC1A0000}"/>
    <cellStyle name="CellBody 9 4 3 3" xfId="6332" xr:uid="{00000000-0005-0000-0000-0000AD1A0000}"/>
    <cellStyle name="CellBody 9 4 4" xfId="6333" xr:uid="{00000000-0005-0000-0000-0000AE1A0000}"/>
    <cellStyle name="CellBody 9 4 4 2" xfId="6334" xr:uid="{00000000-0005-0000-0000-0000AF1A0000}"/>
    <cellStyle name="CellBody 9 4 4 3" xfId="6335" xr:uid="{00000000-0005-0000-0000-0000B01A0000}"/>
    <cellStyle name="CellBody 9 4 5" xfId="6336" xr:uid="{00000000-0005-0000-0000-0000B11A0000}"/>
    <cellStyle name="CellBody 9 4 5 2" xfId="6337" xr:uid="{00000000-0005-0000-0000-0000B21A0000}"/>
    <cellStyle name="CellBody 9 4 5 3" xfId="6338" xr:uid="{00000000-0005-0000-0000-0000B31A0000}"/>
    <cellStyle name="CellBody 9 4 6" xfId="6339" xr:uid="{00000000-0005-0000-0000-0000B41A0000}"/>
    <cellStyle name="CellBody 9 4 7" xfId="6340" xr:uid="{00000000-0005-0000-0000-0000B51A0000}"/>
    <cellStyle name="CellBody 9 5" xfId="6341" xr:uid="{00000000-0005-0000-0000-0000B61A0000}"/>
    <cellStyle name="CellBody 9 5 2" xfId="6342" xr:uid="{00000000-0005-0000-0000-0000B71A0000}"/>
    <cellStyle name="CellBody 9 5 2 2" xfId="6343" xr:uid="{00000000-0005-0000-0000-0000B81A0000}"/>
    <cellStyle name="CellBody 9 5 2 3" xfId="6344" xr:uid="{00000000-0005-0000-0000-0000B91A0000}"/>
    <cellStyle name="CellBody 9 5 3" xfId="6345" xr:uid="{00000000-0005-0000-0000-0000BA1A0000}"/>
    <cellStyle name="CellBody 9 5 3 2" xfId="6346" xr:uid="{00000000-0005-0000-0000-0000BB1A0000}"/>
    <cellStyle name="CellBody 9 5 3 3" xfId="6347" xr:uid="{00000000-0005-0000-0000-0000BC1A0000}"/>
    <cellStyle name="CellBody 9 5 4" xfId="6348" xr:uid="{00000000-0005-0000-0000-0000BD1A0000}"/>
    <cellStyle name="CellBody 9 5 4 2" xfId="6349" xr:uid="{00000000-0005-0000-0000-0000BE1A0000}"/>
    <cellStyle name="CellBody 9 5 4 3" xfId="6350" xr:uid="{00000000-0005-0000-0000-0000BF1A0000}"/>
    <cellStyle name="CellBody 9 5 5" xfId="6351" xr:uid="{00000000-0005-0000-0000-0000C01A0000}"/>
    <cellStyle name="CellBody 9 5 5 2" xfId="6352" xr:uid="{00000000-0005-0000-0000-0000C11A0000}"/>
    <cellStyle name="CellBody 9 5 5 3" xfId="6353" xr:uid="{00000000-0005-0000-0000-0000C21A0000}"/>
    <cellStyle name="CellBody 9 5 6" xfId="6354" xr:uid="{00000000-0005-0000-0000-0000C31A0000}"/>
    <cellStyle name="CellBody 9 6" xfId="6355" xr:uid="{00000000-0005-0000-0000-0000C41A0000}"/>
    <cellStyle name="CellBody 9 6 2" xfId="6356" xr:uid="{00000000-0005-0000-0000-0000C51A0000}"/>
    <cellStyle name="CellBody 9 6 3" xfId="6357" xr:uid="{00000000-0005-0000-0000-0000C61A0000}"/>
    <cellStyle name="CellBody 9 7" xfId="6358" xr:uid="{00000000-0005-0000-0000-0000C71A0000}"/>
    <cellStyle name="CellBody 9 7 2" xfId="6359" xr:uid="{00000000-0005-0000-0000-0000C81A0000}"/>
    <cellStyle name="CellBody 9 7 3" xfId="6360" xr:uid="{00000000-0005-0000-0000-0000C91A0000}"/>
    <cellStyle name="CellBody 9 8" xfId="6361" xr:uid="{00000000-0005-0000-0000-0000CA1A0000}"/>
    <cellStyle name="CellBody 9 8 2" xfId="6362" xr:uid="{00000000-0005-0000-0000-0000CB1A0000}"/>
    <cellStyle name="CellBody 9 8 3" xfId="6363" xr:uid="{00000000-0005-0000-0000-0000CC1A0000}"/>
    <cellStyle name="CellBody 9 9" xfId="6364" xr:uid="{00000000-0005-0000-0000-0000CD1A0000}"/>
    <cellStyle name="CellHead" xfId="6365" xr:uid="{00000000-0005-0000-0000-0000CE1A0000}"/>
    <cellStyle name="CellHead 10" xfId="6366" xr:uid="{00000000-0005-0000-0000-0000CF1A0000}"/>
    <cellStyle name="CellHead 10 10" xfId="6367" xr:uid="{00000000-0005-0000-0000-0000D01A0000}"/>
    <cellStyle name="CellHead 10 2" xfId="6368" xr:uid="{00000000-0005-0000-0000-0000D11A0000}"/>
    <cellStyle name="CellHead 10 2 2" xfId="6369" xr:uid="{00000000-0005-0000-0000-0000D21A0000}"/>
    <cellStyle name="CellHead 10 2 2 2" xfId="6370" xr:uid="{00000000-0005-0000-0000-0000D31A0000}"/>
    <cellStyle name="CellHead 10 2 2 2 2" xfId="6371" xr:uid="{00000000-0005-0000-0000-0000D41A0000}"/>
    <cellStyle name="CellHead 10 2 2 2 3" xfId="6372" xr:uid="{00000000-0005-0000-0000-0000D51A0000}"/>
    <cellStyle name="CellHead 10 2 2 3" xfId="6373" xr:uid="{00000000-0005-0000-0000-0000D61A0000}"/>
    <cellStyle name="CellHead 10 2 2 3 2" xfId="6374" xr:uid="{00000000-0005-0000-0000-0000D71A0000}"/>
    <cellStyle name="CellHead 10 2 2 3 3" xfId="6375" xr:uid="{00000000-0005-0000-0000-0000D81A0000}"/>
    <cellStyle name="CellHead 10 2 2 4" xfId="6376" xr:uid="{00000000-0005-0000-0000-0000D91A0000}"/>
    <cellStyle name="CellHead 10 2 2 4 2" xfId="6377" xr:uid="{00000000-0005-0000-0000-0000DA1A0000}"/>
    <cellStyle name="CellHead 10 2 2 4 3" xfId="6378" xr:uid="{00000000-0005-0000-0000-0000DB1A0000}"/>
    <cellStyle name="CellHead 10 2 2 5" xfId="6379" xr:uid="{00000000-0005-0000-0000-0000DC1A0000}"/>
    <cellStyle name="CellHead 10 2 2 5 2" xfId="6380" xr:uid="{00000000-0005-0000-0000-0000DD1A0000}"/>
    <cellStyle name="CellHead 10 2 2 5 3" xfId="6381" xr:uid="{00000000-0005-0000-0000-0000DE1A0000}"/>
    <cellStyle name="CellHead 10 2 2 6" xfId="6382" xr:uid="{00000000-0005-0000-0000-0000DF1A0000}"/>
    <cellStyle name="CellHead 10 2 3" xfId="6383" xr:uid="{00000000-0005-0000-0000-0000E01A0000}"/>
    <cellStyle name="CellHead 10 2 3 2" xfId="6384" xr:uid="{00000000-0005-0000-0000-0000E11A0000}"/>
    <cellStyle name="CellHead 10 2 3 3" xfId="6385" xr:uid="{00000000-0005-0000-0000-0000E21A0000}"/>
    <cellStyle name="CellHead 10 2 4" xfId="6386" xr:uid="{00000000-0005-0000-0000-0000E31A0000}"/>
    <cellStyle name="CellHead 10 2 4 2" xfId="6387" xr:uid="{00000000-0005-0000-0000-0000E41A0000}"/>
    <cellStyle name="CellHead 10 2 4 3" xfId="6388" xr:uid="{00000000-0005-0000-0000-0000E51A0000}"/>
    <cellStyle name="CellHead 10 2 5" xfId="6389" xr:uid="{00000000-0005-0000-0000-0000E61A0000}"/>
    <cellStyle name="CellHead 10 2 5 2" xfId="6390" xr:uid="{00000000-0005-0000-0000-0000E71A0000}"/>
    <cellStyle name="CellHead 10 2 5 3" xfId="6391" xr:uid="{00000000-0005-0000-0000-0000E81A0000}"/>
    <cellStyle name="CellHead 10 2 6" xfId="6392" xr:uid="{00000000-0005-0000-0000-0000E91A0000}"/>
    <cellStyle name="CellHead 10 2 7" xfId="6393" xr:uid="{00000000-0005-0000-0000-0000EA1A0000}"/>
    <cellStyle name="CellHead 10 3" xfId="6394" xr:uid="{00000000-0005-0000-0000-0000EB1A0000}"/>
    <cellStyle name="CellHead 10 3 2" xfId="6395" xr:uid="{00000000-0005-0000-0000-0000EC1A0000}"/>
    <cellStyle name="CellHead 10 3 2 2" xfId="6396" xr:uid="{00000000-0005-0000-0000-0000ED1A0000}"/>
    <cellStyle name="CellHead 10 3 2 2 2" xfId="6397" xr:uid="{00000000-0005-0000-0000-0000EE1A0000}"/>
    <cellStyle name="CellHead 10 3 2 2 3" xfId="6398" xr:uid="{00000000-0005-0000-0000-0000EF1A0000}"/>
    <cellStyle name="CellHead 10 3 2 3" xfId="6399" xr:uid="{00000000-0005-0000-0000-0000F01A0000}"/>
    <cellStyle name="CellHead 10 3 2 3 2" xfId="6400" xr:uid="{00000000-0005-0000-0000-0000F11A0000}"/>
    <cellStyle name="CellHead 10 3 2 3 3" xfId="6401" xr:uid="{00000000-0005-0000-0000-0000F21A0000}"/>
    <cellStyle name="CellHead 10 3 2 4" xfId="6402" xr:uid="{00000000-0005-0000-0000-0000F31A0000}"/>
    <cellStyle name="CellHead 10 3 2 4 2" xfId="6403" xr:uid="{00000000-0005-0000-0000-0000F41A0000}"/>
    <cellStyle name="CellHead 10 3 2 4 3" xfId="6404" xr:uid="{00000000-0005-0000-0000-0000F51A0000}"/>
    <cellStyle name="CellHead 10 3 2 5" xfId="6405" xr:uid="{00000000-0005-0000-0000-0000F61A0000}"/>
    <cellStyle name="CellHead 10 3 2 5 2" xfId="6406" xr:uid="{00000000-0005-0000-0000-0000F71A0000}"/>
    <cellStyle name="CellHead 10 3 2 5 3" xfId="6407" xr:uid="{00000000-0005-0000-0000-0000F81A0000}"/>
    <cellStyle name="CellHead 10 3 2 6" xfId="6408" xr:uid="{00000000-0005-0000-0000-0000F91A0000}"/>
    <cellStyle name="CellHead 10 3 3" xfId="6409" xr:uid="{00000000-0005-0000-0000-0000FA1A0000}"/>
    <cellStyle name="CellHead 10 3 3 2" xfId="6410" xr:uid="{00000000-0005-0000-0000-0000FB1A0000}"/>
    <cellStyle name="CellHead 10 3 3 3" xfId="6411" xr:uid="{00000000-0005-0000-0000-0000FC1A0000}"/>
    <cellStyle name="CellHead 10 3 4" xfId="6412" xr:uid="{00000000-0005-0000-0000-0000FD1A0000}"/>
    <cellStyle name="CellHead 10 3 4 2" xfId="6413" xr:uid="{00000000-0005-0000-0000-0000FE1A0000}"/>
    <cellStyle name="CellHead 10 3 4 3" xfId="6414" xr:uid="{00000000-0005-0000-0000-0000FF1A0000}"/>
    <cellStyle name="CellHead 10 3 5" xfId="6415" xr:uid="{00000000-0005-0000-0000-0000001B0000}"/>
    <cellStyle name="CellHead 10 3 5 2" xfId="6416" xr:uid="{00000000-0005-0000-0000-0000011B0000}"/>
    <cellStyle name="CellHead 10 3 5 3" xfId="6417" xr:uid="{00000000-0005-0000-0000-0000021B0000}"/>
    <cellStyle name="CellHead 10 3 6" xfId="6418" xr:uid="{00000000-0005-0000-0000-0000031B0000}"/>
    <cellStyle name="CellHead 10 3 7" xfId="6419" xr:uid="{00000000-0005-0000-0000-0000041B0000}"/>
    <cellStyle name="CellHead 10 4" xfId="6420" xr:uid="{00000000-0005-0000-0000-0000051B0000}"/>
    <cellStyle name="CellHead 10 4 2" xfId="6421" xr:uid="{00000000-0005-0000-0000-0000061B0000}"/>
    <cellStyle name="CellHead 10 4 2 2" xfId="6422" xr:uid="{00000000-0005-0000-0000-0000071B0000}"/>
    <cellStyle name="CellHead 10 4 2 2 2" xfId="6423" xr:uid="{00000000-0005-0000-0000-0000081B0000}"/>
    <cellStyle name="CellHead 10 4 2 2 3" xfId="6424" xr:uid="{00000000-0005-0000-0000-0000091B0000}"/>
    <cellStyle name="CellHead 10 4 2 3" xfId="6425" xr:uid="{00000000-0005-0000-0000-00000A1B0000}"/>
    <cellStyle name="CellHead 10 4 2 3 2" xfId="6426" xr:uid="{00000000-0005-0000-0000-00000B1B0000}"/>
    <cellStyle name="CellHead 10 4 2 3 3" xfId="6427" xr:uid="{00000000-0005-0000-0000-00000C1B0000}"/>
    <cellStyle name="CellHead 10 4 2 4" xfId="6428" xr:uid="{00000000-0005-0000-0000-00000D1B0000}"/>
    <cellStyle name="CellHead 10 4 2 4 2" xfId="6429" xr:uid="{00000000-0005-0000-0000-00000E1B0000}"/>
    <cellStyle name="CellHead 10 4 2 4 3" xfId="6430" xr:uid="{00000000-0005-0000-0000-00000F1B0000}"/>
    <cellStyle name="CellHead 10 4 2 5" xfId="6431" xr:uid="{00000000-0005-0000-0000-0000101B0000}"/>
    <cellStyle name="CellHead 10 4 2 5 2" xfId="6432" xr:uid="{00000000-0005-0000-0000-0000111B0000}"/>
    <cellStyle name="CellHead 10 4 2 5 3" xfId="6433" xr:uid="{00000000-0005-0000-0000-0000121B0000}"/>
    <cellStyle name="CellHead 10 4 2 6" xfId="6434" xr:uid="{00000000-0005-0000-0000-0000131B0000}"/>
    <cellStyle name="CellHead 10 4 3" xfId="6435" xr:uid="{00000000-0005-0000-0000-0000141B0000}"/>
    <cellStyle name="CellHead 10 4 3 2" xfId="6436" xr:uid="{00000000-0005-0000-0000-0000151B0000}"/>
    <cellStyle name="CellHead 10 4 3 3" xfId="6437" xr:uid="{00000000-0005-0000-0000-0000161B0000}"/>
    <cellStyle name="CellHead 10 4 4" xfId="6438" xr:uid="{00000000-0005-0000-0000-0000171B0000}"/>
    <cellStyle name="CellHead 10 4 4 2" xfId="6439" xr:uid="{00000000-0005-0000-0000-0000181B0000}"/>
    <cellStyle name="CellHead 10 4 4 3" xfId="6440" xr:uid="{00000000-0005-0000-0000-0000191B0000}"/>
    <cellStyle name="CellHead 10 4 5" xfId="6441" xr:uid="{00000000-0005-0000-0000-00001A1B0000}"/>
    <cellStyle name="CellHead 10 4 5 2" xfId="6442" xr:uid="{00000000-0005-0000-0000-00001B1B0000}"/>
    <cellStyle name="CellHead 10 4 5 3" xfId="6443" xr:uid="{00000000-0005-0000-0000-00001C1B0000}"/>
    <cellStyle name="CellHead 10 4 6" xfId="6444" xr:uid="{00000000-0005-0000-0000-00001D1B0000}"/>
    <cellStyle name="CellHead 10 4 7" xfId="6445" xr:uid="{00000000-0005-0000-0000-00001E1B0000}"/>
    <cellStyle name="CellHead 10 5" xfId="6446" xr:uid="{00000000-0005-0000-0000-00001F1B0000}"/>
    <cellStyle name="CellHead 10 5 2" xfId="6447" xr:uid="{00000000-0005-0000-0000-0000201B0000}"/>
    <cellStyle name="CellHead 10 5 2 2" xfId="6448" xr:uid="{00000000-0005-0000-0000-0000211B0000}"/>
    <cellStyle name="CellHead 10 5 2 3" xfId="6449" xr:uid="{00000000-0005-0000-0000-0000221B0000}"/>
    <cellStyle name="CellHead 10 5 3" xfId="6450" xr:uid="{00000000-0005-0000-0000-0000231B0000}"/>
    <cellStyle name="CellHead 10 5 3 2" xfId="6451" xr:uid="{00000000-0005-0000-0000-0000241B0000}"/>
    <cellStyle name="CellHead 10 5 3 3" xfId="6452" xr:uid="{00000000-0005-0000-0000-0000251B0000}"/>
    <cellStyle name="CellHead 10 5 4" xfId="6453" xr:uid="{00000000-0005-0000-0000-0000261B0000}"/>
    <cellStyle name="CellHead 10 5 4 2" xfId="6454" xr:uid="{00000000-0005-0000-0000-0000271B0000}"/>
    <cellStyle name="CellHead 10 5 4 3" xfId="6455" xr:uid="{00000000-0005-0000-0000-0000281B0000}"/>
    <cellStyle name="CellHead 10 5 5" xfId="6456" xr:uid="{00000000-0005-0000-0000-0000291B0000}"/>
    <cellStyle name="CellHead 10 5 5 2" xfId="6457" xr:uid="{00000000-0005-0000-0000-00002A1B0000}"/>
    <cellStyle name="CellHead 10 5 5 3" xfId="6458" xr:uid="{00000000-0005-0000-0000-00002B1B0000}"/>
    <cellStyle name="CellHead 10 5 6" xfId="6459" xr:uid="{00000000-0005-0000-0000-00002C1B0000}"/>
    <cellStyle name="CellHead 10 6" xfId="6460" xr:uid="{00000000-0005-0000-0000-00002D1B0000}"/>
    <cellStyle name="CellHead 10 6 2" xfId="6461" xr:uid="{00000000-0005-0000-0000-00002E1B0000}"/>
    <cellStyle name="CellHead 10 6 3" xfId="6462" xr:uid="{00000000-0005-0000-0000-00002F1B0000}"/>
    <cellStyle name="CellHead 10 7" xfId="6463" xr:uid="{00000000-0005-0000-0000-0000301B0000}"/>
    <cellStyle name="CellHead 10 7 2" xfId="6464" xr:uid="{00000000-0005-0000-0000-0000311B0000}"/>
    <cellStyle name="CellHead 10 7 3" xfId="6465" xr:uid="{00000000-0005-0000-0000-0000321B0000}"/>
    <cellStyle name="CellHead 10 8" xfId="6466" xr:uid="{00000000-0005-0000-0000-0000331B0000}"/>
    <cellStyle name="CellHead 10 8 2" xfId="6467" xr:uid="{00000000-0005-0000-0000-0000341B0000}"/>
    <cellStyle name="CellHead 10 8 3" xfId="6468" xr:uid="{00000000-0005-0000-0000-0000351B0000}"/>
    <cellStyle name="CellHead 10 9" xfId="6469" xr:uid="{00000000-0005-0000-0000-0000361B0000}"/>
    <cellStyle name="CellHead 11" xfId="6470" xr:uid="{00000000-0005-0000-0000-0000371B0000}"/>
    <cellStyle name="CellHead 11 2" xfId="6471" xr:uid="{00000000-0005-0000-0000-0000381B0000}"/>
    <cellStyle name="CellHead 11 2 2" xfId="6472" xr:uid="{00000000-0005-0000-0000-0000391B0000}"/>
    <cellStyle name="CellHead 11 2 3" xfId="6473" xr:uid="{00000000-0005-0000-0000-00003A1B0000}"/>
    <cellStyle name="CellHead 11 3" xfId="6474" xr:uid="{00000000-0005-0000-0000-00003B1B0000}"/>
    <cellStyle name="CellHead 11 3 2" xfId="6475" xr:uid="{00000000-0005-0000-0000-00003C1B0000}"/>
    <cellStyle name="CellHead 11 3 3" xfId="6476" xr:uid="{00000000-0005-0000-0000-00003D1B0000}"/>
    <cellStyle name="CellHead 11 4" xfId="6477" xr:uid="{00000000-0005-0000-0000-00003E1B0000}"/>
    <cellStyle name="CellHead 11 4 2" xfId="6478" xr:uid="{00000000-0005-0000-0000-00003F1B0000}"/>
    <cellStyle name="CellHead 11 4 3" xfId="6479" xr:uid="{00000000-0005-0000-0000-0000401B0000}"/>
    <cellStyle name="CellHead 11 5" xfId="6480" xr:uid="{00000000-0005-0000-0000-0000411B0000}"/>
    <cellStyle name="CellHead 11 5 2" xfId="6481" xr:uid="{00000000-0005-0000-0000-0000421B0000}"/>
    <cellStyle name="CellHead 11 5 3" xfId="6482" xr:uid="{00000000-0005-0000-0000-0000431B0000}"/>
    <cellStyle name="CellHead 11 6" xfId="6483" xr:uid="{00000000-0005-0000-0000-0000441B0000}"/>
    <cellStyle name="CellHead 12" xfId="6484" xr:uid="{00000000-0005-0000-0000-0000451B0000}"/>
    <cellStyle name="CellHead 12 2" xfId="6485" xr:uid="{00000000-0005-0000-0000-0000461B0000}"/>
    <cellStyle name="CellHead 12 3" xfId="6486" xr:uid="{00000000-0005-0000-0000-0000471B0000}"/>
    <cellStyle name="CellHead 13" xfId="6487" xr:uid="{00000000-0005-0000-0000-0000481B0000}"/>
    <cellStyle name="CellHead 13 2" xfId="6488" xr:uid="{00000000-0005-0000-0000-0000491B0000}"/>
    <cellStyle name="CellHead 13 3" xfId="6489" xr:uid="{00000000-0005-0000-0000-00004A1B0000}"/>
    <cellStyle name="CellHead 14" xfId="6490" xr:uid="{00000000-0005-0000-0000-00004B1B0000}"/>
    <cellStyle name="CellHead 14 2" xfId="6491" xr:uid="{00000000-0005-0000-0000-00004C1B0000}"/>
    <cellStyle name="CellHead 14 3" xfId="6492" xr:uid="{00000000-0005-0000-0000-00004D1B0000}"/>
    <cellStyle name="CellHead 15" xfId="6493" xr:uid="{00000000-0005-0000-0000-00004E1B0000}"/>
    <cellStyle name="CellHead 16" xfId="6494" xr:uid="{00000000-0005-0000-0000-00004F1B0000}"/>
    <cellStyle name="CellHead 2" xfId="6495" xr:uid="{00000000-0005-0000-0000-0000501B0000}"/>
    <cellStyle name="CellHead 2 10" xfId="6496" xr:uid="{00000000-0005-0000-0000-0000511B0000}"/>
    <cellStyle name="CellHead 2 2" xfId="6497" xr:uid="{00000000-0005-0000-0000-0000521B0000}"/>
    <cellStyle name="CellHead 2 2 10" xfId="6498" xr:uid="{00000000-0005-0000-0000-0000531B0000}"/>
    <cellStyle name="CellHead 2 2 2" xfId="6499" xr:uid="{00000000-0005-0000-0000-0000541B0000}"/>
    <cellStyle name="CellHead 2 2 2 2" xfId="6500" xr:uid="{00000000-0005-0000-0000-0000551B0000}"/>
    <cellStyle name="CellHead 2 2 2 2 2" xfId="6501" xr:uid="{00000000-0005-0000-0000-0000561B0000}"/>
    <cellStyle name="CellHead 2 2 2 2 2 2" xfId="6502" xr:uid="{00000000-0005-0000-0000-0000571B0000}"/>
    <cellStyle name="CellHead 2 2 2 2 2 3" xfId="6503" xr:uid="{00000000-0005-0000-0000-0000581B0000}"/>
    <cellStyle name="CellHead 2 2 2 2 3" xfId="6504" xr:uid="{00000000-0005-0000-0000-0000591B0000}"/>
    <cellStyle name="CellHead 2 2 2 2 3 2" xfId="6505" xr:uid="{00000000-0005-0000-0000-00005A1B0000}"/>
    <cellStyle name="CellHead 2 2 2 2 3 3" xfId="6506" xr:uid="{00000000-0005-0000-0000-00005B1B0000}"/>
    <cellStyle name="CellHead 2 2 2 2 4" xfId="6507" xr:uid="{00000000-0005-0000-0000-00005C1B0000}"/>
    <cellStyle name="CellHead 2 2 2 2 4 2" xfId="6508" xr:uid="{00000000-0005-0000-0000-00005D1B0000}"/>
    <cellStyle name="CellHead 2 2 2 2 4 3" xfId="6509" xr:uid="{00000000-0005-0000-0000-00005E1B0000}"/>
    <cellStyle name="CellHead 2 2 2 2 5" xfId="6510" xr:uid="{00000000-0005-0000-0000-00005F1B0000}"/>
    <cellStyle name="CellHead 2 2 2 2 5 2" xfId="6511" xr:uid="{00000000-0005-0000-0000-0000601B0000}"/>
    <cellStyle name="CellHead 2 2 2 2 5 3" xfId="6512" xr:uid="{00000000-0005-0000-0000-0000611B0000}"/>
    <cellStyle name="CellHead 2 2 2 2 6" xfId="6513" xr:uid="{00000000-0005-0000-0000-0000621B0000}"/>
    <cellStyle name="CellHead 2 2 2 3" xfId="6514" xr:uid="{00000000-0005-0000-0000-0000631B0000}"/>
    <cellStyle name="CellHead 2 2 2 3 2" xfId="6515" xr:uid="{00000000-0005-0000-0000-0000641B0000}"/>
    <cellStyle name="CellHead 2 2 2 3 3" xfId="6516" xr:uid="{00000000-0005-0000-0000-0000651B0000}"/>
    <cellStyle name="CellHead 2 2 2 4" xfId="6517" xr:uid="{00000000-0005-0000-0000-0000661B0000}"/>
    <cellStyle name="CellHead 2 2 2 4 2" xfId="6518" xr:uid="{00000000-0005-0000-0000-0000671B0000}"/>
    <cellStyle name="CellHead 2 2 2 4 3" xfId="6519" xr:uid="{00000000-0005-0000-0000-0000681B0000}"/>
    <cellStyle name="CellHead 2 2 2 5" xfId="6520" xr:uid="{00000000-0005-0000-0000-0000691B0000}"/>
    <cellStyle name="CellHead 2 2 2 5 2" xfId="6521" xr:uid="{00000000-0005-0000-0000-00006A1B0000}"/>
    <cellStyle name="CellHead 2 2 2 5 3" xfId="6522" xr:uid="{00000000-0005-0000-0000-00006B1B0000}"/>
    <cellStyle name="CellHead 2 2 2 6" xfId="6523" xr:uid="{00000000-0005-0000-0000-00006C1B0000}"/>
    <cellStyle name="CellHead 2 2 2 7" xfId="6524" xr:uid="{00000000-0005-0000-0000-00006D1B0000}"/>
    <cellStyle name="CellHead 2 2 3" xfId="6525" xr:uid="{00000000-0005-0000-0000-00006E1B0000}"/>
    <cellStyle name="CellHead 2 2 3 2" xfId="6526" xr:uid="{00000000-0005-0000-0000-00006F1B0000}"/>
    <cellStyle name="CellHead 2 2 3 2 2" xfId="6527" xr:uid="{00000000-0005-0000-0000-0000701B0000}"/>
    <cellStyle name="CellHead 2 2 3 2 2 2" xfId="6528" xr:uid="{00000000-0005-0000-0000-0000711B0000}"/>
    <cellStyle name="CellHead 2 2 3 2 2 3" xfId="6529" xr:uid="{00000000-0005-0000-0000-0000721B0000}"/>
    <cellStyle name="CellHead 2 2 3 2 3" xfId="6530" xr:uid="{00000000-0005-0000-0000-0000731B0000}"/>
    <cellStyle name="CellHead 2 2 3 2 3 2" xfId="6531" xr:uid="{00000000-0005-0000-0000-0000741B0000}"/>
    <cellStyle name="CellHead 2 2 3 2 3 3" xfId="6532" xr:uid="{00000000-0005-0000-0000-0000751B0000}"/>
    <cellStyle name="CellHead 2 2 3 2 4" xfId="6533" xr:uid="{00000000-0005-0000-0000-0000761B0000}"/>
    <cellStyle name="CellHead 2 2 3 2 4 2" xfId="6534" xr:uid="{00000000-0005-0000-0000-0000771B0000}"/>
    <cellStyle name="CellHead 2 2 3 2 4 3" xfId="6535" xr:uid="{00000000-0005-0000-0000-0000781B0000}"/>
    <cellStyle name="CellHead 2 2 3 2 5" xfId="6536" xr:uid="{00000000-0005-0000-0000-0000791B0000}"/>
    <cellStyle name="CellHead 2 2 3 2 5 2" xfId="6537" xr:uid="{00000000-0005-0000-0000-00007A1B0000}"/>
    <cellStyle name="CellHead 2 2 3 2 5 3" xfId="6538" xr:uid="{00000000-0005-0000-0000-00007B1B0000}"/>
    <cellStyle name="CellHead 2 2 3 2 6" xfId="6539" xr:uid="{00000000-0005-0000-0000-00007C1B0000}"/>
    <cellStyle name="CellHead 2 2 3 3" xfId="6540" xr:uid="{00000000-0005-0000-0000-00007D1B0000}"/>
    <cellStyle name="CellHead 2 2 3 3 2" xfId="6541" xr:uid="{00000000-0005-0000-0000-00007E1B0000}"/>
    <cellStyle name="CellHead 2 2 3 3 3" xfId="6542" xr:uid="{00000000-0005-0000-0000-00007F1B0000}"/>
    <cellStyle name="CellHead 2 2 3 4" xfId="6543" xr:uid="{00000000-0005-0000-0000-0000801B0000}"/>
    <cellStyle name="CellHead 2 2 3 4 2" xfId="6544" xr:uid="{00000000-0005-0000-0000-0000811B0000}"/>
    <cellStyle name="CellHead 2 2 3 4 3" xfId="6545" xr:uid="{00000000-0005-0000-0000-0000821B0000}"/>
    <cellStyle name="CellHead 2 2 3 5" xfId="6546" xr:uid="{00000000-0005-0000-0000-0000831B0000}"/>
    <cellStyle name="CellHead 2 2 3 5 2" xfId="6547" xr:uid="{00000000-0005-0000-0000-0000841B0000}"/>
    <cellStyle name="CellHead 2 2 3 5 3" xfId="6548" xr:uid="{00000000-0005-0000-0000-0000851B0000}"/>
    <cellStyle name="CellHead 2 2 3 6" xfId="6549" xr:uid="{00000000-0005-0000-0000-0000861B0000}"/>
    <cellStyle name="CellHead 2 2 3 7" xfId="6550" xr:uid="{00000000-0005-0000-0000-0000871B0000}"/>
    <cellStyle name="CellHead 2 2 4" xfId="6551" xr:uid="{00000000-0005-0000-0000-0000881B0000}"/>
    <cellStyle name="CellHead 2 2 4 2" xfId="6552" xr:uid="{00000000-0005-0000-0000-0000891B0000}"/>
    <cellStyle name="CellHead 2 2 4 2 2" xfId="6553" xr:uid="{00000000-0005-0000-0000-00008A1B0000}"/>
    <cellStyle name="CellHead 2 2 4 2 2 2" xfId="6554" xr:uid="{00000000-0005-0000-0000-00008B1B0000}"/>
    <cellStyle name="CellHead 2 2 4 2 2 3" xfId="6555" xr:uid="{00000000-0005-0000-0000-00008C1B0000}"/>
    <cellStyle name="CellHead 2 2 4 2 3" xfId="6556" xr:uid="{00000000-0005-0000-0000-00008D1B0000}"/>
    <cellStyle name="CellHead 2 2 4 2 3 2" xfId="6557" xr:uid="{00000000-0005-0000-0000-00008E1B0000}"/>
    <cellStyle name="CellHead 2 2 4 2 3 3" xfId="6558" xr:uid="{00000000-0005-0000-0000-00008F1B0000}"/>
    <cellStyle name="CellHead 2 2 4 2 4" xfId="6559" xr:uid="{00000000-0005-0000-0000-0000901B0000}"/>
    <cellStyle name="CellHead 2 2 4 2 4 2" xfId="6560" xr:uid="{00000000-0005-0000-0000-0000911B0000}"/>
    <cellStyle name="CellHead 2 2 4 2 4 3" xfId="6561" xr:uid="{00000000-0005-0000-0000-0000921B0000}"/>
    <cellStyle name="CellHead 2 2 4 2 5" xfId="6562" xr:uid="{00000000-0005-0000-0000-0000931B0000}"/>
    <cellStyle name="CellHead 2 2 4 2 5 2" xfId="6563" xr:uid="{00000000-0005-0000-0000-0000941B0000}"/>
    <cellStyle name="CellHead 2 2 4 2 5 3" xfId="6564" xr:uid="{00000000-0005-0000-0000-0000951B0000}"/>
    <cellStyle name="CellHead 2 2 4 2 6" xfId="6565" xr:uid="{00000000-0005-0000-0000-0000961B0000}"/>
    <cellStyle name="CellHead 2 2 4 3" xfId="6566" xr:uid="{00000000-0005-0000-0000-0000971B0000}"/>
    <cellStyle name="CellHead 2 2 4 3 2" xfId="6567" xr:uid="{00000000-0005-0000-0000-0000981B0000}"/>
    <cellStyle name="CellHead 2 2 4 3 3" xfId="6568" xr:uid="{00000000-0005-0000-0000-0000991B0000}"/>
    <cellStyle name="CellHead 2 2 4 4" xfId="6569" xr:uid="{00000000-0005-0000-0000-00009A1B0000}"/>
    <cellStyle name="CellHead 2 2 4 4 2" xfId="6570" xr:uid="{00000000-0005-0000-0000-00009B1B0000}"/>
    <cellStyle name="CellHead 2 2 4 4 3" xfId="6571" xr:uid="{00000000-0005-0000-0000-00009C1B0000}"/>
    <cellStyle name="CellHead 2 2 4 5" xfId="6572" xr:uid="{00000000-0005-0000-0000-00009D1B0000}"/>
    <cellStyle name="CellHead 2 2 4 5 2" xfId="6573" xr:uid="{00000000-0005-0000-0000-00009E1B0000}"/>
    <cellStyle name="CellHead 2 2 4 5 3" xfId="6574" xr:uid="{00000000-0005-0000-0000-00009F1B0000}"/>
    <cellStyle name="CellHead 2 2 4 6" xfId="6575" xr:uid="{00000000-0005-0000-0000-0000A01B0000}"/>
    <cellStyle name="CellHead 2 2 4 7" xfId="6576" xr:uid="{00000000-0005-0000-0000-0000A11B0000}"/>
    <cellStyle name="CellHead 2 2 5" xfId="6577" xr:uid="{00000000-0005-0000-0000-0000A21B0000}"/>
    <cellStyle name="CellHead 2 2 5 2" xfId="6578" xr:uid="{00000000-0005-0000-0000-0000A31B0000}"/>
    <cellStyle name="CellHead 2 2 5 2 2" xfId="6579" xr:uid="{00000000-0005-0000-0000-0000A41B0000}"/>
    <cellStyle name="CellHead 2 2 5 2 3" xfId="6580" xr:uid="{00000000-0005-0000-0000-0000A51B0000}"/>
    <cellStyle name="CellHead 2 2 5 3" xfId="6581" xr:uid="{00000000-0005-0000-0000-0000A61B0000}"/>
    <cellStyle name="CellHead 2 2 5 3 2" xfId="6582" xr:uid="{00000000-0005-0000-0000-0000A71B0000}"/>
    <cellStyle name="CellHead 2 2 5 3 3" xfId="6583" xr:uid="{00000000-0005-0000-0000-0000A81B0000}"/>
    <cellStyle name="CellHead 2 2 5 4" xfId="6584" xr:uid="{00000000-0005-0000-0000-0000A91B0000}"/>
    <cellStyle name="CellHead 2 2 5 4 2" xfId="6585" xr:uid="{00000000-0005-0000-0000-0000AA1B0000}"/>
    <cellStyle name="CellHead 2 2 5 4 3" xfId="6586" xr:uid="{00000000-0005-0000-0000-0000AB1B0000}"/>
    <cellStyle name="CellHead 2 2 5 5" xfId="6587" xr:uid="{00000000-0005-0000-0000-0000AC1B0000}"/>
    <cellStyle name="CellHead 2 2 5 5 2" xfId="6588" xr:uid="{00000000-0005-0000-0000-0000AD1B0000}"/>
    <cellStyle name="CellHead 2 2 5 5 3" xfId="6589" xr:uid="{00000000-0005-0000-0000-0000AE1B0000}"/>
    <cellStyle name="CellHead 2 2 5 6" xfId="6590" xr:uid="{00000000-0005-0000-0000-0000AF1B0000}"/>
    <cellStyle name="CellHead 2 2 6" xfId="6591" xr:uid="{00000000-0005-0000-0000-0000B01B0000}"/>
    <cellStyle name="CellHead 2 2 6 2" xfId="6592" xr:uid="{00000000-0005-0000-0000-0000B11B0000}"/>
    <cellStyle name="CellHead 2 2 6 3" xfId="6593" xr:uid="{00000000-0005-0000-0000-0000B21B0000}"/>
    <cellStyle name="CellHead 2 2 7" xfId="6594" xr:uid="{00000000-0005-0000-0000-0000B31B0000}"/>
    <cellStyle name="CellHead 2 2 7 2" xfId="6595" xr:uid="{00000000-0005-0000-0000-0000B41B0000}"/>
    <cellStyle name="CellHead 2 2 7 3" xfId="6596" xr:uid="{00000000-0005-0000-0000-0000B51B0000}"/>
    <cellStyle name="CellHead 2 2 8" xfId="6597" xr:uid="{00000000-0005-0000-0000-0000B61B0000}"/>
    <cellStyle name="CellHead 2 2 8 2" xfId="6598" xr:uid="{00000000-0005-0000-0000-0000B71B0000}"/>
    <cellStyle name="CellHead 2 2 8 3" xfId="6599" xr:uid="{00000000-0005-0000-0000-0000B81B0000}"/>
    <cellStyle name="CellHead 2 2 9" xfId="6600" xr:uid="{00000000-0005-0000-0000-0000B91B0000}"/>
    <cellStyle name="CellHead 2 3" xfId="6601" xr:uid="{00000000-0005-0000-0000-0000BA1B0000}"/>
    <cellStyle name="CellHead 2 3 10" xfId="6602" xr:uid="{00000000-0005-0000-0000-0000BB1B0000}"/>
    <cellStyle name="CellHead 2 3 2" xfId="6603" xr:uid="{00000000-0005-0000-0000-0000BC1B0000}"/>
    <cellStyle name="CellHead 2 3 2 2" xfId="6604" xr:uid="{00000000-0005-0000-0000-0000BD1B0000}"/>
    <cellStyle name="CellHead 2 3 2 2 2" xfId="6605" xr:uid="{00000000-0005-0000-0000-0000BE1B0000}"/>
    <cellStyle name="CellHead 2 3 2 2 2 2" xfId="6606" xr:uid="{00000000-0005-0000-0000-0000BF1B0000}"/>
    <cellStyle name="CellHead 2 3 2 2 2 3" xfId="6607" xr:uid="{00000000-0005-0000-0000-0000C01B0000}"/>
    <cellStyle name="CellHead 2 3 2 2 3" xfId="6608" xr:uid="{00000000-0005-0000-0000-0000C11B0000}"/>
    <cellStyle name="CellHead 2 3 2 2 3 2" xfId="6609" xr:uid="{00000000-0005-0000-0000-0000C21B0000}"/>
    <cellStyle name="CellHead 2 3 2 2 3 3" xfId="6610" xr:uid="{00000000-0005-0000-0000-0000C31B0000}"/>
    <cellStyle name="CellHead 2 3 2 2 4" xfId="6611" xr:uid="{00000000-0005-0000-0000-0000C41B0000}"/>
    <cellStyle name="CellHead 2 3 2 2 4 2" xfId="6612" xr:uid="{00000000-0005-0000-0000-0000C51B0000}"/>
    <cellStyle name="CellHead 2 3 2 2 4 3" xfId="6613" xr:uid="{00000000-0005-0000-0000-0000C61B0000}"/>
    <cellStyle name="CellHead 2 3 2 2 5" xfId="6614" xr:uid="{00000000-0005-0000-0000-0000C71B0000}"/>
    <cellStyle name="CellHead 2 3 2 2 5 2" xfId="6615" xr:uid="{00000000-0005-0000-0000-0000C81B0000}"/>
    <cellStyle name="CellHead 2 3 2 2 5 3" xfId="6616" xr:uid="{00000000-0005-0000-0000-0000C91B0000}"/>
    <cellStyle name="CellHead 2 3 2 2 6" xfId="6617" xr:uid="{00000000-0005-0000-0000-0000CA1B0000}"/>
    <cellStyle name="CellHead 2 3 2 3" xfId="6618" xr:uid="{00000000-0005-0000-0000-0000CB1B0000}"/>
    <cellStyle name="CellHead 2 3 2 3 2" xfId="6619" xr:uid="{00000000-0005-0000-0000-0000CC1B0000}"/>
    <cellStyle name="CellHead 2 3 2 3 3" xfId="6620" xr:uid="{00000000-0005-0000-0000-0000CD1B0000}"/>
    <cellStyle name="CellHead 2 3 2 4" xfId="6621" xr:uid="{00000000-0005-0000-0000-0000CE1B0000}"/>
    <cellStyle name="CellHead 2 3 2 4 2" xfId="6622" xr:uid="{00000000-0005-0000-0000-0000CF1B0000}"/>
    <cellStyle name="CellHead 2 3 2 4 3" xfId="6623" xr:uid="{00000000-0005-0000-0000-0000D01B0000}"/>
    <cellStyle name="CellHead 2 3 2 5" xfId="6624" xr:uid="{00000000-0005-0000-0000-0000D11B0000}"/>
    <cellStyle name="CellHead 2 3 2 5 2" xfId="6625" xr:uid="{00000000-0005-0000-0000-0000D21B0000}"/>
    <cellStyle name="CellHead 2 3 2 5 3" xfId="6626" xr:uid="{00000000-0005-0000-0000-0000D31B0000}"/>
    <cellStyle name="CellHead 2 3 2 6" xfId="6627" xr:uid="{00000000-0005-0000-0000-0000D41B0000}"/>
    <cellStyle name="CellHead 2 3 2 7" xfId="6628" xr:uid="{00000000-0005-0000-0000-0000D51B0000}"/>
    <cellStyle name="CellHead 2 3 3" xfId="6629" xr:uid="{00000000-0005-0000-0000-0000D61B0000}"/>
    <cellStyle name="CellHead 2 3 3 2" xfId="6630" xr:uid="{00000000-0005-0000-0000-0000D71B0000}"/>
    <cellStyle name="CellHead 2 3 3 2 2" xfId="6631" xr:uid="{00000000-0005-0000-0000-0000D81B0000}"/>
    <cellStyle name="CellHead 2 3 3 2 2 2" xfId="6632" xr:uid="{00000000-0005-0000-0000-0000D91B0000}"/>
    <cellStyle name="CellHead 2 3 3 2 2 3" xfId="6633" xr:uid="{00000000-0005-0000-0000-0000DA1B0000}"/>
    <cellStyle name="CellHead 2 3 3 2 3" xfId="6634" xr:uid="{00000000-0005-0000-0000-0000DB1B0000}"/>
    <cellStyle name="CellHead 2 3 3 2 3 2" xfId="6635" xr:uid="{00000000-0005-0000-0000-0000DC1B0000}"/>
    <cellStyle name="CellHead 2 3 3 2 3 3" xfId="6636" xr:uid="{00000000-0005-0000-0000-0000DD1B0000}"/>
    <cellStyle name="CellHead 2 3 3 2 4" xfId="6637" xr:uid="{00000000-0005-0000-0000-0000DE1B0000}"/>
    <cellStyle name="CellHead 2 3 3 2 4 2" xfId="6638" xr:uid="{00000000-0005-0000-0000-0000DF1B0000}"/>
    <cellStyle name="CellHead 2 3 3 2 4 3" xfId="6639" xr:uid="{00000000-0005-0000-0000-0000E01B0000}"/>
    <cellStyle name="CellHead 2 3 3 2 5" xfId="6640" xr:uid="{00000000-0005-0000-0000-0000E11B0000}"/>
    <cellStyle name="CellHead 2 3 3 2 5 2" xfId="6641" xr:uid="{00000000-0005-0000-0000-0000E21B0000}"/>
    <cellStyle name="CellHead 2 3 3 2 5 3" xfId="6642" xr:uid="{00000000-0005-0000-0000-0000E31B0000}"/>
    <cellStyle name="CellHead 2 3 3 2 6" xfId="6643" xr:uid="{00000000-0005-0000-0000-0000E41B0000}"/>
    <cellStyle name="CellHead 2 3 3 3" xfId="6644" xr:uid="{00000000-0005-0000-0000-0000E51B0000}"/>
    <cellStyle name="CellHead 2 3 3 3 2" xfId="6645" xr:uid="{00000000-0005-0000-0000-0000E61B0000}"/>
    <cellStyle name="CellHead 2 3 3 3 3" xfId="6646" xr:uid="{00000000-0005-0000-0000-0000E71B0000}"/>
    <cellStyle name="CellHead 2 3 3 4" xfId="6647" xr:uid="{00000000-0005-0000-0000-0000E81B0000}"/>
    <cellStyle name="CellHead 2 3 3 4 2" xfId="6648" xr:uid="{00000000-0005-0000-0000-0000E91B0000}"/>
    <cellStyle name="CellHead 2 3 3 4 3" xfId="6649" xr:uid="{00000000-0005-0000-0000-0000EA1B0000}"/>
    <cellStyle name="CellHead 2 3 3 5" xfId="6650" xr:uid="{00000000-0005-0000-0000-0000EB1B0000}"/>
    <cellStyle name="CellHead 2 3 3 5 2" xfId="6651" xr:uid="{00000000-0005-0000-0000-0000EC1B0000}"/>
    <cellStyle name="CellHead 2 3 3 5 3" xfId="6652" xr:uid="{00000000-0005-0000-0000-0000ED1B0000}"/>
    <cellStyle name="CellHead 2 3 3 6" xfId="6653" xr:uid="{00000000-0005-0000-0000-0000EE1B0000}"/>
    <cellStyle name="CellHead 2 3 3 7" xfId="6654" xr:uid="{00000000-0005-0000-0000-0000EF1B0000}"/>
    <cellStyle name="CellHead 2 3 4" xfId="6655" xr:uid="{00000000-0005-0000-0000-0000F01B0000}"/>
    <cellStyle name="CellHead 2 3 4 2" xfId="6656" xr:uid="{00000000-0005-0000-0000-0000F11B0000}"/>
    <cellStyle name="CellHead 2 3 4 2 2" xfId="6657" xr:uid="{00000000-0005-0000-0000-0000F21B0000}"/>
    <cellStyle name="CellHead 2 3 4 2 2 2" xfId="6658" xr:uid="{00000000-0005-0000-0000-0000F31B0000}"/>
    <cellStyle name="CellHead 2 3 4 2 2 3" xfId="6659" xr:uid="{00000000-0005-0000-0000-0000F41B0000}"/>
    <cellStyle name="CellHead 2 3 4 2 3" xfId="6660" xr:uid="{00000000-0005-0000-0000-0000F51B0000}"/>
    <cellStyle name="CellHead 2 3 4 2 3 2" xfId="6661" xr:uid="{00000000-0005-0000-0000-0000F61B0000}"/>
    <cellStyle name="CellHead 2 3 4 2 3 3" xfId="6662" xr:uid="{00000000-0005-0000-0000-0000F71B0000}"/>
    <cellStyle name="CellHead 2 3 4 2 4" xfId="6663" xr:uid="{00000000-0005-0000-0000-0000F81B0000}"/>
    <cellStyle name="CellHead 2 3 4 2 4 2" xfId="6664" xr:uid="{00000000-0005-0000-0000-0000F91B0000}"/>
    <cellStyle name="CellHead 2 3 4 2 4 3" xfId="6665" xr:uid="{00000000-0005-0000-0000-0000FA1B0000}"/>
    <cellStyle name="CellHead 2 3 4 2 5" xfId="6666" xr:uid="{00000000-0005-0000-0000-0000FB1B0000}"/>
    <cellStyle name="CellHead 2 3 4 2 5 2" xfId="6667" xr:uid="{00000000-0005-0000-0000-0000FC1B0000}"/>
    <cellStyle name="CellHead 2 3 4 2 5 3" xfId="6668" xr:uid="{00000000-0005-0000-0000-0000FD1B0000}"/>
    <cellStyle name="CellHead 2 3 4 2 6" xfId="6669" xr:uid="{00000000-0005-0000-0000-0000FE1B0000}"/>
    <cellStyle name="CellHead 2 3 4 3" xfId="6670" xr:uid="{00000000-0005-0000-0000-0000FF1B0000}"/>
    <cellStyle name="CellHead 2 3 4 3 2" xfId="6671" xr:uid="{00000000-0005-0000-0000-0000001C0000}"/>
    <cellStyle name="CellHead 2 3 4 3 3" xfId="6672" xr:uid="{00000000-0005-0000-0000-0000011C0000}"/>
    <cellStyle name="CellHead 2 3 4 4" xfId="6673" xr:uid="{00000000-0005-0000-0000-0000021C0000}"/>
    <cellStyle name="CellHead 2 3 4 4 2" xfId="6674" xr:uid="{00000000-0005-0000-0000-0000031C0000}"/>
    <cellStyle name="CellHead 2 3 4 4 3" xfId="6675" xr:uid="{00000000-0005-0000-0000-0000041C0000}"/>
    <cellStyle name="CellHead 2 3 4 5" xfId="6676" xr:uid="{00000000-0005-0000-0000-0000051C0000}"/>
    <cellStyle name="CellHead 2 3 4 5 2" xfId="6677" xr:uid="{00000000-0005-0000-0000-0000061C0000}"/>
    <cellStyle name="CellHead 2 3 4 5 3" xfId="6678" xr:uid="{00000000-0005-0000-0000-0000071C0000}"/>
    <cellStyle name="CellHead 2 3 4 6" xfId="6679" xr:uid="{00000000-0005-0000-0000-0000081C0000}"/>
    <cellStyle name="CellHead 2 3 4 7" xfId="6680" xr:uid="{00000000-0005-0000-0000-0000091C0000}"/>
    <cellStyle name="CellHead 2 3 5" xfId="6681" xr:uid="{00000000-0005-0000-0000-00000A1C0000}"/>
    <cellStyle name="CellHead 2 3 5 2" xfId="6682" xr:uid="{00000000-0005-0000-0000-00000B1C0000}"/>
    <cellStyle name="CellHead 2 3 5 2 2" xfId="6683" xr:uid="{00000000-0005-0000-0000-00000C1C0000}"/>
    <cellStyle name="CellHead 2 3 5 2 3" xfId="6684" xr:uid="{00000000-0005-0000-0000-00000D1C0000}"/>
    <cellStyle name="CellHead 2 3 5 3" xfId="6685" xr:uid="{00000000-0005-0000-0000-00000E1C0000}"/>
    <cellStyle name="CellHead 2 3 5 3 2" xfId="6686" xr:uid="{00000000-0005-0000-0000-00000F1C0000}"/>
    <cellStyle name="CellHead 2 3 5 3 3" xfId="6687" xr:uid="{00000000-0005-0000-0000-0000101C0000}"/>
    <cellStyle name="CellHead 2 3 5 4" xfId="6688" xr:uid="{00000000-0005-0000-0000-0000111C0000}"/>
    <cellStyle name="CellHead 2 3 5 4 2" xfId="6689" xr:uid="{00000000-0005-0000-0000-0000121C0000}"/>
    <cellStyle name="CellHead 2 3 5 4 3" xfId="6690" xr:uid="{00000000-0005-0000-0000-0000131C0000}"/>
    <cellStyle name="CellHead 2 3 5 5" xfId="6691" xr:uid="{00000000-0005-0000-0000-0000141C0000}"/>
    <cellStyle name="CellHead 2 3 5 5 2" xfId="6692" xr:uid="{00000000-0005-0000-0000-0000151C0000}"/>
    <cellStyle name="CellHead 2 3 5 5 3" xfId="6693" xr:uid="{00000000-0005-0000-0000-0000161C0000}"/>
    <cellStyle name="CellHead 2 3 5 6" xfId="6694" xr:uid="{00000000-0005-0000-0000-0000171C0000}"/>
    <cellStyle name="CellHead 2 3 6" xfId="6695" xr:uid="{00000000-0005-0000-0000-0000181C0000}"/>
    <cellStyle name="CellHead 2 3 6 2" xfId="6696" xr:uid="{00000000-0005-0000-0000-0000191C0000}"/>
    <cellStyle name="CellHead 2 3 6 3" xfId="6697" xr:uid="{00000000-0005-0000-0000-00001A1C0000}"/>
    <cellStyle name="CellHead 2 3 7" xfId="6698" xr:uid="{00000000-0005-0000-0000-00001B1C0000}"/>
    <cellStyle name="CellHead 2 3 7 2" xfId="6699" xr:uid="{00000000-0005-0000-0000-00001C1C0000}"/>
    <cellStyle name="CellHead 2 3 7 3" xfId="6700" xr:uid="{00000000-0005-0000-0000-00001D1C0000}"/>
    <cellStyle name="CellHead 2 3 8" xfId="6701" xr:uid="{00000000-0005-0000-0000-00001E1C0000}"/>
    <cellStyle name="CellHead 2 3 8 2" xfId="6702" xr:uid="{00000000-0005-0000-0000-00001F1C0000}"/>
    <cellStyle name="CellHead 2 3 8 3" xfId="6703" xr:uid="{00000000-0005-0000-0000-0000201C0000}"/>
    <cellStyle name="CellHead 2 3 9" xfId="6704" xr:uid="{00000000-0005-0000-0000-0000211C0000}"/>
    <cellStyle name="CellHead 2 4" xfId="6705" xr:uid="{00000000-0005-0000-0000-0000221C0000}"/>
    <cellStyle name="CellHead 2 4 10" xfId="6706" xr:uid="{00000000-0005-0000-0000-0000231C0000}"/>
    <cellStyle name="CellHead 2 4 2" xfId="6707" xr:uid="{00000000-0005-0000-0000-0000241C0000}"/>
    <cellStyle name="CellHead 2 4 2 2" xfId="6708" xr:uid="{00000000-0005-0000-0000-0000251C0000}"/>
    <cellStyle name="CellHead 2 4 2 2 2" xfId="6709" xr:uid="{00000000-0005-0000-0000-0000261C0000}"/>
    <cellStyle name="CellHead 2 4 2 2 2 2" xfId="6710" xr:uid="{00000000-0005-0000-0000-0000271C0000}"/>
    <cellStyle name="CellHead 2 4 2 2 2 3" xfId="6711" xr:uid="{00000000-0005-0000-0000-0000281C0000}"/>
    <cellStyle name="CellHead 2 4 2 2 3" xfId="6712" xr:uid="{00000000-0005-0000-0000-0000291C0000}"/>
    <cellStyle name="CellHead 2 4 2 2 3 2" xfId="6713" xr:uid="{00000000-0005-0000-0000-00002A1C0000}"/>
    <cellStyle name="CellHead 2 4 2 2 3 3" xfId="6714" xr:uid="{00000000-0005-0000-0000-00002B1C0000}"/>
    <cellStyle name="CellHead 2 4 2 2 4" xfId="6715" xr:uid="{00000000-0005-0000-0000-00002C1C0000}"/>
    <cellStyle name="CellHead 2 4 2 2 4 2" xfId="6716" xr:uid="{00000000-0005-0000-0000-00002D1C0000}"/>
    <cellStyle name="CellHead 2 4 2 2 4 3" xfId="6717" xr:uid="{00000000-0005-0000-0000-00002E1C0000}"/>
    <cellStyle name="CellHead 2 4 2 2 5" xfId="6718" xr:uid="{00000000-0005-0000-0000-00002F1C0000}"/>
    <cellStyle name="CellHead 2 4 2 2 5 2" xfId="6719" xr:uid="{00000000-0005-0000-0000-0000301C0000}"/>
    <cellStyle name="CellHead 2 4 2 2 5 3" xfId="6720" xr:uid="{00000000-0005-0000-0000-0000311C0000}"/>
    <cellStyle name="CellHead 2 4 2 2 6" xfId="6721" xr:uid="{00000000-0005-0000-0000-0000321C0000}"/>
    <cellStyle name="CellHead 2 4 2 3" xfId="6722" xr:uid="{00000000-0005-0000-0000-0000331C0000}"/>
    <cellStyle name="CellHead 2 4 2 3 2" xfId="6723" xr:uid="{00000000-0005-0000-0000-0000341C0000}"/>
    <cellStyle name="CellHead 2 4 2 3 3" xfId="6724" xr:uid="{00000000-0005-0000-0000-0000351C0000}"/>
    <cellStyle name="CellHead 2 4 2 4" xfId="6725" xr:uid="{00000000-0005-0000-0000-0000361C0000}"/>
    <cellStyle name="CellHead 2 4 2 4 2" xfId="6726" xr:uid="{00000000-0005-0000-0000-0000371C0000}"/>
    <cellStyle name="CellHead 2 4 2 4 3" xfId="6727" xr:uid="{00000000-0005-0000-0000-0000381C0000}"/>
    <cellStyle name="CellHead 2 4 2 5" xfId="6728" xr:uid="{00000000-0005-0000-0000-0000391C0000}"/>
    <cellStyle name="CellHead 2 4 2 5 2" xfId="6729" xr:uid="{00000000-0005-0000-0000-00003A1C0000}"/>
    <cellStyle name="CellHead 2 4 2 5 3" xfId="6730" xr:uid="{00000000-0005-0000-0000-00003B1C0000}"/>
    <cellStyle name="CellHead 2 4 2 6" xfId="6731" xr:uid="{00000000-0005-0000-0000-00003C1C0000}"/>
    <cellStyle name="CellHead 2 4 2 7" xfId="6732" xr:uid="{00000000-0005-0000-0000-00003D1C0000}"/>
    <cellStyle name="CellHead 2 4 3" xfId="6733" xr:uid="{00000000-0005-0000-0000-00003E1C0000}"/>
    <cellStyle name="CellHead 2 4 3 2" xfId="6734" xr:uid="{00000000-0005-0000-0000-00003F1C0000}"/>
    <cellStyle name="CellHead 2 4 3 2 2" xfId="6735" xr:uid="{00000000-0005-0000-0000-0000401C0000}"/>
    <cellStyle name="CellHead 2 4 3 2 2 2" xfId="6736" xr:uid="{00000000-0005-0000-0000-0000411C0000}"/>
    <cellStyle name="CellHead 2 4 3 2 2 3" xfId="6737" xr:uid="{00000000-0005-0000-0000-0000421C0000}"/>
    <cellStyle name="CellHead 2 4 3 2 3" xfId="6738" xr:uid="{00000000-0005-0000-0000-0000431C0000}"/>
    <cellStyle name="CellHead 2 4 3 2 3 2" xfId="6739" xr:uid="{00000000-0005-0000-0000-0000441C0000}"/>
    <cellStyle name="CellHead 2 4 3 2 3 3" xfId="6740" xr:uid="{00000000-0005-0000-0000-0000451C0000}"/>
    <cellStyle name="CellHead 2 4 3 2 4" xfId="6741" xr:uid="{00000000-0005-0000-0000-0000461C0000}"/>
    <cellStyle name="CellHead 2 4 3 2 4 2" xfId="6742" xr:uid="{00000000-0005-0000-0000-0000471C0000}"/>
    <cellStyle name="CellHead 2 4 3 2 4 3" xfId="6743" xr:uid="{00000000-0005-0000-0000-0000481C0000}"/>
    <cellStyle name="CellHead 2 4 3 2 5" xfId="6744" xr:uid="{00000000-0005-0000-0000-0000491C0000}"/>
    <cellStyle name="CellHead 2 4 3 2 5 2" xfId="6745" xr:uid="{00000000-0005-0000-0000-00004A1C0000}"/>
    <cellStyle name="CellHead 2 4 3 2 5 3" xfId="6746" xr:uid="{00000000-0005-0000-0000-00004B1C0000}"/>
    <cellStyle name="CellHead 2 4 3 2 6" xfId="6747" xr:uid="{00000000-0005-0000-0000-00004C1C0000}"/>
    <cellStyle name="CellHead 2 4 3 3" xfId="6748" xr:uid="{00000000-0005-0000-0000-00004D1C0000}"/>
    <cellStyle name="CellHead 2 4 3 3 2" xfId="6749" xr:uid="{00000000-0005-0000-0000-00004E1C0000}"/>
    <cellStyle name="CellHead 2 4 3 3 3" xfId="6750" xr:uid="{00000000-0005-0000-0000-00004F1C0000}"/>
    <cellStyle name="CellHead 2 4 3 4" xfId="6751" xr:uid="{00000000-0005-0000-0000-0000501C0000}"/>
    <cellStyle name="CellHead 2 4 3 4 2" xfId="6752" xr:uid="{00000000-0005-0000-0000-0000511C0000}"/>
    <cellStyle name="CellHead 2 4 3 4 3" xfId="6753" xr:uid="{00000000-0005-0000-0000-0000521C0000}"/>
    <cellStyle name="CellHead 2 4 3 5" xfId="6754" xr:uid="{00000000-0005-0000-0000-0000531C0000}"/>
    <cellStyle name="CellHead 2 4 3 5 2" xfId="6755" xr:uid="{00000000-0005-0000-0000-0000541C0000}"/>
    <cellStyle name="CellHead 2 4 3 5 3" xfId="6756" xr:uid="{00000000-0005-0000-0000-0000551C0000}"/>
    <cellStyle name="CellHead 2 4 3 6" xfId="6757" xr:uid="{00000000-0005-0000-0000-0000561C0000}"/>
    <cellStyle name="CellHead 2 4 3 7" xfId="6758" xr:uid="{00000000-0005-0000-0000-0000571C0000}"/>
    <cellStyle name="CellHead 2 4 4" xfId="6759" xr:uid="{00000000-0005-0000-0000-0000581C0000}"/>
    <cellStyle name="CellHead 2 4 4 2" xfId="6760" xr:uid="{00000000-0005-0000-0000-0000591C0000}"/>
    <cellStyle name="CellHead 2 4 4 2 2" xfId="6761" xr:uid="{00000000-0005-0000-0000-00005A1C0000}"/>
    <cellStyle name="CellHead 2 4 4 2 2 2" xfId="6762" xr:uid="{00000000-0005-0000-0000-00005B1C0000}"/>
    <cellStyle name="CellHead 2 4 4 2 2 3" xfId="6763" xr:uid="{00000000-0005-0000-0000-00005C1C0000}"/>
    <cellStyle name="CellHead 2 4 4 2 3" xfId="6764" xr:uid="{00000000-0005-0000-0000-00005D1C0000}"/>
    <cellStyle name="CellHead 2 4 4 2 3 2" xfId="6765" xr:uid="{00000000-0005-0000-0000-00005E1C0000}"/>
    <cellStyle name="CellHead 2 4 4 2 3 3" xfId="6766" xr:uid="{00000000-0005-0000-0000-00005F1C0000}"/>
    <cellStyle name="CellHead 2 4 4 2 4" xfId="6767" xr:uid="{00000000-0005-0000-0000-0000601C0000}"/>
    <cellStyle name="CellHead 2 4 4 2 4 2" xfId="6768" xr:uid="{00000000-0005-0000-0000-0000611C0000}"/>
    <cellStyle name="CellHead 2 4 4 2 4 3" xfId="6769" xr:uid="{00000000-0005-0000-0000-0000621C0000}"/>
    <cellStyle name="CellHead 2 4 4 2 5" xfId="6770" xr:uid="{00000000-0005-0000-0000-0000631C0000}"/>
    <cellStyle name="CellHead 2 4 4 2 5 2" xfId="6771" xr:uid="{00000000-0005-0000-0000-0000641C0000}"/>
    <cellStyle name="CellHead 2 4 4 2 5 3" xfId="6772" xr:uid="{00000000-0005-0000-0000-0000651C0000}"/>
    <cellStyle name="CellHead 2 4 4 2 6" xfId="6773" xr:uid="{00000000-0005-0000-0000-0000661C0000}"/>
    <cellStyle name="CellHead 2 4 4 3" xfId="6774" xr:uid="{00000000-0005-0000-0000-0000671C0000}"/>
    <cellStyle name="CellHead 2 4 4 3 2" xfId="6775" xr:uid="{00000000-0005-0000-0000-0000681C0000}"/>
    <cellStyle name="CellHead 2 4 4 3 3" xfId="6776" xr:uid="{00000000-0005-0000-0000-0000691C0000}"/>
    <cellStyle name="CellHead 2 4 4 4" xfId="6777" xr:uid="{00000000-0005-0000-0000-00006A1C0000}"/>
    <cellStyle name="CellHead 2 4 4 4 2" xfId="6778" xr:uid="{00000000-0005-0000-0000-00006B1C0000}"/>
    <cellStyle name="CellHead 2 4 4 4 3" xfId="6779" xr:uid="{00000000-0005-0000-0000-00006C1C0000}"/>
    <cellStyle name="CellHead 2 4 4 5" xfId="6780" xr:uid="{00000000-0005-0000-0000-00006D1C0000}"/>
    <cellStyle name="CellHead 2 4 4 5 2" xfId="6781" xr:uid="{00000000-0005-0000-0000-00006E1C0000}"/>
    <cellStyle name="CellHead 2 4 4 5 3" xfId="6782" xr:uid="{00000000-0005-0000-0000-00006F1C0000}"/>
    <cellStyle name="CellHead 2 4 4 6" xfId="6783" xr:uid="{00000000-0005-0000-0000-0000701C0000}"/>
    <cellStyle name="CellHead 2 4 4 7" xfId="6784" xr:uid="{00000000-0005-0000-0000-0000711C0000}"/>
    <cellStyle name="CellHead 2 4 5" xfId="6785" xr:uid="{00000000-0005-0000-0000-0000721C0000}"/>
    <cellStyle name="CellHead 2 4 5 2" xfId="6786" xr:uid="{00000000-0005-0000-0000-0000731C0000}"/>
    <cellStyle name="CellHead 2 4 5 2 2" xfId="6787" xr:uid="{00000000-0005-0000-0000-0000741C0000}"/>
    <cellStyle name="CellHead 2 4 5 2 3" xfId="6788" xr:uid="{00000000-0005-0000-0000-0000751C0000}"/>
    <cellStyle name="CellHead 2 4 5 3" xfId="6789" xr:uid="{00000000-0005-0000-0000-0000761C0000}"/>
    <cellStyle name="CellHead 2 4 5 3 2" xfId="6790" xr:uid="{00000000-0005-0000-0000-0000771C0000}"/>
    <cellStyle name="CellHead 2 4 5 3 3" xfId="6791" xr:uid="{00000000-0005-0000-0000-0000781C0000}"/>
    <cellStyle name="CellHead 2 4 5 4" xfId="6792" xr:uid="{00000000-0005-0000-0000-0000791C0000}"/>
    <cellStyle name="CellHead 2 4 5 4 2" xfId="6793" xr:uid="{00000000-0005-0000-0000-00007A1C0000}"/>
    <cellStyle name="CellHead 2 4 5 4 3" xfId="6794" xr:uid="{00000000-0005-0000-0000-00007B1C0000}"/>
    <cellStyle name="CellHead 2 4 5 5" xfId="6795" xr:uid="{00000000-0005-0000-0000-00007C1C0000}"/>
    <cellStyle name="CellHead 2 4 5 5 2" xfId="6796" xr:uid="{00000000-0005-0000-0000-00007D1C0000}"/>
    <cellStyle name="CellHead 2 4 5 5 3" xfId="6797" xr:uid="{00000000-0005-0000-0000-00007E1C0000}"/>
    <cellStyle name="CellHead 2 4 5 6" xfId="6798" xr:uid="{00000000-0005-0000-0000-00007F1C0000}"/>
    <cellStyle name="CellHead 2 4 6" xfId="6799" xr:uid="{00000000-0005-0000-0000-0000801C0000}"/>
    <cellStyle name="CellHead 2 4 6 2" xfId="6800" xr:uid="{00000000-0005-0000-0000-0000811C0000}"/>
    <cellStyle name="CellHead 2 4 6 3" xfId="6801" xr:uid="{00000000-0005-0000-0000-0000821C0000}"/>
    <cellStyle name="CellHead 2 4 7" xfId="6802" xr:uid="{00000000-0005-0000-0000-0000831C0000}"/>
    <cellStyle name="CellHead 2 4 7 2" xfId="6803" xr:uid="{00000000-0005-0000-0000-0000841C0000}"/>
    <cellStyle name="CellHead 2 4 7 3" xfId="6804" xr:uid="{00000000-0005-0000-0000-0000851C0000}"/>
    <cellStyle name="CellHead 2 4 8" xfId="6805" xr:uid="{00000000-0005-0000-0000-0000861C0000}"/>
    <cellStyle name="CellHead 2 4 8 2" xfId="6806" xr:uid="{00000000-0005-0000-0000-0000871C0000}"/>
    <cellStyle name="CellHead 2 4 8 3" xfId="6807" xr:uid="{00000000-0005-0000-0000-0000881C0000}"/>
    <cellStyle name="CellHead 2 4 9" xfId="6808" xr:uid="{00000000-0005-0000-0000-0000891C0000}"/>
    <cellStyle name="CellHead 2 5" xfId="6809" xr:uid="{00000000-0005-0000-0000-00008A1C0000}"/>
    <cellStyle name="CellHead 2 5 2" xfId="6810" xr:uid="{00000000-0005-0000-0000-00008B1C0000}"/>
    <cellStyle name="CellHead 2 5 2 2" xfId="6811" xr:uid="{00000000-0005-0000-0000-00008C1C0000}"/>
    <cellStyle name="CellHead 2 5 2 3" xfId="6812" xr:uid="{00000000-0005-0000-0000-00008D1C0000}"/>
    <cellStyle name="CellHead 2 5 3" xfId="6813" xr:uid="{00000000-0005-0000-0000-00008E1C0000}"/>
    <cellStyle name="CellHead 2 5 3 2" xfId="6814" xr:uid="{00000000-0005-0000-0000-00008F1C0000}"/>
    <cellStyle name="CellHead 2 5 3 3" xfId="6815" xr:uid="{00000000-0005-0000-0000-0000901C0000}"/>
    <cellStyle name="CellHead 2 5 4" xfId="6816" xr:uid="{00000000-0005-0000-0000-0000911C0000}"/>
    <cellStyle name="CellHead 2 5 4 2" xfId="6817" xr:uid="{00000000-0005-0000-0000-0000921C0000}"/>
    <cellStyle name="CellHead 2 5 4 3" xfId="6818" xr:uid="{00000000-0005-0000-0000-0000931C0000}"/>
    <cellStyle name="CellHead 2 5 5" xfId="6819" xr:uid="{00000000-0005-0000-0000-0000941C0000}"/>
    <cellStyle name="CellHead 2 5 5 2" xfId="6820" xr:uid="{00000000-0005-0000-0000-0000951C0000}"/>
    <cellStyle name="CellHead 2 5 5 3" xfId="6821" xr:uid="{00000000-0005-0000-0000-0000961C0000}"/>
    <cellStyle name="CellHead 2 5 6" xfId="6822" xr:uid="{00000000-0005-0000-0000-0000971C0000}"/>
    <cellStyle name="CellHead 2 6" xfId="6823" xr:uid="{00000000-0005-0000-0000-0000981C0000}"/>
    <cellStyle name="CellHead 2 6 2" xfId="6824" xr:uid="{00000000-0005-0000-0000-0000991C0000}"/>
    <cellStyle name="CellHead 2 6 3" xfId="6825" xr:uid="{00000000-0005-0000-0000-00009A1C0000}"/>
    <cellStyle name="CellHead 2 7" xfId="6826" xr:uid="{00000000-0005-0000-0000-00009B1C0000}"/>
    <cellStyle name="CellHead 2 7 2" xfId="6827" xr:uid="{00000000-0005-0000-0000-00009C1C0000}"/>
    <cellStyle name="CellHead 2 7 3" xfId="6828" xr:uid="{00000000-0005-0000-0000-00009D1C0000}"/>
    <cellStyle name="CellHead 2 8" xfId="6829" xr:uid="{00000000-0005-0000-0000-00009E1C0000}"/>
    <cellStyle name="CellHead 2 8 2" xfId="6830" xr:uid="{00000000-0005-0000-0000-00009F1C0000}"/>
    <cellStyle name="CellHead 2 8 3" xfId="6831" xr:uid="{00000000-0005-0000-0000-0000A01C0000}"/>
    <cellStyle name="CellHead 2 9" xfId="6832" xr:uid="{00000000-0005-0000-0000-0000A11C0000}"/>
    <cellStyle name="CellHead 3" xfId="6833" xr:uid="{00000000-0005-0000-0000-0000A21C0000}"/>
    <cellStyle name="CellHead 3 10" xfId="6834" xr:uid="{00000000-0005-0000-0000-0000A31C0000}"/>
    <cellStyle name="CellHead 3 2" xfId="6835" xr:uid="{00000000-0005-0000-0000-0000A41C0000}"/>
    <cellStyle name="CellHead 3 2 10" xfId="6836" xr:uid="{00000000-0005-0000-0000-0000A51C0000}"/>
    <cellStyle name="CellHead 3 2 2" xfId="6837" xr:uid="{00000000-0005-0000-0000-0000A61C0000}"/>
    <cellStyle name="CellHead 3 2 2 2" xfId="6838" xr:uid="{00000000-0005-0000-0000-0000A71C0000}"/>
    <cellStyle name="CellHead 3 2 2 2 2" xfId="6839" xr:uid="{00000000-0005-0000-0000-0000A81C0000}"/>
    <cellStyle name="CellHead 3 2 2 2 2 2" xfId="6840" xr:uid="{00000000-0005-0000-0000-0000A91C0000}"/>
    <cellStyle name="CellHead 3 2 2 2 2 3" xfId="6841" xr:uid="{00000000-0005-0000-0000-0000AA1C0000}"/>
    <cellStyle name="CellHead 3 2 2 2 3" xfId="6842" xr:uid="{00000000-0005-0000-0000-0000AB1C0000}"/>
    <cellStyle name="CellHead 3 2 2 2 3 2" xfId="6843" xr:uid="{00000000-0005-0000-0000-0000AC1C0000}"/>
    <cellStyle name="CellHead 3 2 2 2 3 3" xfId="6844" xr:uid="{00000000-0005-0000-0000-0000AD1C0000}"/>
    <cellStyle name="CellHead 3 2 2 2 4" xfId="6845" xr:uid="{00000000-0005-0000-0000-0000AE1C0000}"/>
    <cellStyle name="CellHead 3 2 2 2 4 2" xfId="6846" xr:uid="{00000000-0005-0000-0000-0000AF1C0000}"/>
    <cellStyle name="CellHead 3 2 2 2 4 3" xfId="6847" xr:uid="{00000000-0005-0000-0000-0000B01C0000}"/>
    <cellStyle name="CellHead 3 2 2 2 5" xfId="6848" xr:uid="{00000000-0005-0000-0000-0000B11C0000}"/>
    <cellStyle name="CellHead 3 2 2 2 5 2" xfId="6849" xr:uid="{00000000-0005-0000-0000-0000B21C0000}"/>
    <cellStyle name="CellHead 3 2 2 2 5 3" xfId="6850" xr:uid="{00000000-0005-0000-0000-0000B31C0000}"/>
    <cellStyle name="CellHead 3 2 2 2 6" xfId="6851" xr:uid="{00000000-0005-0000-0000-0000B41C0000}"/>
    <cellStyle name="CellHead 3 2 2 3" xfId="6852" xr:uid="{00000000-0005-0000-0000-0000B51C0000}"/>
    <cellStyle name="CellHead 3 2 2 3 2" xfId="6853" xr:uid="{00000000-0005-0000-0000-0000B61C0000}"/>
    <cellStyle name="CellHead 3 2 2 3 3" xfId="6854" xr:uid="{00000000-0005-0000-0000-0000B71C0000}"/>
    <cellStyle name="CellHead 3 2 2 4" xfId="6855" xr:uid="{00000000-0005-0000-0000-0000B81C0000}"/>
    <cellStyle name="CellHead 3 2 2 4 2" xfId="6856" xr:uid="{00000000-0005-0000-0000-0000B91C0000}"/>
    <cellStyle name="CellHead 3 2 2 4 3" xfId="6857" xr:uid="{00000000-0005-0000-0000-0000BA1C0000}"/>
    <cellStyle name="CellHead 3 2 2 5" xfId="6858" xr:uid="{00000000-0005-0000-0000-0000BB1C0000}"/>
    <cellStyle name="CellHead 3 2 2 5 2" xfId="6859" xr:uid="{00000000-0005-0000-0000-0000BC1C0000}"/>
    <cellStyle name="CellHead 3 2 2 5 3" xfId="6860" xr:uid="{00000000-0005-0000-0000-0000BD1C0000}"/>
    <cellStyle name="CellHead 3 2 2 6" xfId="6861" xr:uid="{00000000-0005-0000-0000-0000BE1C0000}"/>
    <cellStyle name="CellHead 3 2 2 7" xfId="6862" xr:uid="{00000000-0005-0000-0000-0000BF1C0000}"/>
    <cellStyle name="CellHead 3 2 3" xfId="6863" xr:uid="{00000000-0005-0000-0000-0000C01C0000}"/>
    <cellStyle name="CellHead 3 2 3 2" xfId="6864" xr:uid="{00000000-0005-0000-0000-0000C11C0000}"/>
    <cellStyle name="CellHead 3 2 3 2 2" xfId="6865" xr:uid="{00000000-0005-0000-0000-0000C21C0000}"/>
    <cellStyle name="CellHead 3 2 3 2 2 2" xfId="6866" xr:uid="{00000000-0005-0000-0000-0000C31C0000}"/>
    <cellStyle name="CellHead 3 2 3 2 2 3" xfId="6867" xr:uid="{00000000-0005-0000-0000-0000C41C0000}"/>
    <cellStyle name="CellHead 3 2 3 2 3" xfId="6868" xr:uid="{00000000-0005-0000-0000-0000C51C0000}"/>
    <cellStyle name="CellHead 3 2 3 2 3 2" xfId="6869" xr:uid="{00000000-0005-0000-0000-0000C61C0000}"/>
    <cellStyle name="CellHead 3 2 3 2 3 3" xfId="6870" xr:uid="{00000000-0005-0000-0000-0000C71C0000}"/>
    <cellStyle name="CellHead 3 2 3 2 4" xfId="6871" xr:uid="{00000000-0005-0000-0000-0000C81C0000}"/>
    <cellStyle name="CellHead 3 2 3 2 4 2" xfId="6872" xr:uid="{00000000-0005-0000-0000-0000C91C0000}"/>
    <cellStyle name="CellHead 3 2 3 2 4 3" xfId="6873" xr:uid="{00000000-0005-0000-0000-0000CA1C0000}"/>
    <cellStyle name="CellHead 3 2 3 2 5" xfId="6874" xr:uid="{00000000-0005-0000-0000-0000CB1C0000}"/>
    <cellStyle name="CellHead 3 2 3 2 5 2" xfId="6875" xr:uid="{00000000-0005-0000-0000-0000CC1C0000}"/>
    <cellStyle name="CellHead 3 2 3 2 5 3" xfId="6876" xr:uid="{00000000-0005-0000-0000-0000CD1C0000}"/>
    <cellStyle name="CellHead 3 2 3 2 6" xfId="6877" xr:uid="{00000000-0005-0000-0000-0000CE1C0000}"/>
    <cellStyle name="CellHead 3 2 3 3" xfId="6878" xr:uid="{00000000-0005-0000-0000-0000CF1C0000}"/>
    <cellStyle name="CellHead 3 2 3 3 2" xfId="6879" xr:uid="{00000000-0005-0000-0000-0000D01C0000}"/>
    <cellStyle name="CellHead 3 2 3 3 3" xfId="6880" xr:uid="{00000000-0005-0000-0000-0000D11C0000}"/>
    <cellStyle name="CellHead 3 2 3 4" xfId="6881" xr:uid="{00000000-0005-0000-0000-0000D21C0000}"/>
    <cellStyle name="CellHead 3 2 3 4 2" xfId="6882" xr:uid="{00000000-0005-0000-0000-0000D31C0000}"/>
    <cellStyle name="CellHead 3 2 3 4 3" xfId="6883" xr:uid="{00000000-0005-0000-0000-0000D41C0000}"/>
    <cellStyle name="CellHead 3 2 3 5" xfId="6884" xr:uid="{00000000-0005-0000-0000-0000D51C0000}"/>
    <cellStyle name="CellHead 3 2 3 5 2" xfId="6885" xr:uid="{00000000-0005-0000-0000-0000D61C0000}"/>
    <cellStyle name="CellHead 3 2 3 5 3" xfId="6886" xr:uid="{00000000-0005-0000-0000-0000D71C0000}"/>
    <cellStyle name="CellHead 3 2 3 6" xfId="6887" xr:uid="{00000000-0005-0000-0000-0000D81C0000}"/>
    <cellStyle name="CellHead 3 2 3 7" xfId="6888" xr:uid="{00000000-0005-0000-0000-0000D91C0000}"/>
    <cellStyle name="CellHead 3 2 4" xfId="6889" xr:uid="{00000000-0005-0000-0000-0000DA1C0000}"/>
    <cellStyle name="CellHead 3 2 4 2" xfId="6890" xr:uid="{00000000-0005-0000-0000-0000DB1C0000}"/>
    <cellStyle name="CellHead 3 2 4 2 2" xfId="6891" xr:uid="{00000000-0005-0000-0000-0000DC1C0000}"/>
    <cellStyle name="CellHead 3 2 4 2 2 2" xfId="6892" xr:uid="{00000000-0005-0000-0000-0000DD1C0000}"/>
    <cellStyle name="CellHead 3 2 4 2 2 3" xfId="6893" xr:uid="{00000000-0005-0000-0000-0000DE1C0000}"/>
    <cellStyle name="CellHead 3 2 4 2 3" xfId="6894" xr:uid="{00000000-0005-0000-0000-0000DF1C0000}"/>
    <cellStyle name="CellHead 3 2 4 2 3 2" xfId="6895" xr:uid="{00000000-0005-0000-0000-0000E01C0000}"/>
    <cellStyle name="CellHead 3 2 4 2 3 3" xfId="6896" xr:uid="{00000000-0005-0000-0000-0000E11C0000}"/>
    <cellStyle name="CellHead 3 2 4 2 4" xfId="6897" xr:uid="{00000000-0005-0000-0000-0000E21C0000}"/>
    <cellStyle name="CellHead 3 2 4 2 4 2" xfId="6898" xr:uid="{00000000-0005-0000-0000-0000E31C0000}"/>
    <cellStyle name="CellHead 3 2 4 2 4 3" xfId="6899" xr:uid="{00000000-0005-0000-0000-0000E41C0000}"/>
    <cellStyle name="CellHead 3 2 4 2 5" xfId="6900" xr:uid="{00000000-0005-0000-0000-0000E51C0000}"/>
    <cellStyle name="CellHead 3 2 4 2 5 2" xfId="6901" xr:uid="{00000000-0005-0000-0000-0000E61C0000}"/>
    <cellStyle name="CellHead 3 2 4 2 5 3" xfId="6902" xr:uid="{00000000-0005-0000-0000-0000E71C0000}"/>
    <cellStyle name="CellHead 3 2 4 2 6" xfId="6903" xr:uid="{00000000-0005-0000-0000-0000E81C0000}"/>
    <cellStyle name="CellHead 3 2 4 3" xfId="6904" xr:uid="{00000000-0005-0000-0000-0000E91C0000}"/>
    <cellStyle name="CellHead 3 2 4 3 2" xfId="6905" xr:uid="{00000000-0005-0000-0000-0000EA1C0000}"/>
    <cellStyle name="CellHead 3 2 4 3 3" xfId="6906" xr:uid="{00000000-0005-0000-0000-0000EB1C0000}"/>
    <cellStyle name="CellHead 3 2 4 4" xfId="6907" xr:uid="{00000000-0005-0000-0000-0000EC1C0000}"/>
    <cellStyle name="CellHead 3 2 4 4 2" xfId="6908" xr:uid="{00000000-0005-0000-0000-0000ED1C0000}"/>
    <cellStyle name="CellHead 3 2 4 4 3" xfId="6909" xr:uid="{00000000-0005-0000-0000-0000EE1C0000}"/>
    <cellStyle name="CellHead 3 2 4 5" xfId="6910" xr:uid="{00000000-0005-0000-0000-0000EF1C0000}"/>
    <cellStyle name="CellHead 3 2 4 5 2" xfId="6911" xr:uid="{00000000-0005-0000-0000-0000F01C0000}"/>
    <cellStyle name="CellHead 3 2 4 5 3" xfId="6912" xr:uid="{00000000-0005-0000-0000-0000F11C0000}"/>
    <cellStyle name="CellHead 3 2 4 6" xfId="6913" xr:uid="{00000000-0005-0000-0000-0000F21C0000}"/>
    <cellStyle name="CellHead 3 2 4 7" xfId="6914" xr:uid="{00000000-0005-0000-0000-0000F31C0000}"/>
    <cellStyle name="CellHead 3 2 5" xfId="6915" xr:uid="{00000000-0005-0000-0000-0000F41C0000}"/>
    <cellStyle name="CellHead 3 2 5 2" xfId="6916" xr:uid="{00000000-0005-0000-0000-0000F51C0000}"/>
    <cellStyle name="CellHead 3 2 5 2 2" xfId="6917" xr:uid="{00000000-0005-0000-0000-0000F61C0000}"/>
    <cellStyle name="CellHead 3 2 5 2 3" xfId="6918" xr:uid="{00000000-0005-0000-0000-0000F71C0000}"/>
    <cellStyle name="CellHead 3 2 5 3" xfId="6919" xr:uid="{00000000-0005-0000-0000-0000F81C0000}"/>
    <cellStyle name="CellHead 3 2 5 3 2" xfId="6920" xr:uid="{00000000-0005-0000-0000-0000F91C0000}"/>
    <cellStyle name="CellHead 3 2 5 3 3" xfId="6921" xr:uid="{00000000-0005-0000-0000-0000FA1C0000}"/>
    <cellStyle name="CellHead 3 2 5 4" xfId="6922" xr:uid="{00000000-0005-0000-0000-0000FB1C0000}"/>
    <cellStyle name="CellHead 3 2 5 4 2" xfId="6923" xr:uid="{00000000-0005-0000-0000-0000FC1C0000}"/>
    <cellStyle name="CellHead 3 2 5 4 3" xfId="6924" xr:uid="{00000000-0005-0000-0000-0000FD1C0000}"/>
    <cellStyle name="CellHead 3 2 5 5" xfId="6925" xr:uid="{00000000-0005-0000-0000-0000FE1C0000}"/>
    <cellStyle name="CellHead 3 2 5 5 2" xfId="6926" xr:uid="{00000000-0005-0000-0000-0000FF1C0000}"/>
    <cellStyle name="CellHead 3 2 5 5 3" xfId="6927" xr:uid="{00000000-0005-0000-0000-0000001D0000}"/>
    <cellStyle name="CellHead 3 2 5 6" xfId="6928" xr:uid="{00000000-0005-0000-0000-0000011D0000}"/>
    <cellStyle name="CellHead 3 2 6" xfId="6929" xr:uid="{00000000-0005-0000-0000-0000021D0000}"/>
    <cellStyle name="CellHead 3 2 6 2" xfId="6930" xr:uid="{00000000-0005-0000-0000-0000031D0000}"/>
    <cellStyle name="CellHead 3 2 6 3" xfId="6931" xr:uid="{00000000-0005-0000-0000-0000041D0000}"/>
    <cellStyle name="CellHead 3 2 7" xfId="6932" xr:uid="{00000000-0005-0000-0000-0000051D0000}"/>
    <cellStyle name="CellHead 3 2 7 2" xfId="6933" xr:uid="{00000000-0005-0000-0000-0000061D0000}"/>
    <cellStyle name="CellHead 3 2 7 3" xfId="6934" xr:uid="{00000000-0005-0000-0000-0000071D0000}"/>
    <cellStyle name="CellHead 3 2 8" xfId="6935" xr:uid="{00000000-0005-0000-0000-0000081D0000}"/>
    <cellStyle name="CellHead 3 2 8 2" xfId="6936" xr:uid="{00000000-0005-0000-0000-0000091D0000}"/>
    <cellStyle name="CellHead 3 2 8 3" xfId="6937" xr:uid="{00000000-0005-0000-0000-00000A1D0000}"/>
    <cellStyle name="CellHead 3 2 9" xfId="6938" xr:uid="{00000000-0005-0000-0000-00000B1D0000}"/>
    <cellStyle name="CellHead 3 3" xfId="6939" xr:uid="{00000000-0005-0000-0000-00000C1D0000}"/>
    <cellStyle name="CellHead 3 3 10" xfId="6940" xr:uid="{00000000-0005-0000-0000-00000D1D0000}"/>
    <cellStyle name="CellHead 3 3 2" xfId="6941" xr:uid="{00000000-0005-0000-0000-00000E1D0000}"/>
    <cellStyle name="CellHead 3 3 2 2" xfId="6942" xr:uid="{00000000-0005-0000-0000-00000F1D0000}"/>
    <cellStyle name="CellHead 3 3 2 2 2" xfId="6943" xr:uid="{00000000-0005-0000-0000-0000101D0000}"/>
    <cellStyle name="CellHead 3 3 2 2 2 2" xfId="6944" xr:uid="{00000000-0005-0000-0000-0000111D0000}"/>
    <cellStyle name="CellHead 3 3 2 2 2 3" xfId="6945" xr:uid="{00000000-0005-0000-0000-0000121D0000}"/>
    <cellStyle name="CellHead 3 3 2 2 3" xfId="6946" xr:uid="{00000000-0005-0000-0000-0000131D0000}"/>
    <cellStyle name="CellHead 3 3 2 2 3 2" xfId="6947" xr:uid="{00000000-0005-0000-0000-0000141D0000}"/>
    <cellStyle name="CellHead 3 3 2 2 3 3" xfId="6948" xr:uid="{00000000-0005-0000-0000-0000151D0000}"/>
    <cellStyle name="CellHead 3 3 2 2 4" xfId="6949" xr:uid="{00000000-0005-0000-0000-0000161D0000}"/>
    <cellStyle name="CellHead 3 3 2 2 4 2" xfId="6950" xr:uid="{00000000-0005-0000-0000-0000171D0000}"/>
    <cellStyle name="CellHead 3 3 2 2 4 3" xfId="6951" xr:uid="{00000000-0005-0000-0000-0000181D0000}"/>
    <cellStyle name="CellHead 3 3 2 2 5" xfId="6952" xr:uid="{00000000-0005-0000-0000-0000191D0000}"/>
    <cellStyle name="CellHead 3 3 2 2 5 2" xfId="6953" xr:uid="{00000000-0005-0000-0000-00001A1D0000}"/>
    <cellStyle name="CellHead 3 3 2 2 5 3" xfId="6954" xr:uid="{00000000-0005-0000-0000-00001B1D0000}"/>
    <cellStyle name="CellHead 3 3 2 2 6" xfId="6955" xr:uid="{00000000-0005-0000-0000-00001C1D0000}"/>
    <cellStyle name="CellHead 3 3 2 3" xfId="6956" xr:uid="{00000000-0005-0000-0000-00001D1D0000}"/>
    <cellStyle name="CellHead 3 3 2 3 2" xfId="6957" xr:uid="{00000000-0005-0000-0000-00001E1D0000}"/>
    <cellStyle name="CellHead 3 3 2 3 3" xfId="6958" xr:uid="{00000000-0005-0000-0000-00001F1D0000}"/>
    <cellStyle name="CellHead 3 3 2 4" xfId="6959" xr:uid="{00000000-0005-0000-0000-0000201D0000}"/>
    <cellStyle name="CellHead 3 3 2 4 2" xfId="6960" xr:uid="{00000000-0005-0000-0000-0000211D0000}"/>
    <cellStyle name="CellHead 3 3 2 4 3" xfId="6961" xr:uid="{00000000-0005-0000-0000-0000221D0000}"/>
    <cellStyle name="CellHead 3 3 2 5" xfId="6962" xr:uid="{00000000-0005-0000-0000-0000231D0000}"/>
    <cellStyle name="CellHead 3 3 2 5 2" xfId="6963" xr:uid="{00000000-0005-0000-0000-0000241D0000}"/>
    <cellStyle name="CellHead 3 3 2 5 3" xfId="6964" xr:uid="{00000000-0005-0000-0000-0000251D0000}"/>
    <cellStyle name="CellHead 3 3 2 6" xfId="6965" xr:uid="{00000000-0005-0000-0000-0000261D0000}"/>
    <cellStyle name="CellHead 3 3 2 7" xfId="6966" xr:uid="{00000000-0005-0000-0000-0000271D0000}"/>
    <cellStyle name="CellHead 3 3 3" xfId="6967" xr:uid="{00000000-0005-0000-0000-0000281D0000}"/>
    <cellStyle name="CellHead 3 3 3 2" xfId="6968" xr:uid="{00000000-0005-0000-0000-0000291D0000}"/>
    <cellStyle name="CellHead 3 3 3 2 2" xfId="6969" xr:uid="{00000000-0005-0000-0000-00002A1D0000}"/>
    <cellStyle name="CellHead 3 3 3 2 2 2" xfId="6970" xr:uid="{00000000-0005-0000-0000-00002B1D0000}"/>
    <cellStyle name="CellHead 3 3 3 2 2 3" xfId="6971" xr:uid="{00000000-0005-0000-0000-00002C1D0000}"/>
    <cellStyle name="CellHead 3 3 3 2 3" xfId="6972" xr:uid="{00000000-0005-0000-0000-00002D1D0000}"/>
    <cellStyle name="CellHead 3 3 3 2 3 2" xfId="6973" xr:uid="{00000000-0005-0000-0000-00002E1D0000}"/>
    <cellStyle name="CellHead 3 3 3 2 3 3" xfId="6974" xr:uid="{00000000-0005-0000-0000-00002F1D0000}"/>
    <cellStyle name="CellHead 3 3 3 2 4" xfId="6975" xr:uid="{00000000-0005-0000-0000-0000301D0000}"/>
    <cellStyle name="CellHead 3 3 3 2 4 2" xfId="6976" xr:uid="{00000000-0005-0000-0000-0000311D0000}"/>
    <cellStyle name="CellHead 3 3 3 2 4 3" xfId="6977" xr:uid="{00000000-0005-0000-0000-0000321D0000}"/>
    <cellStyle name="CellHead 3 3 3 2 5" xfId="6978" xr:uid="{00000000-0005-0000-0000-0000331D0000}"/>
    <cellStyle name="CellHead 3 3 3 2 5 2" xfId="6979" xr:uid="{00000000-0005-0000-0000-0000341D0000}"/>
    <cellStyle name="CellHead 3 3 3 2 5 3" xfId="6980" xr:uid="{00000000-0005-0000-0000-0000351D0000}"/>
    <cellStyle name="CellHead 3 3 3 2 6" xfId="6981" xr:uid="{00000000-0005-0000-0000-0000361D0000}"/>
    <cellStyle name="CellHead 3 3 3 3" xfId="6982" xr:uid="{00000000-0005-0000-0000-0000371D0000}"/>
    <cellStyle name="CellHead 3 3 3 3 2" xfId="6983" xr:uid="{00000000-0005-0000-0000-0000381D0000}"/>
    <cellStyle name="CellHead 3 3 3 3 3" xfId="6984" xr:uid="{00000000-0005-0000-0000-0000391D0000}"/>
    <cellStyle name="CellHead 3 3 3 4" xfId="6985" xr:uid="{00000000-0005-0000-0000-00003A1D0000}"/>
    <cellStyle name="CellHead 3 3 3 4 2" xfId="6986" xr:uid="{00000000-0005-0000-0000-00003B1D0000}"/>
    <cellStyle name="CellHead 3 3 3 4 3" xfId="6987" xr:uid="{00000000-0005-0000-0000-00003C1D0000}"/>
    <cellStyle name="CellHead 3 3 3 5" xfId="6988" xr:uid="{00000000-0005-0000-0000-00003D1D0000}"/>
    <cellStyle name="CellHead 3 3 3 5 2" xfId="6989" xr:uid="{00000000-0005-0000-0000-00003E1D0000}"/>
    <cellStyle name="CellHead 3 3 3 5 3" xfId="6990" xr:uid="{00000000-0005-0000-0000-00003F1D0000}"/>
    <cellStyle name="CellHead 3 3 3 6" xfId="6991" xr:uid="{00000000-0005-0000-0000-0000401D0000}"/>
    <cellStyle name="CellHead 3 3 3 7" xfId="6992" xr:uid="{00000000-0005-0000-0000-0000411D0000}"/>
    <cellStyle name="CellHead 3 3 4" xfId="6993" xr:uid="{00000000-0005-0000-0000-0000421D0000}"/>
    <cellStyle name="CellHead 3 3 4 2" xfId="6994" xr:uid="{00000000-0005-0000-0000-0000431D0000}"/>
    <cellStyle name="CellHead 3 3 4 2 2" xfId="6995" xr:uid="{00000000-0005-0000-0000-0000441D0000}"/>
    <cellStyle name="CellHead 3 3 4 2 2 2" xfId="6996" xr:uid="{00000000-0005-0000-0000-0000451D0000}"/>
    <cellStyle name="CellHead 3 3 4 2 2 3" xfId="6997" xr:uid="{00000000-0005-0000-0000-0000461D0000}"/>
    <cellStyle name="CellHead 3 3 4 2 3" xfId="6998" xr:uid="{00000000-0005-0000-0000-0000471D0000}"/>
    <cellStyle name="CellHead 3 3 4 2 3 2" xfId="6999" xr:uid="{00000000-0005-0000-0000-0000481D0000}"/>
    <cellStyle name="CellHead 3 3 4 2 3 3" xfId="7000" xr:uid="{00000000-0005-0000-0000-0000491D0000}"/>
    <cellStyle name="CellHead 3 3 4 2 4" xfId="7001" xr:uid="{00000000-0005-0000-0000-00004A1D0000}"/>
    <cellStyle name="CellHead 3 3 4 2 4 2" xfId="7002" xr:uid="{00000000-0005-0000-0000-00004B1D0000}"/>
    <cellStyle name="CellHead 3 3 4 2 4 3" xfId="7003" xr:uid="{00000000-0005-0000-0000-00004C1D0000}"/>
    <cellStyle name="CellHead 3 3 4 2 5" xfId="7004" xr:uid="{00000000-0005-0000-0000-00004D1D0000}"/>
    <cellStyle name="CellHead 3 3 4 2 5 2" xfId="7005" xr:uid="{00000000-0005-0000-0000-00004E1D0000}"/>
    <cellStyle name="CellHead 3 3 4 2 5 3" xfId="7006" xr:uid="{00000000-0005-0000-0000-00004F1D0000}"/>
    <cellStyle name="CellHead 3 3 4 2 6" xfId="7007" xr:uid="{00000000-0005-0000-0000-0000501D0000}"/>
    <cellStyle name="CellHead 3 3 4 3" xfId="7008" xr:uid="{00000000-0005-0000-0000-0000511D0000}"/>
    <cellStyle name="CellHead 3 3 4 3 2" xfId="7009" xr:uid="{00000000-0005-0000-0000-0000521D0000}"/>
    <cellStyle name="CellHead 3 3 4 3 3" xfId="7010" xr:uid="{00000000-0005-0000-0000-0000531D0000}"/>
    <cellStyle name="CellHead 3 3 4 4" xfId="7011" xr:uid="{00000000-0005-0000-0000-0000541D0000}"/>
    <cellStyle name="CellHead 3 3 4 4 2" xfId="7012" xr:uid="{00000000-0005-0000-0000-0000551D0000}"/>
    <cellStyle name="CellHead 3 3 4 4 3" xfId="7013" xr:uid="{00000000-0005-0000-0000-0000561D0000}"/>
    <cellStyle name="CellHead 3 3 4 5" xfId="7014" xr:uid="{00000000-0005-0000-0000-0000571D0000}"/>
    <cellStyle name="CellHead 3 3 4 5 2" xfId="7015" xr:uid="{00000000-0005-0000-0000-0000581D0000}"/>
    <cellStyle name="CellHead 3 3 4 5 3" xfId="7016" xr:uid="{00000000-0005-0000-0000-0000591D0000}"/>
    <cellStyle name="CellHead 3 3 4 6" xfId="7017" xr:uid="{00000000-0005-0000-0000-00005A1D0000}"/>
    <cellStyle name="CellHead 3 3 4 7" xfId="7018" xr:uid="{00000000-0005-0000-0000-00005B1D0000}"/>
    <cellStyle name="CellHead 3 3 5" xfId="7019" xr:uid="{00000000-0005-0000-0000-00005C1D0000}"/>
    <cellStyle name="CellHead 3 3 5 2" xfId="7020" xr:uid="{00000000-0005-0000-0000-00005D1D0000}"/>
    <cellStyle name="CellHead 3 3 5 2 2" xfId="7021" xr:uid="{00000000-0005-0000-0000-00005E1D0000}"/>
    <cellStyle name="CellHead 3 3 5 2 3" xfId="7022" xr:uid="{00000000-0005-0000-0000-00005F1D0000}"/>
    <cellStyle name="CellHead 3 3 5 3" xfId="7023" xr:uid="{00000000-0005-0000-0000-0000601D0000}"/>
    <cellStyle name="CellHead 3 3 5 3 2" xfId="7024" xr:uid="{00000000-0005-0000-0000-0000611D0000}"/>
    <cellStyle name="CellHead 3 3 5 3 3" xfId="7025" xr:uid="{00000000-0005-0000-0000-0000621D0000}"/>
    <cellStyle name="CellHead 3 3 5 4" xfId="7026" xr:uid="{00000000-0005-0000-0000-0000631D0000}"/>
    <cellStyle name="CellHead 3 3 5 4 2" xfId="7027" xr:uid="{00000000-0005-0000-0000-0000641D0000}"/>
    <cellStyle name="CellHead 3 3 5 4 3" xfId="7028" xr:uid="{00000000-0005-0000-0000-0000651D0000}"/>
    <cellStyle name="CellHead 3 3 5 5" xfId="7029" xr:uid="{00000000-0005-0000-0000-0000661D0000}"/>
    <cellStyle name="CellHead 3 3 5 5 2" xfId="7030" xr:uid="{00000000-0005-0000-0000-0000671D0000}"/>
    <cellStyle name="CellHead 3 3 5 5 3" xfId="7031" xr:uid="{00000000-0005-0000-0000-0000681D0000}"/>
    <cellStyle name="CellHead 3 3 5 6" xfId="7032" xr:uid="{00000000-0005-0000-0000-0000691D0000}"/>
    <cellStyle name="CellHead 3 3 6" xfId="7033" xr:uid="{00000000-0005-0000-0000-00006A1D0000}"/>
    <cellStyle name="CellHead 3 3 6 2" xfId="7034" xr:uid="{00000000-0005-0000-0000-00006B1D0000}"/>
    <cellStyle name="CellHead 3 3 6 3" xfId="7035" xr:uid="{00000000-0005-0000-0000-00006C1D0000}"/>
    <cellStyle name="CellHead 3 3 7" xfId="7036" xr:uid="{00000000-0005-0000-0000-00006D1D0000}"/>
    <cellStyle name="CellHead 3 3 7 2" xfId="7037" xr:uid="{00000000-0005-0000-0000-00006E1D0000}"/>
    <cellStyle name="CellHead 3 3 7 3" xfId="7038" xr:uid="{00000000-0005-0000-0000-00006F1D0000}"/>
    <cellStyle name="CellHead 3 3 8" xfId="7039" xr:uid="{00000000-0005-0000-0000-0000701D0000}"/>
    <cellStyle name="CellHead 3 3 8 2" xfId="7040" xr:uid="{00000000-0005-0000-0000-0000711D0000}"/>
    <cellStyle name="CellHead 3 3 8 3" xfId="7041" xr:uid="{00000000-0005-0000-0000-0000721D0000}"/>
    <cellStyle name="CellHead 3 3 9" xfId="7042" xr:uid="{00000000-0005-0000-0000-0000731D0000}"/>
    <cellStyle name="CellHead 3 4" xfId="7043" xr:uid="{00000000-0005-0000-0000-0000741D0000}"/>
    <cellStyle name="CellHead 3 4 10" xfId="7044" xr:uid="{00000000-0005-0000-0000-0000751D0000}"/>
    <cellStyle name="CellHead 3 4 2" xfId="7045" xr:uid="{00000000-0005-0000-0000-0000761D0000}"/>
    <cellStyle name="CellHead 3 4 2 2" xfId="7046" xr:uid="{00000000-0005-0000-0000-0000771D0000}"/>
    <cellStyle name="CellHead 3 4 2 2 2" xfId="7047" xr:uid="{00000000-0005-0000-0000-0000781D0000}"/>
    <cellStyle name="CellHead 3 4 2 2 2 2" xfId="7048" xr:uid="{00000000-0005-0000-0000-0000791D0000}"/>
    <cellStyle name="CellHead 3 4 2 2 2 3" xfId="7049" xr:uid="{00000000-0005-0000-0000-00007A1D0000}"/>
    <cellStyle name="CellHead 3 4 2 2 3" xfId="7050" xr:uid="{00000000-0005-0000-0000-00007B1D0000}"/>
    <cellStyle name="CellHead 3 4 2 2 3 2" xfId="7051" xr:uid="{00000000-0005-0000-0000-00007C1D0000}"/>
    <cellStyle name="CellHead 3 4 2 2 3 3" xfId="7052" xr:uid="{00000000-0005-0000-0000-00007D1D0000}"/>
    <cellStyle name="CellHead 3 4 2 2 4" xfId="7053" xr:uid="{00000000-0005-0000-0000-00007E1D0000}"/>
    <cellStyle name="CellHead 3 4 2 2 4 2" xfId="7054" xr:uid="{00000000-0005-0000-0000-00007F1D0000}"/>
    <cellStyle name="CellHead 3 4 2 2 4 3" xfId="7055" xr:uid="{00000000-0005-0000-0000-0000801D0000}"/>
    <cellStyle name="CellHead 3 4 2 2 5" xfId="7056" xr:uid="{00000000-0005-0000-0000-0000811D0000}"/>
    <cellStyle name="CellHead 3 4 2 2 5 2" xfId="7057" xr:uid="{00000000-0005-0000-0000-0000821D0000}"/>
    <cellStyle name="CellHead 3 4 2 2 5 3" xfId="7058" xr:uid="{00000000-0005-0000-0000-0000831D0000}"/>
    <cellStyle name="CellHead 3 4 2 2 6" xfId="7059" xr:uid="{00000000-0005-0000-0000-0000841D0000}"/>
    <cellStyle name="CellHead 3 4 2 3" xfId="7060" xr:uid="{00000000-0005-0000-0000-0000851D0000}"/>
    <cellStyle name="CellHead 3 4 2 3 2" xfId="7061" xr:uid="{00000000-0005-0000-0000-0000861D0000}"/>
    <cellStyle name="CellHead 3 4 2 3 3" xfId="7062" xr:uid="{00000000-0005-0000-0000-0000871D0000}"/>
    <cellStyle name="CellHead 3 4 2 4" xfId="7063" xr:uid="{00000000-0005-0000-0000-0000881D0000}"/>
    <cellStyle name="CellHead 3 4 2 4 2" xfId="7064" xr:uid="{00000000-0005-0000-0000-0000891D0000}"/>
    <cellStyle name="CellHead 3 4 2 4 3" xfId="7065" xr:uid="{00000000-0005-0000-0000-00008A1D0000}"/>
    <cellStyle name="CellHead 3 4 2 5" xfId="7066" xr:uid="{00000000-0005-0000-0000-00008B1D0000}"/>
    <cellStyle name="CellHead 3 4 2 5 2" xfId="7067" xr:uid="{00000000-0005-0000-0000-00008C1D0000}"/>
    <cellStyle name="CellHead 3 4 2 5 3" xfId="7068" xr:uid="{00000000-0005-0000-0000-00008D1D0000}"/>
    <cellStyle name="CellHead 3 4 2 6" xfId="7069" xr:uid="{00000000-0005-0000-0000-00008E1D0000}"/>
    <cellStyle name="CellHead 3 4 2 7" xfId="7070" xr:uid="{00000000-0005-0000-0000-00008F1D0000}"/>
    <cellStyle name="CellHead 3 4 3" xfId="7071" xr:uid="{00000000-0005-0000-0000-0000901D0000}"/>
    <cellStyle name="CellHead 3 4 3 2" xfId="7072" xr:uid="{00000000-0005-0000-0000-0000911D0000}"/>
    <cellStyle name="CellHead 3 4 3 2 2" xfId="7073" xr:uid="{00000000-0005-0000-0000-0000921D0000}"/>
    <cellStyle name="CellHead 3 4 3 2 2 2" xfId="7074" xr:uid="{00000000-0005-0000-0000-0000931D0000}"/>
    <cellStyle name="CellHead 3 4 3 2 2 3" xfId="7075" xr:uid="{00000000-0005-0000-0000-0000941D0000}"/>
    <cellStyle name="CellHead 3 4 3 2 3" xfId="7076" xr:uid="{00000000-0005-0000-0000-0000951D0000}"/>
    <cellStyle name="CellHead 3 4 3 2 3 2" xfId="7077" xr:uid="{00000000-0005-0000-0000-0000961D0000}"/>
    <cellStyle name="CellHead 3 4 3 2 3 3" xfId="7078" xr:uid="{00000000-0005-0000-0000-0000971D0000}"/>
    <cellStyle name="CellHead 3 4 3 2 4" xfId="7079" xr:uid="{00000000-0005-0000-0000-0000981D0000}"/>
    <cellStyle name="CellHead 3 4 3 2 4 2" xfId="7080" xr:uid="{00000000-0005-0000-0000-0000991D0000}"/>
    <cellStyle name="CellHead 3 4 3 2 4 3" xfId="7081" xr:uid="{00000000-0005-0000-0000-00009A1D0000}"/>
    <cellStyle name="CellHead 3 4 3 2 5" xfId="7082" xr:uid="{00000000-0005-0000-0000-00009B1D0000}"/>
    <cellStyle name="CellHead 3 4 3 2 5 2" xfId="7083" xr:uid="{00000000-0005-0000-0000-00009C1D0000}"/>
    <cellStyle name="CellHead 3 4 3 2 5 3" xfId="7084" xr:uid="{00000000-0005-0000-0000-00009D1D0000}"/>
    <cellStyle name="CellHead 3 4 3 2 6" xfId="7085" xr:uid="{00000000-0005-0000-0000-00009E1D0000}"/>
    <cellStyle name="CellHead 3 4 3 3" xfId="7086" xr:uid="{00000000-0005-0000-0000-00009F1D0000}"/>
    <cellStyle name="CellHead 3 4 3 3 2" xfId="7087" xr:uid="{00000000-0005-0000-0000-0000A01D0000}"/>
    <cellStyle name="CellHead 3 4 3 3 3" xfId="7088" xr:uid="{00000000-0005-0000-0000-0000A11D0000}"/>
    <cellStyle name="CellHead 3 4 3 4" xfId="7089" xr:uid="{00000000-0005-0000-0000-0000A21D0000}"/>
    <cellStyle name="CellHead 3 4 3 4 2" xfId="7090" xr:uid="{00000000-0005-0000-0000-0000A31D0000}"/>
    <cellStyle name="CellHead 3 4 3 4 3" xfId="7091" xr:uid="{00000000-0005-0000-0000-0000A41D0000}"/>
    <cellStyle name="CellHead 3 4 3 5" xfId="7092" xr:uid="{00000000-0005-0000-0000-0000A51D0000}"/>
    <cellStyle name="CellHead 3 4 3 5 2" xfId="7093" xr:uid="{00000000-0005-0000-0000-0000A61D0000}"/>
    <cellStyle name="CellHead 3 4 3 5 3" xfId="7094" xr:uid="{00000000-0005-0000-0000-0000A71D0000}"/>
    <cellStyle name="CellHead 3 4 3 6" xfId="7095" xr:uid="{00000000-0005-0000-0000-0000A81D0000}"/>
    <cellStyle name="CellHead 3 4 3 7" xfId="7096" xr:uid="{00000000-0005-0000-0000-0000A91D0000}"/>
    <cellStyle name="CellHead 3 4 4" xfId="7097" xr:uid="{00000000-0005-0000-0000-0000AA1D0000}"/>
    <cellStyle name="CellHead 3 4 4 2" xfId="7098" xr:uid="{00000000-0005-0000-0000-0000AB1D0000}"/>
    <cellStyle name="CellHead 3 4 4 2 2" xfId="7099" xr:uid="{00000000-0005-0000-0000-0000AC1D0000}"/>
    <cellStyle name="CellHead 3 4 4 2 2 2" xfId="7100" xr:uid="{00000000-0005-0000-0000-0000AD1D0000}"/>
    <cellStyle name="CellHead 3 4 4 2 2 3" xfId="7101" xr:uid="{00000000-0005-0000-0000-0000AE1D0000}"/>
    <cellStyle name="CellHead 3 4 4 2 3" xfId="7102" xr:uid="{00000000-0005-0000-0000-0000AF1D0000}"/>
    <cellStyle name="CellHead 3 4 4 2 3 2" xfId="7103" xr:uid="{00000000-0005-0000-0000-0000B01D0000}"/>
    <cellStyle name="CellHead 3 4 4 2 3 3" xfId="7104" xr:uid="{00000000-0005-0000-0000-0000B11D0000}"/>
    <cellStyle name="CellHead 3 4 4 2 4" xfId="7105" xr:uid="{00000000-0005-0000-0000-0000B21D0000}"/>
    <cellStyle name="CellHead 3 4 4 2 4 2" xfId="7106" xr:uid="{00000000-0005-0000-0000-0000B31D0000}"/>
    <cellStyle name="CellHead 3 4 4 2 4 3" xfId="7107" xr:uid="{00000000-0005-0000-0000-0000B41D0000}"/>
    <cellStyle name="CellHead 3 4 4 2 5" xfId="7108" xr:uid="{00000000-0005-0000-0000-0000B51D0000}"/>
    <cellStyle name="CellHead 3 4 4 2 5 2" xfId="7109" xr:uid="{00000000-0005-0000-0000-0000B61D0000}"/>
    <cellStyle name="CellHead 3 4 4 2 5 3" xfId="7110" xr:uid="{00000000-0005-0000-0000-0000B71D0000}"/>
    <cellStyle name="CellHead 3 4 4 2 6" xfId="7111" xr:uid="{00000000-0005-0000-0000-0000B81D0000}"/>
    <cellStyle name="CellHead 3 4 4 3" xfId="7112" xr:uid="{00000000-0005-0000-0000-0000B91D0000}"/>
    <cellStyle name="CellHead 3 4 4 3 2" xfId="7113" xr:uid="{00000000-0005-0000-0000-0000BA1D0000}"/>
    <cellStyle name="CellHead 3 4 4 3 3" xfId="7114" xr:uid="{00000000-0005-0000-0000-0000BB1D0000}"/>
    <cellStyle name="CellHead 3 4 4 4" xfId="7115" xr:uid="{00000000-0005-0000-0000-0000BC1D0000}"/>
    <cellStyle name="CellHead 3 4 4 4 2" xfId="7116" xr:uid="{00000000-0005-0000-0000-0000BD1D0000}"/>
    <cellStyle name="CellHead 3 4 4 4 3" xfId="7117" xr:uid="{00000000-0005-0000-0000-0000BE1D0000}"/>
    <cellStyle name="CellHead 3 4 4 5" xfId="7118" xr:uid="{00000000-0005-0000-0000-0000BF1D0000}"/>
    <cellStyle name="CellHead 3 4 4 5 2" xfId="7119" xr:uid="{00000000-0005-0000-0000-0000C01D0000}"/>
    <cellStyle name="CellHead 3 4 4 5 3" xfId="7120" xr:uid="{00000000-0005-0000-0000-0000C11D0000}"/>
    <cellStyle name="CellHead 3 4 4 6" xfId="7121" xr:uid="{00000000-0005-0000-0000-0000C21D0000}"/>
    <cellStyle name="CellHead 3 4 4 7" xfId="7122" xr:uid="{00000000-0005-0000-0000-0000C31D0000}"/>
    <cellStyle name="CellHead 3 4 5" xfId="7123" xr:uid="{00000000-0005-0000-0000-0000C41D0000}"/>
    <cellStyle name="CellHead 3 4 5 2" xfId="7124" xr:uid="{00000000-0005-0000-0000-0000C51D0000}"/>
    <cellStyle name="CellHead 3 4 5 2 2" xfId="7125" xr:uid="{00000000-0005-0000-0000-0000C61D0000}"/>
    <cellStyle name="CellHead 3 4 5 2 3" xfId="7126" xr:uid="{00000000-0005-0000-0000-0000C71D0000}"/>
    <cellStyle name="CellHead 3 4 5 3" xfId="7127" xr:uid="{00000000-0005-0000-0000-0000C81D0000}"/>
    <cellStyle name="CellHead 3 4 5 3 2" xfId="7128" xr:uid="{00000000-0005-0000-0000-0000C91D0000}"/>
    <cellStyle name="CellHead 3 4 5 3 3" xfId="7129" xr:uid="{00000000-0005-0000-0000-0000CA1D0000}"/>
    <cellStyle name="CellHead 3 4 5 4" xfId="7130" xr:uid="{00000000-0005-0000-0000-0000CB1D0000}"/>
    <cellStyle name="CellHead 3 4 5 4 2" xfId="7131" xr:uid="{00000000-0005-0000-0000-0000CC1D0000}"/>
    <cellStyle name="CellHead 3 4 5 4 3" xfId="7132" xr:uid="{00000000-0005-0000-0000-0000CD1D0000}"/>
    <cellStyle name="CellHead 3 4 5 5" xfId="7133" xr:uid="{00000000-0005-0000-0000-0000CE1D0000}"/>
    <cellStyle name="CellHead 3 4 5 5 2" xfId="7134" xr:uid="{00000000-0005-0000-0000-0000CF1D0000}"/>
    <cellStyle name="CellHead 3 4 5 5 3" xfId="7135" xr:uid="{00000000-0005-0000-0000-0000D01D0000}"/>
    <cellStyle name="CellHead 3 4 5 6" xfId="7136" xr:uid="{00000000-0005-0000-0000-0000D11D0000}"/>
    <cellStyle name="CellHead 3 4 6" xfId="7137" xr:uid="{00000000-0005-0000-0000-0000D21D0000}"/>
    <cellStyle name="CellHead 3 4 6 2" xfId="7138" xr:uid="{00000000-0005-0000-0000-0000D31D0000}"/>
    <cellStyle name="CellHead 3 4 6 3" xfId="7139" xr:uid="{00000000-0005-0000-0000-0000D41D0000}"/>
    <cellStyle name="CellHead 3 4 7" xfId="7140" xr:uid="{00000000-0005-0000-0000-0000D51D0000}"/>
    <cellStyle name="CellHead 3 4 7 2" xfId="7141" xr:uid="{00000000-0005-0000-0000-0000D61D0000}"/>
    <cellStyle name="CellHead 3 4 7 3" xfId="7142" xr:uid="{00000000-0005-0000-0000-0000D71D0000}"/>
    <cellStyle name="CellHead 3 4 8" xfId="7143" xr:uid="{00000000-0005-0000-0000-0000D81D0000}"/>
    <cellStyle name="CellHead 3 4 8 2" xfId="7144" xr:uid="{00000000-0005-0000-0000-0000D91D0000}"/>
    <cellStyle name="CellHead 3 4 8 3" xfId="7145" xr:uid="{00000000-0005-0000-0000-0000DA1D0000}"/>
    <cellStyle name="CellHead 3 4 9" xfId="7146" xr:uid="{00000000-0005-0000-0000-0000DB1D0000}"/>
    <cellStyle name="CellHead 3 5" xfId="7147" xr:uid="{00000000-0005-0000-0000-0000DC1D0000}"/>
    <cellStyle name="CellHead 3 5 2" xfId="7148" xr:uid="{00000000-0005-0000-0000-0000DD1D0000}"/>
    <cellStyle name="CellHead 3 5 2 2" xfId="7149" xr:uid="{00000000-0005-0000-0000-0000DE1D0000}"/>
    <cellStyle name="CellHead 3 5 2 3" xfId="7150" xr:uid="{00000000-0005-0000-0000-0000DF1D0000}"/>
    <cellStyle name="CellHead 3 5 3" xfId="7151" xr:uid="{00000000-0005-0000-0000-0000E01D0000}"/>
    <cellStyle name="CellHead 3 5 3 2" xfId="7152" xr:uid="{00000000-0005-0000-0000-0000E11D0000}"/>
    <cellStyle name="CellHead 3 5 3 3" xfId="7153" xr:uid="{00000000-0005-0000-0000-0000E21D0000}"/>
    <cellStyle name="CellHead 3 5 4" xfId="7154" xr:uid="{00000000-0005-0000-0000-0000E31D0000}"/>
    <cellStyle name="CellHead 3 5 4 2" xfId="7155" xr:uid="{00000000-0005-0000-0000-0000E41D0000}"/>
    <cellStyle name="CellHead 3 5 4 3" xfId="7156" xr:uid="{00000000-0005-0000-0000-0000E51D0000}"/>
    <cellStyle name="CellHead 3 5 5" xfId="7157" xr:uid="{00000000-0005-0000-0000-0000E61D0000}"/>
    <cellStyle name="CellHead 3 5 5 2" xfId="7158" xr:uid="{00000000-0005-0000-0000-0000E71D0000}"/>
    <cellStyle name="CellHead 3 5 5 3" xfId="7159" xr:uid="{00000000-0005-0000-0000-0000E81D0000}"/>
    <cellStyle name="CellHead 3 5 6" xfId="7160" xr:uid="{00000000-0005-0000-0000-0000E91D0000}"/>
    <cellStyle name="CellHead 3 6" xfId="7161" xr:uid="{00000000-0005-0000-0000-0000EA1D0000}"/>
    <cellStyle name="CellHead 3 6 2" xfId="7162" xr:uid="{00000000-0005-0000-0000-0000EB1D0000}"/>
    <cellStyle name="CellHead 3 6 3" xfId="7163" xr:uid="{00000000-0005-0000-0000-0000EC1D0000}"/>
    <cellStyle name="CellHead 3 7" xfId="7164" xr:uid="{00000000-0005-0000-0000-0000ED1D0000}"/>
    <cellStyle name="CellHead 3 7 2" xfId="7165" xr:uid="{00000000-0005-0000-0000-0000EE1D0000}"/>
    <cellStyle name="CellHead 3 7 3" xfId="7166" xr:uid="{00000000-0005-0000-0000-0000EF1D0000}"/>
    <cellStyle name="CellHead 3 8" xfId="7167" xr:uid="{00000000-0005-0000-0000-0000F01D0000}"/>
    <cellStyle name="CellHead 3 8 2" xfId="7168" xr:uid="{00000000-0005-0000-0000-0000F11D0000}"/>
    <cellStyle name="CellHead 3 8 3" xfId="7169" xr:uid="{00000000-0005-0000-0000-0000F21D0000}"/>
    <cellStyle name="CellHead 3 9" xfId="7170" xr:uid="{00000000-0005-0000-0000-0000F31D0000}"/>
    <cellStyle name="CellHead 4" xfId="7171" xr:uid="{00000000-0005-0000-0000-0000F41D0000}"/>
    <cellStyle name="CellHead 4 10" xfId="7172" xr:uid="{00000000-0005-0000-0000-0000F51D0000}"/>
    <cellStyle name="CellHead 4 2" xfId="7173" xr:uid="{00000000-0005-0000-0000-0000F61D0000}"/>
    <cellStyle name="CellHead 4 2 10" xfId="7174" xr:uid="{00000000-0005-0000-0000-0000F71D0000}"/>
    <cellStyle name="CellHead 4 2 2" xfId="7175" xr:uid="{00000000-0005-0000-0000-0000F81D0000}"/>
    <cellStyle name="CellHead 4 2 2 2" xfId="7176" xr:uid="{00000000-0005-0000-0000-0000F91D0000}"/>
    <cellStyle name="CellHead 4 2 2 2 2" xfId="7177" xr:uid="{00000000-0005-0000-0000-0000FA1D0000}"/>
    <cellStyle name="CellHead 4 2 2 2 2 2" xfId="7178" xr:uid="{00000000-0005-0000-0000-0000FB1D0000}"/>
    <cellStyle name="CellHead 4 2 2 2 2 3" xfId="7179" xr:uid="{00000000-0005-0000-0000-0000FC1D0000}"/>
    <cellStyle name="CellHead 4 2 2 2 3" xfId="7180" xr:uid="{00000000-0005-0000-0000-0000FD1D0000}"/>
    <cellStyle name="CellHead 4 2 2 2 3 2" xfId="7181" xr:uid="{00000000-0005-0000-0000-0000FE1D0000}"/>
    <cellStyle name="CellHead 4 2 2 2 3 3" xfId="7182" xr:uid="{00000000-0005-0000-0000-0000FF1D0000}"/>
    <cellStyle name="CellHead 4 2 2 2 4" xfId="7183" xr:uid="{00000000-0005-0000-0000-0000001E0000}"/>
    <cellStyle name="CellHead 4 2 2 2 4 2" xfId="7184" xr:uid="{00000000-0005-0000-0000-0000011E0000}"/>
    <cellStyle name="CellHead 4 2 2 2 4 3" xfId="7185" xr:uid="{00000000-0005-0000-0000-0000021E0000}"/>
    <cellStyle name="CellHead 4 2 2 2 5" xfId="7186" xr:uid="{00000000-0005-0000-0000-0000031E0000}"/>
    <cellStyle name="CellHead 4 2 2 2 5 2" xfId="7187" xr:uid="{00000000-0005-0000-0000-0000041E0000}"/>
    <cellStyle name="CellHead 4 2 2 2 5 3" xfId="7188" xr:uid="{00000000-0005-0000-0000-0000051E0000}"/>
    <cellStyle name="CellHead 4 2 2 2 6" xfId="7189" xr:uid="{00000000-0005-0000-0000-0000061E0000}"/>
    <cellStyle name="CellHead 4 2 2 3" xfId="7190" xr:uid="{00000000-0005-0000-0000-0000071E0000}"/>
    <cellStyle name="CellHead 4 2 2 3 2" xfId="7191" xr:uid="{00000000-0005-0000-0000-0000081E0000}"/>
    <cellStyle name="CellHead 4 2 2 3 3" xfId="7192" xr:uid="{00000000-0005-0000-0000-0000091E0000}"/>
    <cellStyle name="CellHead 4 2 2 4" xfId="7193" xr:uid="{00000000-0005-0000-0000-00000A1E0000}"/>
    <cellStyle name="CellHead 4 2 2 4 2" xfId="7194" xr:uid="{00000000-0005-0000-0000-00000B1E0000}"/>
    <cellStyle name="CellHead 4 2 2 4 3" xfId="7195" xr:uid="{00000000-0005-0000-0000-00000C1E0000}"/>
    <cellStyle name="CellHead 4 2 2 5" xfId="7196" xr:uid="{00000000-0005-0000-0000-00000D1E0000}"/>
    <cellStyle name="CellHead 4 2 2 5 2" xfId="7197" xr:uid="{00000000-0005-0000-0000-00000E1E0000}"/>
    <cellStyle name="CellHead 4 2 2 5 3" xfId="7198" xr:uid="{00000000-0005-0000-0000-00000F1E0000}"/>
    <cellStyle name="CellHead 4 2 2 6" xfId="7199" xr:uid="{00000000-0005-0000-0000-0000101E0000}"/>
    <cellStyle name="CellHead 4 2 2 7" xfId="7200" xr:uid="{00000000-0005-0000-0000-0000111E0000}"/>
    <cellStyle name="CellHead 4 2 3" xfId="7201" xr:uid="{00000000-0005-0000-0000-0000121E0000}"/>
    <cellStyle name="CellHead 4 2 3 2" xfId="7202" xr:uid="{00000000-0005-0000-0000-0000131E0000}"/>
    <cellStyle name="CellHead 4 2 3 2 2" xfId="7203" xr:uid="{00000000-0005-0000-0000-0000141E0000}"/>
    <cellStyle name="CellHead 4 2 3 2 2 2" xfId="7204" xr:uid="{00000000-0005-0000-0000-0000151E0000}"/>
    <cellStyle name="CellHead 4 2 3 2 2 3" xfId="7205" xr:uid="{00000000-0005-0000-0000-0000161E0000}"/>
    <cellStyle name="CellHead 4 2 3 2 3" xfId="7206" xr:uid="{00000000-0005-0000-0000-0000171E0000}"/>
    <cellStyle name="CellHead 4 2 3 2 3 2" xfId="7207" xr:uid="{00000000-0005-0000-0000-0000181E0000}"/>
    <cellStyle name="CellHead 4 2 3 2 3 3" xfId="7208" xr:uid="{00000000-0005-0000-0000-0000191E0000}"/>
    <cellStyle name="CellHead 4 2 3 2 4" xfId="7209" xr:uid="{00000000-0005-0000-0000-00001A1E0000}"/>
    <cellStyle name="CellHead 4 2 3 2 4 2" xfId="7210" xr:uid="{00000000-0005-0000-0000-00001B1E0000}"/>
    <cellStyle name="CellHead 4 2 3 2 4 3" xfId="7211" xr:uid="{00000000-0005-0000-0000-00001C1E0000}"/>
    <cellStyle name="CellHead 4 2 3 2 5" xfId="7212" xr:uid="{00000000-0005-0000-0000-00001D1E0000}"/>
    <cellStyle name="CellHead 4 2 3 2 5 2" xfId="7213" xr:uid="{00000000-0005-0000-0000-00001E1E0000}"/>
    <cellStyle name="CellHead 4 2 3 2 5 3" xfId="7214" xr:uid="{00000000-0005-0000-0000-00001F1E0000}"/>
    <cellStyle name="CellHead 4 2 3 2 6" xfId="7215" xr:uid="{00000000-0005-0000-0000-0000201E0000}"/>
    <cellStyle name="CellHead 4 2 3 3" xfId="7216" xr:uid="{00000000-0005-0000-0000-0000211E0000}"/>
    <cellStyle name="CellHead 4 2 3 3 2" xfId="7217" xr:uid="{00000000-0005-0000-0000-0000221E0000}"/>
    <cellStyle name="CellHead 4 2 3 3 3" xfId="7218" xr:uid="{00000000-0005-0000-0000-0000231E0000}"/>
    <cellStyle name="CellHead 4 2 3 4" xfId="7219" xr:uid="{00000000-0005-0000-0000-0000241E0000}"/>
    <cellStyle name="CellHead 4 2 3 4 2" xfId="7220" xr:uid="{00000000-0005-0000-0000-0000251E0000}"/>
    <cellStyle name="CellHead 4 2 3 4 3" xfId="7221" xr:uid="{00000000-0005-0000-0000-0000261E0000}"/>
    <cellStyle name="CellHead 4 2 3 5" xfId="7222" xr:uid="{00000000-0005-0000-0000-0000271E0000}"/>
    <cellStyle name="CellHead 4 2 3 5 2" xfId="7223" xr:uid="{00000000-0005-0000-0000-0000281E0000}"/>
    <cellStyle name="CellHead 4 2 3 5 3" xfId="7224" xr:uid="{00000000-0005-0000-0000-0000291E0000}"/>
    <cellStyle name="CellHead 4 2 3 6" xfId="7225" xr:uid="{00000000-0005-0000-0000-00002A1E0000}"/>
    <cellStyle name="CellHead 4 2 3 7" xfId="7226" xr:uid="{00000000-0005-0000-0000-00002B1E0000}"/>
    <cellStyle name="CellHead 4 2 4" xfId="7227" xr:uid="{00000000-0005-0000-0000-00002C1E0000}"/>
    <cellStyle name="CellHead 4 2 4 2" xfId="7228" xr:uid="{00000000-0005-0000-0000-00002D1E0000}"/>
    <cellStyle name="CellHead 4 2 4 2 2" xfId="7229" xr:uid="{00000000-0005-0000-0000-00002E1E0000}"/>
    <cellStyle name="CellHead 4 2 4 2 2 2" xfId="7230" xr:uid="{00000000-0005-0000-0000-00002F1E0000}"/>
    <cellStyle name="CellHead 4 2 4 2 2 3" xfId="7231" xr:uid="{00000000-0005-0000-0000-0000301E0000}"/>
    <cellStyle name="CellHead 4 2 4 2 3" xfId="7232" xr:uid="{00000000-0005-0000-0000-0000311E0000}"/>
    <cellStyle name="CellHead 4 2 4 2 3 2" xfId="7233" xr:uid="{00000000-0005-0000-0000-0000321E0000}"/>
    <cellStyle name="CellHead 4 2 4 2 3 3" xfId="7234" xr:uid="{00000000-0005-0000-0000-0000331E0000}"/>
    <cellStyle name="CellHead 4 2 4 2 4" xfId="7235" xr:uid="{00000000-0005-0000-0000-0000341E0000}"/>
    <cellStyle name="CellHead 4 2 4 2 4 2" xfId="7236" xr:uid="{00000000-0005-0000-0000-0000351E0000}"/>
    <cellStyle name="CellHead 4 2 4 2 4 3" xfId="7237" xr:uid="{00000000-0005-0000-0000-0000361E0000}"/>
    <cellStyle name="CellHead 4 2 4 2 5" xfId="7238" xr:uid="{00000000-0005-0000-0000-0000371E0000}"/>
    <cellStyle name="CellHead 4 2 4 2 5 2" xfId="7239" xr:uid="{00000000-0005-0000-0000-0000381E0000}"/>
    <cellStyle name="CellHead 4 2 4 2 5 3" xfId="7240" xr:uid="{00000000-0005-0000-0000-0000391E0000}"/>
    <cellStyle name="CellHead 4 2 4 2 6" xfId="7241" xr:uid="{00000000-0005-0000-0000-00003A1E0000}"/>
    <cellStyle name="CellHead 4 2 4 3" xfId="7242" xr:uid="{00000000-0005-0000-0000-00003B1E0000}"/>
    <cellStyle name="CellHead 4 2 4 3 2" xfId="7243" xr:uid="{00000000-0005-0000-0000-00003C1E0000}"/>
    <cellStyle name="CellHead 4 2 4 3 3" xfId="7244" xr:uid="{00000000-0005-0000-0000-00003D1E0000}"/>
    <cellStyle name="CellHead 4 2 4 4" xfId="7245" xr:uid="{00000000-0005-0000-0000-00003E1E0000}"/>
    <cellStyle name="CellHead 4 2 4 4 2" xfId="7246" xr:uid="{00000000-0005-0000-0000-00003F1E0000}"/>
    <cellStyle name="CellHead 4 2 4 4 3" xfId="7247" xr:uid="{00000000-0005-0000-0000-0000401E0000}"/>
    <cellStyle name="CellHead 4 2 4 5" xfId="7248" xr:uid="{00000000-0005-0000-0000-0000411E0000}"/>
    <cellStyle name="CellHead 4 2 4 5 2" xfId="7249" xr:uid="{00000000-0005-0000-0000-0000421E0000}"/>
    <cellStyle name="CellHead 4 2 4 5 3" xfId="7250" xr:uid="{00000000-0005-0000-0000-0000431E0000}"/>
    <cellStyle name="CellHead 4 2 4 6" xfId="7251" xr:uid="{00000000-0005-0000-0000-0000441E0000}"/>
    <cellStyle name="CellHead 4 2 4 7" xfId="7252" xr:uid="{00000000-0005-0000-0000-0000451E0000}"/>
    <cellStyle name="CellHead 4 2 5" xfId="7253" xr:uid="{00000000-0005-0000-0000-0000461E0000}"/>
    <cellStyle name="CellHead 4 2 5 2" xfId="7254" xr:uid="{00000000-0005-0000-0000-0000471E0000}"/>
    <cellStyle name="CellHead 4 2 5 2 2" xfId="7255" xr:uid="{00000000-0005-0000-0000-0000481E0000}"/>
    <cellStyle name="CellHead 4 2 5 2 3" xfId="7256" xr:uid="{00000000-0005-0000-0000-0000491E0000}"/>
    <cellStyle name="CellHead 4 2 5 3" xfId="7257" xr:uid="{00000000-0005-0000-0000-00004A1E0000}"/>
    <cellStyle name="CellHead 4 2 5 3 2" xfId="7258" xr:uid="{00000000-0005-0000-0000-00004B1E0000}"/>
    <cellStyle name="CellHead 4 2 5 3 3" xfId="7259" xr:uid="{00000000-0005-0000-0000-00004C1E0000}"/>
    <cellStyle name="CellHead 4 2 5 4" xfId="7260" xr:uid="{00000000-0005-0000-0000-00004D1E0000}"/>
    <cellStyle name="CellHead 4 2 5 4 2" xfId="7261" xr:uid="{00000000-0005-0000-0000-00004E1E0000}"/>
    <cellStyle name="CellHead 4 2 5 4 3" xfId="7262" xr:uid="{00000000-0005-0000-0000-00004F1E0000}"/>
    <cellStyle name="CellHead 4 2 5 5" xfId="7263" xr:uid="{00000000-0005-0000-0000-0000501E0000}"/>
    <cellStyle name="CellHead 4 2 5 5 2" xfId="7264" xr:uid="{00000000-0005-0000-0000-0000511E0000}"/>
    <cellStyle name="CellHead 4 2 5 5 3" xfId="7265" xr:uid="{00000000-0005-0000-0000-0000521E0000}"/>
    <cellStyle name="CellHead 4 2 5 6" xfId="7266" xr:uid="{00000000-0005-0000-0000-0000531E0000}"/>
    <cellStyle name="CellHead 4 2 6" xfId="7267" xr:uid="{00000000-0005-0000-0000-0000541E0000}"/>
    <cellStyle name="CellHead 4 2 6 2" xfId="7268" xr:uid="{00000000-0005-0000-0000-0000551E0000}"/>
    <cellStyle name="CellHead 4 2 6 3" xfId="7269" xr:uid="{00000000-0005-0000-0000-0000561E0000}"/>
    <cellStyle name="CellHead 4 2 7" xfId="7270" xr:uid="{00000000-0005-0000-0000-0000571E0000}"/>
    <cellStyle name="CellHead 4 2 7 2" xfId="7271" xr:uid="{00000000-0005-0000-0000-0000581E0000}"/>
    <cellStyle name="CellHead 4 2 7 3" xfId="7272" xr:uid="{00000000-0005-0000-0000-0000591E0000}"/>
    <cellStyle name="CellHead 4 2 8" xfId="7273" xr:uid="{00000000-0005-0000-0000-00005A1E0000}"/>
    <cellStyle name="CellHead 4 2 8 2" xfId="7274" xr:uid="{00000000-0005-0000-0000-00005B1E0000}"/>
    <cellStyle name="CellHead 4 2 8 3" xfId="7275" xr:uid="{00000000-0005-0000-0000-00005C1E0000}"/>
    <cellStyle name="CellHead 4 2 9" xfId="7276" xr:uid="{00000000-0005-0000-0000-00005D1E0000}"/>
    <cellStyle name="CellHead 4 3" xfId="7277" xr:uid="{00000000-0005-0000-0000-00005E1E0000}"/>
    <cellStyle name="CellHead 4 3 10" xfId="7278" xr:uid="{00000000-0005-0000-0000-00005F1E0000}"/>
    <cellStyle name="CellHead 4 3 2" xfId="7279" xr:uid="{00000000-0005-0000-0000-0000601E0000}"/>
    <cellStyle name="CellHead 4 3 2 2" xfId="7280" xr:uid="{00000000-0005-0000-0000-0000611E0000}"/>
    <cellStyle name="CellHead 4 3 2 2 2" xfId="7281" xr:uid="{00000000-0005-0000-0000-0000621E0000}"/>
    <cellStyle name="CellHead 4 3 2 2 2 2" xfId="7282" xr:uid="{00000000-0005-0000-0000-0000631E0000}"/>
    <cellStyle name="CellHead 4 3 2 2 2 3" xfId="7283" xr:uid="{00000000-0005-0000-0000-0000641E0000}"/>
    <cellStyle name="CellHead 4 3 2 2 3" xfId="7284" xr:uid="{00000000-0005-0000-0000-0000651E0000}"/>
    <cellStyle name="CellHead 4 3 2 2 3 2" xfId="7285" xr:uid="{00000000-0005-0000-0000-0000661E0000}"/>
    <cellStyle name="CellHead 4 3 2 2 3 3" xfId="7286" xr:uid="{00000000-0005-0000-0000-0000671E0000}"/>
    <cellStyle name="CellHead 4 3 2 2 4" xfId="7287" xr:uid="{00000000-0005-0000-0000-0000681E0000}"/>
    <cellStyle name="CellHead 4 3 2 2 4 2" xfId="7288" xr:uid="{00000000-0005-0000-0000-0000691E0000}"/>
    <cellStyle name="CellHead 4 3 2 2 4 3" xfId="7289" xr:uid="{00000000-0005-0000-0000-00006A1E0000}"/>
    <cellStyle name="CellHead 4 3 2 2 5" xfId="7290" xr:uid="{00000000-0005-0000-0000-00006B1E0000}"/>
    <cellStyle name="CellHead 4 3 2 2 5 2" xfId="7291" xr:uid="{00000000-0005-0000-0000-00006C1E0000}"/>
    <cellStyle name="CellHead 4 3 2 2 5 3" xfId="7292" xr:uid="{00000000-0005-0000-0000-00006D1E0000}"/>
    <cellStyle name="CellHead 4 3 2 2 6" xfId="7293" xr:uid="{00000000-0005-0000-0000-00006E1E0000}"/>
    <cellStyle name="CellHead 4 3 2 3" xfId="7294" xr:uid="{00000000-0005-0000-0000-00006F1E0000}"/>
    <cellStyle name="CellHead 4 3 2 3 2" xfId="7295" xr:uid="{00000000-0005-0000-0000-0000701E0000}"/>
    <cellStyle name="CellHead 4 3 2 3 3" xfId="7296" xr:uid="{00000000-0005-0000-0000-0000711E0000}"/>
    <cellStyle name="CellHead 4 3 2 4" xfId="7297" xr:uid="{00000000-0005-0000-0000-0000721E0000}"/>
    <cellStyle name="CellHead 4 3 2 4 2" xfId="7298" xr:uid="{00000000-0005-0000-0000-0000731E0000}"/>
    <cellStyle name="CellHead 4 3 2 4 3" xfId="7299" xr:uid="{00000000-0005-0000-0000-0000741E0000}"/>
    <cellStyle name="CellHead 4 3 2 5" xfId="7300" xr:uid="{00000000-0005-0000-0000-0000751E0000}"/>
    <cellStyle name="CellHead 4 3 2 5 2" xfId="7301" xr:uid="{00000000-0005-0000-0000-0000761E0000}"/>
    <cellStyle name="CellHead 4 3 2 5 3" xfId="7302" xr:uid="{00000000-0005-0000-0000-0000771E0000}"/>
    <cellStyle name="CellHead 4 3 2 6" xfId="7303" xr:uid="{00000000-0005-0000-0000-0000781E0000}"/>
    <cellStyle name="CellHead 4 3 2 7" xfId="7304" xr:uid="{00000000-0005-0000-0000-0000791E0000}"/>
    <cellStyle name="CellHead 4 3 3" xfId="7305" xr:uid="{00000000-0005-0000-0000-00007A1E0000}"/>
    <cellStyle name="CellHead 4 3 3 2" xfId="7306" xr:uid="{00000000-0005-0000-0000-00007B1E0000}"/>
    <cellStyle name="CellHead 4 3 3 2 2" xfId="7307" xr:uid="{00000000-0005-0000-0000-00007C1E0000}"/>
    <cellStyle name="CellHead 4 3 3 2 2 2" xfId="7308" xr:uid="{00000000-0005-0000-0000-00007D1E0000}"/>
    <cellStyle name="CellHead 4 3 3 2 2 3" xfId="7309" xr:uid="{00000000-0005-0000-0000-00007E1E0000}"/>
    <cellStyle name="CellHead 4 3 3 2 3" xfId="7310" xr:uid="{00000000-0005-0000-0000-00007F1E0000}"/>
    <cellStyle name="CellHead 4 3 3 2 3 2" xfId="7311" xr:uid="{00000000-0005-0000-0000-0000801E0000}"/>
    <cellStyle name="CellHead 4 3 3 2 3 3" xfId="7312" xr:uid="{00000000-0005-0000-0000-0000811E0000}"/>
    <cellStyle name="CellHead 4 3 3 2 4" xfId="7313" xr:uid="{00000000-0005-0000-0000-0000821E0000}"/>
    <cellStyle name="CellHead 4 3 3 2 4 2" xfId="7314" xr:uid="{00000000-0005-0000-0000-0000831E0000}"/>
    <cellStyle name="CellHead 4 3 3 2 4 3" xfId="7315" xr:uid="{00000000-0005-0000-0000-0000841E0000}"/>
    <cellStyle name="CellHead 4 3 3 2 5" xfId="7316" xr:uid="{00000000-0005-0000-0000-0000851E0000}"/>
    <cellStyle name="CellHead 4 3 3 2 5 2" xfId="7317" xr:uid="{00000000-0005-0000-0000-0000861E0000}"/>
    <cellStyle name="CellHead 4 3 3 2 5 3" xfId="7318" xr:uid="{00000000-0005-0000-0000-0000871E0000}"/>
    <cellStyle name="CellHead 4 3 3 2 6" xfId="7319" xr:uid="{00000000-0005-0000-0000-0000881E0000}"/>
    <cellStyle name="CellHead 4 3 3 3" xfId="7320" xr:uid="{00000000-0005-0000-0000-0000891E0000}"/>
    <cellStyle name="CellHead 4 3 3 3 2" xfId="7321" xr:uid="{00000000-0005-0000-0000-00008A1E0000}"/>
    <cellStyle name="CellHead 4 3 3 3 3" xfId="7322" xr:uid="{00000000-0005-0000-0000-00008B1E0000}"/>
    <cellStyle name="CellHead 4 3 3 4" xfId="7323" xr:uid="{00000000-0005-0000-0000-00008C1E0000}"/>
    <cellStyle name="CellHead 4 3 3 4 2" xfId="7324" xr:uid="{00000000-0005-0000-0000-00008D1E0000}"/>
    <cellStyle name="CellHead 4 3 3 4 3" xfId="7325" xr:uid="{00000000-0005-0000-0000-00008E1E0000}"/>
    <cellStyle name="CellHead 4 3 3 5" xfId="7326" xr:uid="{00000000-0005-0000-0000-00008F1E0000}"/>
    <cellStyle name="CellHead 4 3 3 5 2" xfId="7327" xr:uid="{00000000-0005-0000-0000-0000901E0000}"/>
    <cellStyle name="CellHead 4 3 3 5 3" xfId="7328" xr:uid="{00000000-0005-0000-0000-0000911E0000}"/>
    <cellStyle name="CellHead 4 3 3 6" xfId="7329" xr:uid="{00000000-0005-0000-0000-0000921E0000}"/>
    <cellStyle name="CellHead 4 3 3 7" xfId="7330" xr:uid="{00000000-0005-0000-0000-0000931E0000}"/>
    <cellStyle name="CellHead 4 3 4" xfId="7331" xr:uid="{00000000-0005-0000-0000-0000941E0000}"/>
    <cellStyle name="CellHead 4 3 4 2" xfId="7332" xr:uid="{00000000-0005-0000-0000-0000951E0000}"/>
    <cellStyle name="CellHead 4 3 4 2 2" xfId="7333" xr:uid="{00000000-0005-0000-0000-0000961E0000}"/>
    <cellStyle name="CellHead 4 3 4 2 2 2" xfId="7334" xr:uid="{00000000-0005-0000-0000-0000971E0000}"/>
    <cellStyle name="CellHead 4 3 4 2 2 3" xfId="7335" xr:uid="{00000000-0005-0000-0000-0000981E0000}"/>
    <cellStyle name="CellHead 4 3 4 2 3" xfId="7336" xr:uid="{00000000-0005-0000-0000-0000991E0000}"/>
    <cellStyle name="CellHead 4 3 4 2 3 2" xfId="7337" xr:uid="{00000000-0005-0000-0000-00009A1E0000}"/>
    <cellStyle name="CellHead 4 3 4 2 3 3" xfId="7338" xr:uid="{00000000-0005-0000-0000-00009B1E0000}"/>
    <cellStyle name="CellHead 4 3 4 2 4" xfId="7339" xr:uid="{00000000-0005-0000-0000-00009C1E0000}"/>
    <cellStyle name="CellHead 4 3 4 2 4 2" xfId="7340" xr:uid="{00000000-0005-0000-0000-00009D1E0000}"/>
    <cellStyle name="CellHead 4 3 4 2 4 3" xfId="7341" xr:uid="{00000000-0005-0000-0000-00009E1E0000}"/>
    <cellStyle name="CellHead 4 3 4 2 5" xfId="7342" xr:uid="{00000000-0005-0000-0000-00009F1E0000}"/>
    <cellStyle name="CellHead 4 3 4 2 5 2" xfId="7343" xr:uid="{00000000-0005-0000-0000-0000A01E0000}"/>
    <cellStyle name="CellHead 4 3 4 2 5 3" xfId="7344" xr:uid="{00000000-0005-0000-0000-0000A11E0000}"/>
    <cellStyle name="CellHead 4 3 4 2 6" xfId="7345" xr:uid="{00000000-0005-0000-0000-0000A21E0000}"/>
    <cellStyle name="CellHead 4 3 4 3" xfId="7346" xr:uid="{00000000-0005-0000-0000-0000A31E0000}"/>
    <cellStyle name="CellHead 4 3 4 3 2" xfId="7347" xr:uid="{00000000-0005-0000-0000-0000A41E0000}"/>
    <cellStyle name="CellHead 4 3 4 3 3" xfId="7348" xr:uid="{00000000-0005-0000-0000-0000A51E0000}"/>
    <cellStyle name="CellHead 4 3 4 4" xfId="7349" xr:uid="{00000000-0005-0000-0000-0000A61E0000}"/>
    <cellStyle name="CellHead 4 3 4 4 2" xfId="7350" xr:uid="{00000000-0005-0000-0000-0000A71E0000}"/>
    <cellStyle name="CellHead 4 3 4 4 3" xfId="7351" xr:uid="{00000000-0005-0000-0000-0000A81E0000}"/>
    <cellStyle name="CellHead 4 3 4 5" xfId="7352" xr:uid="{00000000-0005-0000-0000-0000A91E0000}"/>
    <cellStyle name="CellHead 4 3 4 5 2" xfId="7353" xr:uid="{00000000-0005-0000-0000-0000AA1E0000}"/>
    <cellStyle name="CellHead 4 3 4 5 3" xfId="7354" xr:uid="{00000000-0005-0000-0000-0000AB1E0000}"/>
    <cellStyle name="CellHead 4 3 4 6" xfId="7355" xr:uid="{00000000-0005-0000-0000-0000AC1E0000}"/>
    <cellStyle name="CellHead 4 3 4 7" xfId="7356" xr:uid="{00000000-0005-0000-0000-0000AD1E0000}"/>
    <cellStyle name="CellHead 4 3 5" xfId="7357" xr:uid="{00000000-0005-0000-0000-0000AE1E0000}"/>
    <cellStyle name="CellHead 4 3 5 2" xfId="7358" xr:uid="{00000000-0005-0000-0000-0000AF1E0000}"/>
    <cellStyle name="CellHead 4 3 5 2 2" xfId="7359" xr:uid="{00000000-0005-0000-0000-0000B01E0000}"/>
    <cellStyle name="CellHead 4 3 5 2 3" xfId="7360" xr:uid="{00000000-0005-0000-0000-0000B11E0000}"/>
    <cellStyle name="CellHead 4 3 5 3" xfId="7361" xr:uid="{00000000-0005-0000-0000-0000B21E0000}"/>
    <cellStyle name="CellHead 4 3 5 3 2" xfId="7362" xr:uid="{00000000-0005-0000-0000-0000B31E0000}"/>
    <cellStyle name="CellHead 4 3 5 3 3" xfId="7363" xr:uid="{00000000-0005-0000-0000-0000B41E0000}"/>
    <cellStyle name="CellHead 4 3 5 4" xfId="7364" xr:uid="{00000000-0005-0000-0000-0000B51E0000}"/>
    <cellStyle name="CellHead 4 3 5 4 2" xfId="7365" xr:uid="{00000000-0005-0000-0000-0000B61E0000}"/>
    <cellStyle name="CellHead 4 3 5 4 3" xfId="7366" xr:uid="{00000000-0005-0000-0000-0000B71E0000}"/>
    <cellStyle name="CellHead 4 3 5 5" xfId="7367" xr:uid="{00000000-0005-0000-0000-0000B81E0000}"/>
    <cellStyle name="CellHead 4 3 5 5 2" xfId="7368" xr:uid="{00000000-0005-0000-0000-0000B91E0000}"/>
    <cellStyle name="CellHead 4 3 5 5 3" xfId="7369" xr:uid="{00000000-0005-0000-0000-0000BA1E0000}"/>
    <cellStyle name="CellHead 4 3 5 6" xfId="7370" xr:uid="{00000000-0005-0000-0000-0000BB1E0000}"/>
    <cellStyle name="CellHead 4 3 6" xfId="7371" xr:uid="{00000000-0005-0000-0000-0000BC1E0000}"/>
    <cellStyle name="CellHead 4 3 6 2" xfId="7372" xr:uid="{00000000-0005-0000-0000-0000BD1E0000}"/>
    <cellStyle name="CellHead 4 3 6 3" xfId="7373" xr:uid="{00000000-0005-0000-0000-0000BE1E0000}"/>
    <cellStyle name="CellHead 4 3 7" xfId="7374" xr:uid="{00000000-0005-0000-0000-0000BF1E0000}"/>
    <cellStyle name="CellHead 4 3 7 2" xfId="7375" xr:uid="{00000000-0005-0000-0000-0000C01E0000}"/>
    <cellStyle name="CellHead 4 3 7 3" xfId="7376" xr:uid="{00000000-0005-0000-0000-0000C11E0000}"/>
    <cellStyle name="CellHead 4 3 8" xfId="7377" xr:uid="{00000000-0005-0000-0000-0000C21E0000}"/>
    <cellStyle name="CellHead 4 3 8 2" xfId="7378" xr:uid="{00000000-0005-0000-0000-0000C31E0000}"/>
    <cellStyle name="CellHead 4 3 8 3" xfId="7379" xr:uid="{00000000-0005-0000-0000-0000C41E0000}"/>
    <cellStyle name="CellHead 4 3 9" xfId="7380" xr:uid="{00000000-0005-0000-0000-0000C51E0000}"/>
    <cellStyle name="CellHead 4 4" xfId="7381" xr:uid="{00000000-0005-0000-0000-0000C61E0000}"/>
    <cellStyle name="CellHead 4 4 10" xfId="7382" xr:uid="{00000000-0005-0000-0000-0000C71E0000}"/>
    <cellStyle name="CellHead 4 4 2" xfId="7383" xr:uid="{00000000-0005-0000-0000-0000C81E0000}"/>
    <cellStyle name="CellHead 4 4 2 2" xfId="7384" xr:uid="{00000000-0005-0000-0000-0000C91E0000}"/>
    <cellStyle name="CellHead 4 4 2 2 2" xfId="7385" xr:uid="{00000000-0005-0000-0000-0000CA1E0000}"/>
    <cellStyle name="CellHead 4 4 2 2 2 2" xfId="7386" xr:uid="{00000000-0005-0000-0000-0000CB1E0000}"/>
    <cellStyle name="CellHead 4 4 2 2 2 3" xfId="7387" xr:uid="{00000000-0005-0000-0000-0000CC1E0000}"/>
    <cellStyle name="CellHead 4 4 2 2 3" xfId="7388" xr:uid="{00000000-0005-0000-0000-0000CD1E0000}"/>
    <cellStyle name="CellHead 4 4 2 2 3 2" xfId="7389" xr:uid="{00000000-0005-0000-0000-0000CE1E0000}"/>
    <cellStyle name="CellHead 4 4 2 2 3 3" xfId="7390" xr:uid="{00000000-0005-0000-0000-0000CF1E0000}"/>
    <cellStyle name="CellHead 4 4 2 2 4" xfId="7391" xr:uid="{00000000-0005-0000-0000-0000D01E0000}"/>
    <cellStyle name="CellHead 4 4 2 2 4 2" xfId="7392" xr:uid="{00000000-0005-0000-0000-0000D11E0000}"/>
    <cellStyle name="CellHead 4 4 2 2 4 3" xfId="7393" xr:uid="{00000000-0005-0000-0000-0000D21E0000}"/>
    <cellStyle name="CellHead 4 4 2 2 5" xfId="7394" xr:uid="{00000000-0005-0000-0000-0000D31E0000}"/>
    <cellStyle name="CellHead 4 4 2 2 5 2" xfId="7395" xr:uid="{00000000-0005-0000-0000-0000D41E0000}"/>
    <cellStyle name="CellHead 4 4 2 2 5 3" xfId="7396" xr:uid="{00000000-0005-0000-0000-0000D51E0000}"/>
    <cellStyle name="CellHead 4 4 2 2 6" xfId="7397" xr:uid="{00000000-0005-0000-0000-0000D61E0000}"/>
    <cellStyle name="CellHead 4 4 2 3" xfId="7398" xr:uid="{00000000-0005-0000-0000-0000D71E0000}"/>
    <cellStyle name="CellHead 4 4 2 3 2" xfId="7399" xr:uid="{00000000-0005-0000-0000-0000D81E0000}"/>
    <cellStyle name="CellHead 4 4 2 3 3" xfId="7400" xr:uid="{00000000-0005-0000-0000-0000D91E0000}"/>
    <cellStyle name="CellHead 4 4 2 4" xfId="7401" xr:uid="{00000000-0005-0000-0000-0000DA1E0000}"/>
    <cellStyle name="CellHead 4 4 2 4 2" xfId="7402" xr:uid="{00000000-0005-0000-0000-0000DB1E0000}"/>
    <cellStyle name="CellHead 4 4 2 4 3" xfId="7403" xr:uid="{00000000-0005-0000-0000-0000DC1E0000}"/>
    <cellStyle name="CellHead 4 4 2 5" xfId="7404" xr:uid="{00000000-0005-0000-0000-0000DD1E0000}"/>
    <cellStyle name="CellHead 4 4 2 5 2" xfId="7405" xr:uid="{00000000-0005-0000-0000-0000DE1E0000}"/>
    <cellStyle name="CellHead 4 4 2 5 3" xfId="7406" xr:uid="{00000000-0005-0000-0000-0000DF1E0000}"/>
    <cellStyle name="CellHead 4 4 2 6" xfId="7407" xr:uid="{00000000-0005-0000-0000-0000E01E0000}"/>
    <cellStyle name="CellHead 4 4 2 7" xfId="7408" xr:uid="{00000000-0005-0000-0000-0000E11E0000}"/>
    <cellStyle name="CellHead 4 4 3" xfId="7409" xr:uid="{00000000-0005-0000-0000-0000E21E0000}"/>
    <cellStyle name="CellHead 4 4 3 2" xfId="7410" xr:uid="{00000000-0005-0000-0000-0000E31E0000}"/>
    <cellStyle name="CellHead 4 4 3 2 2" xfId="7411" xr:uid="{00000000-0005-0000-0000-0000E41E0000}"/>
    <cellStyle name="CellHead 4 4 3 2 2 2" xfId="7412" xr:uid="{00000000-0005-0000-0000-0000E51E0000}"/>
    <cellStyle name="CellHead 4 4 3 2 2 3" xfId="7413" xr:uid="{00000000-0005-0000-0000-0000E61E0000}"/>
    <cellStyle name="CellHead 4 4 3 2 3" xfId="7414" xr:uid="{00000000-0005-0000-0000-0000E71E0000}"/>
    <cellStyle name="CellHead 4 4 3 2 3 2" xfId="7415" xr:uid="{00000000-0005-0000-0000-0000E81E0000}"/>
    <cellStyle name="CellHead 4 4 3 2 3 3" xfId="7416" xr:uid="{00000000-0005-0000-0000-0000E91E0000}"/>
    <cellStyle name="CellHead 4 4 3 2 4" xfId="7417" xr:uid="{00000000-0005-0000-0000-0000EA1E0000}"/>
    <cellStyle name="CellHead 4 4 3 2 4 2" xfId="7418" xr:uid="{00000000-0005-0000-0000-0000EB1E0000}"/>
    <cellStyle name="CellHead 4 4 3 2 4 3" xfId="7419" xr:uid="{00000000-0005-0000-0000-0000EC1E0000}"/>
    <cellStyle name="CellHead 4 4 3 2 5" xfId="7420" xr:uid="{00000000-0005-0000-0000-0000ED1E0000}"/>
    <cellStyle name="CellHead 4 4 3 2 5 2" xfId="7421" xr:uid="{00000000-0005-0000-0000-0000EE1E0000}"/>
    <cellStyle name="CellHead 4 4 3 2 5 3" xfId="7422" xr:uid="{00000000-0005-0000-0000-0000EF1E0000}"/>
    <cellStyle name="CellHead 4 4 3 2 6" xfId="7423" xr:uid="{00000000-0005-0000-0000-0000F01E0000}"/>
    <cellStyle name="CellHead 4 4 3 3" xfId="7424" xr:uid="{00000000-0005-0000-0000-0000F11E0000}"/>
    <cellStyle name="CellHead 4 4 3 3 2" xfId="7425" xr:uid="{00000000-0005-0000-0000-0000F21E0000}"/>
    <cellStyle name="CellHead 4 4 3 3 3" xfId="7426" xr:uid="{00000000-0005-0000-0000-0000F31E0000}"/>
    <cellStyle name="CellHead 4 4 3 4" xfId="7427" xr:uid="{00000000-0005-0000-0000-0000F41E0000}"/>
    <cellStyle name="CellHead 4 4 3 4 2" xfId="7428" xr:uid="{00000000-0005-0000-0000-0000F51E0000}"/>
    <cellStyle name="CellHead 4 4 3 4 3" xfId="7429" xr:uid="{00000000-0005-0000-0000-0000F61E0000}"/>
    <cellStyle name="CellHead 4 4 3 5" xfId="7430" xr:uid="{00000000-0005-0000-0000-0000F71E0000}"/>
    <cellStyle name="CellHead 4 4 3 5 2" xfId="7431" xr:uid="{00000000-0005-0000-0000-0000F81E0000}"/>
    <cellStyle name="CellHead 4 4 3 5 3" xfId="7432" xr:uid="{00000000-0005-0000-0000-0000F91E0000}"/>
    <cellStyle name="CellHead 4 4 3 6" xfId="7433" xr:uid="{00000000-0005-0000-0000-0000FA1E0000}"/>
    <cellStyle name="CellHead 4 4 3 7" xfId="7434" xr:uid="{00000000-0005-0000-0000-0000FB1E0000}"/>
    <cellStyle name="CellHead 4 4 4" xfId="7435" xr:uid="{00000000-0005-0000-0000-0000FC1E0000}"/>
    <cellStyle name="CellHead 4 4 4 2" xfId="7436" xr:uid="{00000000-0005-0000-0000-0000FD1E0000}"/>
    <cellStyle name="CellHead 4 4 4 2 2" xfId="7437" xr:uid="{00000000-0005-0000-0000-0000FE1E0000}"/>
    <cellStyle name="CellHead 4 4 4 2 2 2" xfId="7438" xr:uid="{00000000-0005-0000-0000-0000FF1E0000}"/>
    <cellStyle name="CellHead 4 4 4 2 2 3" xfId="7439" xr:uid="{00000000-0005-0000-0000-0000001F0000}"/>
    <cellStyle name="CellHead 4 4 4 2 3" xfId="7440" xr:uid="{00000000-0005-0000-0000-0000011F0000}"/>
    <cellStyle name="CellHead 4 4 4 2 3 2" xfId="7441" xr:uid="{00000000-0005-0000-0000-0000021F0000}"/>
    <cellStyle name="CellHead 4 4 4 2 3 3" xfId="7442" xr:uid="{00000000-0005-0000-0000-0000031F0000}"/>
    <cellStyle name="CellHead 4 4 4 2 4" xfId="7443" xr:uid="{00000000-0005-0000-0000-0000041F0000}"/>
    <cellStyle name="CellHead 4 4 4 2 4 2" xfId="7444" xr:uid="{00000000-0005-0000-0000-0000051F0000}"/>
    <cellStyle name="CellHead 4 4 4 2 4 3" xfId="7445" xr:uid="{00000000-0005-0000-0000-0000061F0000}"/>
    <cellStyle name="CellHead 4 4 4 2 5" xfId="7446" xr:uid="{00000000-0005-0000-0000-0000071F0000}"/>
    <cellStyle name="CellHead 4 4 4 2 5 2" xfId="7447" xr:uid="{00000000-0005-0000-0000-0000081F0000}"/>
    <cellStyle name="CellHead 4 4 4 2 5 3" xfId="7448" xr:uid="{00000000-0005-0000-0000-0000091F0000}"/>
    <cellStyle name="CellHead 4 4 4 2 6" xfId="7449" xr:uid="{00000000-0005-0000-0000-00000A1F0000}"/>
    <cellStyle name="CellHead 4 4 4 3" xfId="7450" xr:uid="{00000000-0005-0000-0000-00000B1F0000}"/>
    <cellStyle name="CellHead 4 4 4 3 2" xfId="7451" xr:uid="{00000000-0005-0000-0000-00000C1F0000}"/>
    <cellStyle name="CellHead 4 4 4 3 3" xfId="7452" xr:uid="{00000000-0005-0000-0000-00000D1F0000}"/>
    <cellStyle name="CellHead 4 4 4 4" xfId="7453" xr:uid="{00000000-0005-0000-0000-00000E1F0000}"/>
    <cellStyle name="CellHead 4 4 4 4 2" xfId="7454" xr:uid="{00000000-0005-0000-0000-00000F1F0000}"/>
    <cellStyle name="CellHead 4 4 4 4 3" xfId="7455" xr:uid="{00000000-0005-0000-0000-0000101F0000}"/>
    <cellStyle name="CellHead 4 4 4 5" xfId="7456" xr:uid="{00000000-0005-0000-0000-0000111F0000}"/>
    <cellStyle name="CellHead 4 4 4 5 2" xfId="7457" xr:uid="{00000000-0005-0000-0000-0000121F0000}"/>
    <cellStyle name="CellHead 4 4 4 5 3" xfId="7458" xr:uid="{00000000-0005-0000-0000-0000131F0000}"/>
    <cellStyle name="CellHead 4 4 4 6" xfId="7459" xr:uid="{00000000-0005-0000-0000-0000141F0000}"/>
    <cellStyle name="CellHead 4 4 4 7" xfId="7460" xr:uid="{00000000-0005-0000-0000-0000151F0000}"/>
    <cellStyle name="CellHead 4 4 5" xfId="7461" xr:uid="{00000000-0005-0000-0000-0000161F0000}"/>
    <cellStyle name="CellHead 4 4 5 2" xfId="7462" xr:uid="{00000000-0005-0000-0000-0000171F0000}"/>
    <cellStyle name="CellHead 4 4 5 2 2" xfId="7463" xr:uid="{00000000-0005-0000-0000-0000181F0000}"/>
    <cellStyle name="CellHead 4 4 5 2 3" xfId="7464" xr:uid="{00000000-0005-0000-0000-0000191F0000}"/>
    <cellStyle name="CellHead 4 4 5 3" xfId="7465" xr:uid="{00000000-0005-0000-0000-00001A1F0000}"/>
    <cellStyle name="CellHead 4 4 5 3 2" xfId="7466" xr:uid="{00000000-0005-0000-0000-00001B1F0000}"/>
    <cellStyle name="CellHead 4 4 5 3 3" xfId="7467" xr:uid="{00000000-0005-0000-0000-00001C1F0000}"/>
    <cellStyle name="CellHead 4 4 5 4" xfId="7468" xr:uid="{00000000-0005-0000-0000-00001D1F0000}"/>
    <cellStyle name="CellHead 4 4 5 4 2" xfId="7469" xr:uid="{00000000-0005-0000-0000-00001E1F0000}"/>
    <cellStyle name="CellHead 4 4 5 4 3" xfId="7470" xr:uid="{00000000-0005-0000-0000-00001F1F0000}"/>
    <cellStyle name="CellHead 4 4 5 5" xfId="7471" xr:uid="{00000000-0005-0000-0000-0000201F0000}"/>
    <cellStyle name="CellHead 4 4 5 5 2" xfId="7472" xr:uid="{00000000-0005-0000-0000-0000211F0000}"/>
    <cellStyle name="CellHead 4 4 5 5 3" xfId="7473" xr:uid="{00000000-0005-0000-0000-0000221F0000}"/>
    <cellStyle name="CellHead 4 4 5 6" xfId="7474" xr:uid="{00000000-0005-0000-0000-0000231F0000}"/>
    <cellStyle name="CellHead 4 4 6" xfId="7475" xr:uid="{00000000-0005-0000-0000-0000241F0000}"/>
    <cellStyle name="CellHead 4 4 6 2" xfId="7476" xr:uid="{00000000-0005-0000-0000-0000251F0000}"/>
    <cellStyle name="CellHead 4 4 6 3" xfId="7477" xr:uid="{00000000-0005-0000-0000-0000261F0000}"/>
    <cellStyle name="CellHead 4 4 7" xfId="7478" xr:uid="{00000000-0005-0000-0000-0000271F0000}"/>
    <cellStyle name="CellHead 4 4 7 2" xfId="7479" xr:uid="{00000000-0005-0000-0000-0000281F0000}"/>
    <cellStyle name="CellHead 4 4 7 3" xfId="7480" xr:uid="{00000000-0005-0000-0000-0000291F0000}"/>
    <cellStyle name="CellHead 4 4 8" xfId="7481" xr:uid="{00000000-0005-0000-0000-00002A1F0000}"/>
    <cellStyle name="CellHead 4 4 8 2" xfId="7482" xr:uid="{00000000-0005-0000-0000-00002B1F0000}"/>
    <cellStyle name="CellHead 4 4 8 3" xfId="7483" xr:uid="{00000000-0005-0000-0000-00002C1F0000}"/>
    <cellStyle name="CellHead 4 4 9" xfId="7484" xr:uid="{00000000-0005-0000-0000-00002D1F0000}"/>
    <cellStyle name="CellHead 4 5" xfId="7485" xr:uid="{00000000-0005-0000-0000-00002E1F0000}"/>
    <cellStyle name="CellHead 4 5 2" xfId="7486" xr:uid="{00000000-0005-0000-0000-00002F1F0000}"/>
    <cellStyle name="CellHead 4 5 2 2" xfId="7487" xr:uid="{00000000-0005-0000-0000-0000301F0000}"/>
    <cellStyle name="CellHead 4 5 2 3" xfId="7488" xr:uid="{00000000-0005-0000-0000-0000311F0000}"/>
    <cellStyle name="CellHead 4 5 3" xfId="7489" xr:uid="{00000000-0005-0000-0000-0000321F0000}"/>
    <cellStyle name="CellHead 4 5 3 2" xfId="7490" xr:uid="{00000000-0005-0000-0000-0000331F0000}"/>
    <cellStyle name="CellHead 4 5 3 3" xfId="7491" xr:uid="{00000000-0005-0000-0000-0000341F0000}"/>
    <cellStyle name="CellHead 4 5 4" xfId="7492" xr:uid="{00000000-0005-0000-0000-0000351F0000}"/>
    <cellStyle name="CellHead 4 5 4 2" xfId="7493" xr:uid="{00000000-0005-0000-0000-0000361F0000}"/>
    <cellStyle name="CellHead 4 5 4 3" xfId="7494" xr:uid="{00000000-0005-0000-0000-0000371F0000}"/>
    <cellStyle name="CellHead 4 5 5" xfId="7495" xr:uid="{00000000-0005-0000-0000-0000381F0000}"/>
    <cellStyle name="CellHead 4 5 5 2" xfId="7496" xr:uid="{00000000-0005-0000-0000-0000391F0000}"/>
    <cellStyle name="CellHead 4 5 5 3" xfId="7497" xr:uid="{00000000-0005-0000-0000-00003A1F0000}"/>
    <cellStyle name="CellHead 4 5 6" xfId="7498" xr:uid="{00000000-0005-0000-0000-00003B1F0000}"/>
    <cellStyle name="CellHead 4 6" xfId="7499" xr:uid="{00000000-0005-0000-0000-00003C1F0000}"/>
    <cellStyle name="CellHead 4 6 2" xfId="7500" xr:uid="{00000000-0005-0000-0000-00003D1F0000}"/>
    <cellStyle name="CellHead 4 6 3" xfId="7501" xr:uid="{00000000-0005-0000-0000-00003E1F0000}"/>
    <cellStyle name="CellHead 4 7" xfId="7502" xr:uid="{00000000-0005-0000-0000-00003F1F0000}"/>
    <cellStyle name="CellHead 4 7 2" xfId="7503" xr:uid="{00000000-0005-0000-0000-0000401F0000}"/>
    <cellStyle name="CellHead 4 7 3" xfId="7504" xr:uid="{00000000-0005-0000-0000-0000411F0000}"/>
    <cellStyle name="CellHead 4 8" xfId="7505" xr:uid="{00000000-0005-0000-0000-0000421F0000}"/>
    <cellStyle name="CellHead 4 8 2" xfId="7506" xr:uid="{00000000-0005-0000-0000-0000431F0000}"/>
    <cellStyle name="CellHead 4 8 3" xfId="7507" xr:uid="{00000000-0005-0000-0000-0000441F0000}"/>
    <cellStyle name="CellHead 4 9" xfId="7508" xr:uid="{00000000-0005-0000-0000-0000451F0000}"/>
    <cellStyle name="CellHead 5" xfId="7509" xr:uid="{00000000-0005-0000-0000-0000461F0000}"/>
    <cellStyle name="CellHead 5 10" xfId="7510" xr:uid="{00000000-0005-0000-0000-0000471F0000}"/>
    <cellStyle name="CellHead 5 2" xfId="7511" xr:uid="{00000000-0005-0000-0000-0000481F0000}"/>
    <cellStyle name="CellHead 5 2 10" xfId="7512" xr:uid="{00000000-0005-0000-0000-0000491F0000}"/>
    <cellStyle name="CellHead 5 2 2" xfId="7513" xr:uid="{00000000-0005-0000-0000-00004A1F0000}"/>
    <cellStyle name="CellHead 5 2 2 2" xfId="7514" xr:uid="{00000000-0005-0000-0000-00004B1F0000}"/>
    <cellStyle name="CellHead 5 2 2 2 2" xfId="7515" xr:uid="{00000000-0005-0000-0000-00004C1F0000}"/>
    <cellStyle name="CellHead 5 2 2 2 2 2" xfId="7516" xr:uid="{00000000-0005-0000-0000-00004D1F0000}"/>
    <cellStyle name="CellHead 5 2 2 2 2 3" xfId="7517" xr:uid="{00000000-0005-0000-0000-00004E1F0000}"/>
    <cellStyle name="CellHead 5 2 2 2 3" xfId="7518" xr:uid="{00000000-0005-0000-0000-00004F1F0000}"/>
    <cellStyle name="CellHead 5 2 2 2 3 2" xfId="7519" xr:uid="{00000000-0005-0000-0000-0000501F0000}"/>
    <cellStyle name="CellHead 5 2 2 2 3 3" xfId="7520" xr:uid="{00000000-0005-0000-0000-0000511F0000}"/>
    <cellStyle name="CellHead 5 2 2 2 4" xfId="7521" xr:uid="{00000000-0005-0000-0000-0000521F0000}"/>
    <cellStyle name="CellHead 5 2 2 2 4 2" xfId="7522" xr:uid="{00000000-0005-0000-0000-0000531F0000}"/>
    <cellStyle name="CellHead 5 2 2 2 4 3" xfId="7523" xr:uid="{00000000-0005-0000-0000-0000541F0000}"/>
    <cellStyle name="CellHead 5 2 2 2 5" xfId="7524" xr:uid="{00000000-0005-0000-0000-0000551F0000}"/>
    <cellStyle name="CellHead 5 2 2 2 5 2" xfId="7525" xr:uid="{00000000-0005-0000-0000-0000561F0000}"/>
    <cellStyle name="CellHead 5 2 2 2 5 3" xfId="7526" xr:uid="{00000000-0005-0000-0000-0000571F0000}"/>
    <cellStyle name="CellHead 5 2 2 2 6" xfId="7527" xr:uid="{00000000-0005-0000-0000-0000581F0000}"/>
    <cellStyle name="CellHead 5 2 2 3" xfId="7528" xr:uid="{00000000-0005-0000-0000-0000591F0000}"/>
    <cellStyle name="CellHead 5 2 2 3 2" xfId="7529" xr:uid="{00000000-0005-0000-0000-00005A1F0000}"/>
    <cellStyle name="CellHead 5 2 2 3 3" xfId="7530" xr:uid="{00000000-0005-0000-0000-00005B1F0000}"/>
    <cellStyle name="CellHead 5 2 2 4" xfId="7531" xr:uid="{00000000-0005-0000-0000-00005C1F0000}"/>
    <cellStyle name="CellHead 5 2 2 4 2" xfId="7532" xr:uid="{00000000-0005-0000-0000-00005D1F0000}"/>
    <cellStyle name="CellHead 5 2 2 4 3" xfId="7533" xr:uid="{00000000-0005-0000-0000-00005E1F0000}"/>
    <cellStyle name="CellHead 5 2 2 5" xfId="7534" xr:uid="{00000000-0005-0000-0000-00005F1F0000}"/>
    <cellStyle name="CellHead 5 2 2 5 2" xfId="7535" xr:uid="{00000000-0005-0000-0000-0000601F0000}"/>
    <cellStyle name="CellHead 5 2 2 5 3" xfId="7536" xr:uid="{00000000-0005-0000-0000-0000611F0000}"/>
    <cellStyle name="CellHead 5 2 2 6" xfId="7537" xr:uid="{00000000-0005-0000-0000-0000621F0000}"/>
    <cellStyle name="CellHead 5 2 2 7" xfId="7538" xr:uid="{00000000-0005-0000-0000-0000631F0000}"/>
    <cellStyle name="CellHead 5 2 3" xfId="7539" xr:uid="{00000000-0005-0000-0000-0000641F0000}"/>
    <cellStyle name="CellHead 5 2 3 2" xfId="7540" xr:uid="{00000000-0005-0000-0000-0000651F0000}"/>
    <cellStyle name="CellHead 5 2 3 2 2" xfId="7541" xr:uid="{00000000-0005-0000-0000-0000661F0000}"/>
    <cellStyle name="CellHead 5 2 3 2 2 2" xfId="7542" xr:uid="{00000000-0005-0000-0000-0000671F0000}"/>
    <cellStyle name="CellHead 5 2 3 2 2 3" xfId="7543" xr:uid="{00000000-0005-0000-0000-0000681F0000}"/>
    <cellStyle name="CellHead 5 2 3 2 3" xfId="7544" xr:uid="{00000000-0005-0000-0000-0000691F0000}"/>
    <cellStyle name="CellHead 5 2 3 2 3 2" xfId="7545" xr:uid="{00000000-0005-0000-0000-00006A1F0000}"/>
    <cellStyle name="CellHead 5 2 3 2 3 3" xfId="7546" xr:uid="{00000000-0005-0000-0000-00006B1F0000}"/>
    <cellStyle name="CellHead 5 2 3 2 4" xfId="7547" xr:uid="{00000000-0005-0000-0000-00006C1F0000}"/>
    <cellStyle name="CellHead 5 2 3 2 4 2" xfId="7548" xr:uid="{00000000-0005-0000-0000-00006D1F0000}"/>
    <cellStyle name="CellHead 5 2 3 2 4 3" xfId="7549" xr:uid="{00000000-0005-0000-0000-00006E1F0000}"/>
    <cellStyle name="CellHead 5 2 3 2 5" xfId="7550" xr:uid="{00000000-0005-0000-0000-00006F1F0000}"/>
    <cellStyle name="CellHead 5 2 3 2 5 2" xfId="7551" xr:uid="{00000000-0005-0000-0000-0000701F0000}"/>
    <cellStyle name="CellHead 5 2 3 2 5 3" xfId="7552" xr:uid="{00000000-0005-0000-0000-0000711F0000}"/>
    <cellStyle name="CellHead 5 2 3 2 6" xfId="7553" xr:uid="{00000000-0005-0000-0000-0000721F0000}"/>
    <cellStyle name="CellHead 5 2 3 3" xfId="7554" xr:uid="{00000000-0005-0000-0000-0000731F0000}"/>
    <cellStyle name="CellHead 5 2 3 3 2" xfId="7555" xr:uid="{00000000-0005-0000-0000-0000741F0000}"/>
    <cellStyle name="CellHead 5 2 3 3 3" xfId="7556" xr:uid="{00000000-0005-0000-0000-0000751F0000}"/>
    <cellStyle name="CellHead 5 2 3 4" xfId="7557" xr:uid="{00000000-0005-0000-0000-0000761F0000}"/>
    <cellStyle name="CellHead 5 2 3 4 2" xfId="7558" xr:uid="{00000000-0005-0000-0000-0000771F0000}"/>
    <cellStyle name="CellHead 5 2 3 4 3" xfId="7559" xr:uid="{00000000-0005-0000-0000-0000781F0000}"/>
    <cellStyle name="CellHead 5 2 3 5" xfId="7560" xr:uid="{00000000-0005-0000-0000-0000791F0000}"/>
    <cellStyle name="CellHead 5 2 3 5 2" xfId="7561" xr:uid="{00000000-0005-0000-0000-00007A1F0000}"/>
    <cellStyle name="CellHead 5 2 3 5 3" xfId="7562" xr:uid="{00000000-0005-0000-0000-00007B1F0000}"/>
    <cellStyle name="CellHead 5 2 3 6" xfId="7563" xr:uid="{00000000-0005-0000-0000-00007C1F0000}"/>
    <cellStyle name="CellHead 5 2 3 7" xfId="7564" xr:uid="{00000000-0005-0000-0000-00007D1F0000}"/>
    <cellStyle name="CellHead 5 2 4" xfId="7565" xr:uid="{00000000-0005-0000-0000-00007E1F0000}"/>
    <cellStyle name="CellHead 5 2 4 2" xfId="7566" xr:uid="{00000000-0005-0000-0000-00007F1F0000}"/>
    <cellStyle name="CellHead 5 2 4 2 2" xfId="7567" xr:uid="{00000000-0005-0000-0000-0000801F0000}"/>
    <cellStyle name="CellHead 5 2 4 2 2 2" xfId="7568" xr:uid="{00000000-0005-0000-0000-0000811F0000}"/>
    <cellStyle name="CellHead 5 2 4 2 2 3" xfId="7569" xr:uid="{00000000-0005-0000-0000-0000821F0000}"/>
    <cellStyle name="CellHead 5 2 4 2 3" xfId="7570" xr:uid="{00000000-0005-0000-0000-0000831F0000}"/>
    <cellStyle name="CellHead 5 2 4 2 3 2" xfId="7571" xr:uid="{00000000-0005-0000-0000-0000841F0000}"/>
    <cellStyle name="CellHead 5 2 4 2 3 3" xfId="7572" xr:uid="{00000000-0005-0000-0000-0000851F0000}"/>
    <cellStyle name="CellHead 5 2 4 2 4" xfId="7573" xr:uid="{00000000-0005-0000-0000-0000861F0000}"/>
    <cellStyle name="CellHead 5 2 4 2 4 2" xfId="7574" xr:uid="{00000000-0005-0000-0000-0000871F0000}"/>
    <cellStyle name="CellHead 5 2 4 2 4 3" xfId="7575" xr:uid="{00000000-0005-0000-0000-0000881F0000}"/>
    <cellStyle name="CellHead 5 2 4 2 5" xfId="7576" xr:uid="{00000000-0005-0000-0000-0000891F0000}"/>
    <cellStyle name="CellHead 5 2 4 2 5 2" xfId="7577" xr:uid="{00000000-0005-0000-0000-00008A1F0000}"/>
    <cellStyle name="CellHead 5 2 4 2 5 3" xfId="7578" xr:uid="{00000000-0005-0000-0000-00008B1F0000}"/>
    <cellStyle name="CellHead 5 2 4 2 6" xfId="7579" xr:uid="{00000000-0005-0000-0000-00008C1F0000}"/>
    <cellStyle name="CellHead 5 2 4 3" xfId="7580" xr:uid="{00000000-0005-0000-0000-00008D1F0000}"/>
    <cellStyle name="CellHead 5 2 4 3 2" xfId="7581" xr:uid="{00000000-0005-0000-0000-00008E1F0000}"/>
    <cellStyle name="CellHead 5 2 4 3 3" xfId="7582" xr:uid="{00000000-0005-0000-0000-00008F1F0000}"/>
    <cellStyle name="CellHead 5 2 4 4" xfId="7583" xr:uid="{00000000-0005-0000-0000-0000901F0000}"/>
    <cellStyle name="CellHead 5 2 4 4 2" xfId="7584" xr:uid="{00000000-0005-0000-0000-0000911F0000}"/>
    <cellStyle name="CellHead 5 2 4 4 3" xfId="7585" xr:uid="{00000000-0005-0000-0000-0000921F0000}"/>
    <cellStyle name="CellHead 5 2 4 5" xfId="7586" xr:uid="{00000000-0005-0000-0000-0000931F0000}"/>
    <cellStyle name="CellHead 5 2 4 5 2" xfId="7587" xr:uid="{00000000-0005-0000-0000-0000941F0000}"/>
    <cellStyle name="CellHead 5 2 4 5 3" xfId="7588" xr:uid="{00000000-0005-0000-0000-0000951F0000}"/>
    <cellStyle name="CellHead 5 2 4 6" xfId="7589" xr:uid="{00000000-0005-0000-0000-0000961F0000}"/>
    <cellStyle name="CellHead 5 2 4 7" xfId="7590" xr:uid="{00000000-0005-0000-0000-0000971F0000}"/>
    <cellStyle name="CellHead 5 2 5" xfId="7591" xr:uid="{00000000-0005-0000-0000-0000981F0000}"/>
    <cellStyle name="CellHead 5 2 5 2" xfId="7592" xr:uid="{00000000-0005-0000-0000-0000991F0000}"/>
    <cellStyle name="CellHead 5 2 5 2 2" xfId="7593" xr:uid="{00000000-0005-0000-0000-00009A1F0000}"/>
    <cellStyle name="CellHead 5 2 5 2 3" xfId="7594" xr:uid="{00000000-0005-0000-0000-00009B1F0000}"/>
    <cellStyle name="CellHead 5 2 5 3" xfId="7595" xr:uid="{00000000-0005-0000-0000-00009C1F0000}"/>
    <cellStyle name="CellHead 5 2 5 3 2" xfId="7596" xr:uid="{00000000-0005-0000-0000-00009D1F0000}"/>
    <cellStyle name="CellHead 5 2 5 3 3" xfId="7597" xr:uid="{00000000-0005-0000-0000-00009E1F0000}"/>
    <cellStyle name="CellHead 5 2 5 4" xfId="7598" xr:uid="{00000000-0005-0000-0000-00009F1F0000}"/>
    <cellStyle name="CellHead 5 2 5 4 2" xfId="7599" xr:uid="{00000000-0005-0000-0000-0000A01F0000}"/>
    <cellStyle name="CellHead 5 2 5 4 3" xfId="7600" xr:uid="{00000000-0005-0000-0000-0000A11F0000}"/>
    <cellStyle name="CellHead 5 2 5 5" xfId="7601" xr:uid="{00000000-0005-0000-0000-0000A21F0000}"/>
    <cellStyle name="CellHead 5 2 5 5 2" xfId="7602" xr:uid="{00000000-0005-0000-0000-0000A31F0000}"/>
    <cellStyle name="CellHead 5 2 5 5 3" xfId="7603" xr:uid="{00000000-0005-0000-0000-0000A41F0000}"/>
    <cellStyle name="CellHead 5 2 5 6" xfId="7604" xr:uid="{00000000-0005-0000-0000-0000A51F0000}"/>
    <cellStyle name="CellHead 5 2 6" xfId="7605" xr:uid="{00000000-0005-0000-0000-0000A61F0000}"/>
    <cellStyle name="CellHead 5 2 6 2" xfId="7606" xr:uid="{00000000-0005-0000-0000-0000A71F0000}"/>
    <cellStyle name="CellHead 5 2 6 3" xfId="7607" xr:uid="{00000000-0005-0000-0000-0000A81F0000}"/>
    <cellStyle name="CellHead 5 2 7" xfId="7608" xr:uid="{00000000-0005-0000-0000-0000A91F0000}"/>
    <cellStyle name="CellHead 5 2 7 2" xfId="7609" xr:uid="{00000000-0005-0000-0000-0000AA1F0000}"/>
    <cellStyle name="CellHead 5 2 7 3" xfId="7610" xr:uid="{00000000-0005-0000-0000-0000AB1F0000}"/>
    <cellStyle name="CellHead 5 2 8" xfId="7611" xr:uid="{00000000-0005-0000-0000-0000AC1F0000}"/>
    <cellStyle name="CellHead 5 2 8 2" xfId="7612" xr:uid="{00000000-0005-0000-0000-0000AD1F0000}"/>
    <cellStyle name="CellHead 5 2 8 3" xfId="7613" xr:uid="{00000000-0005-0000-0000-0000AE1F0000}"/>
    <cellStyle name="CellHead 5 2 9" xfId="7614" xr:uid="{00000000-0005-0000-0000-0000AF1F0000}"/>
    <cellStyle name="CellHead 5 3" xfId="7615" xr:uid="{00000000-0005-0000-0000-0000B01F0000}"/>
    <cellStyle name="CellHead 5 3 10" xfId="7616" xr:uid="{00000000-0005-0000-0000-0000B11F0000}"/>
    <cellStyle name="CellHead 5 3 2" xfId="7617" xr:uid="{00000000-0005-0000-0000-0000B21F0000}"/>
    <cellStyle name="CellHead 5 3 2 2" xfId="7618" xr:uid="{00000000-0005-0000-0000-0000B31F0000}"/>
    <cellStyle name="CellHead 5 3 2 2 2" xfId="7619" xr:uid="{00000000-0005-0000-0000-0000B41F0000}"/>
    <cellStyle name="CellHead 5 3 2 2 2 2" xfId="7620" xr:uid="{00000000-0005-0000-0000-0000B51F0000}"/>
    <cellStyle name="CellHead 5 3 2 2 2 3" xfId="7621" xr:uid="{00000000-0005-0000-0000-0000B61F0000}"/>
    <cellStyle name="CellHead 5 3 2 2 3" xfId="7622" xr:uid="{00000000-0005-0000-0000-0000B71F0000}"/>
    <cellStyle name="CellHead 5 3 2 2 3 2" xfId="7623" xr:uid="{00000000-0005-0000-0000-0000B81F0000}"/>
    <cellStyle name="CellHead 5 3 2 2 3 3" xfId="7624" xr:uid="{00000000-0005-0000-0000-0000B91F0000}"/>
    <cellStyle name="CellHead 5 3 2 2 4" xfId="7625" xr:uid="{00000000-0005-0000-0000-0000BA1F0000}"/>
    <cellStyle name="CellHead 5 3 2 2 4 2" xfId="7626" xr:uid="{00000000-0005-0000-0000-0000BB1F0000}"/>
    <cellStyle name="CellHead 5 3 2 2 4 3" xfId="7627" xr:uid="{00000000-0005-0000-0000-0000BC1F0000}"/>
    <cellStyle name="CellHead 5 3 2 2 5" xfId="7628" xr:uid="{00000000-0005-0000-0000-0000BD1F0000}"/>
    <cellStyle name="CellHead 5 3 2 2 5 2" xfId="7629" xr:uid="{00000000-0005-0000-0000-0000BE1F0000}"/>
    <cellStyle name="CellHead 5 3 2 2 5 3" xfId="7630" xr:uid="{00000000-0005-0000-0000-0000BF1F0000}"/>
    <cellStyle name="CellHead 5 3 2 2 6" xfId="7631" xr:uid="{00000000-0005-0000-0000-0000C01F0000}"/>
    <cellStyle name="CellHead 5 3 2 3" xfId="7632" xr:uid="{00000000-0005-0000-0000-0000C11F0000}"/>
    <cellStyle name="CellHead 5 3 2 3 2" xfId="7633" xr:uid="{00000000-0005-0000-0000-0000C21F0000}"/>
    <cellStyle name="CellHead 5 3 2 3 3" xfId="7634" xr:uid="{00000000-0005-0000-0000-0000C31F0000}"/>
    <cellStyle name="CellHead 5 3 2 4" xfId="7635" xr:uid="{00000000-0005-0000-0000-0000C41F0000}"/>
    <cellStyle name="CellHead 5 3 2 4 2" xfId="7636" xr:uid="{00000000-0005-0000-0000-0000C51F0000}"/>
    <cellStyle name="CellHead 5 3 2 4 3" xfId="7637" xr:uid="{00000000-0005-0000-0000-0000C61F0000}"/>
    <cellStyle name="CellHead 5 3 2 5" xfId="7638" xr:uid="{00000000-0005-0000-0000-0000C71F0000}"/>
    <cellStyle name="CellHead 5 3 2 5 2" xfId="7639" xr:uid="{00000000-0005-0000-0000-0000C81F0000}"/>
    <cellStyle name="CellHead 5 3 2 5 3" xfId="7640" xr:uid="{00000000-0005-0000-0000-0000C91F0000}"/>
    <cellStyle name="CellHead 5 3 2 6" xfId="7641" xr:uid="{00000000-0005-0000-0000-0000CA1F0000}"/>
    <cellStyle name="CellHead 5 3 2 7" xfId="7642" xr:uid="{00000000-0005-0000-0000-0000CB1F0000}"/>
    <cellStyle name="CellHead 5 3 3" xfId="7643" xr:uid="{00000000-0005-0000-0000-0000CC1F0000}"/>
    <cellStyle name="CellHead 5 3 3 2" xfId="7644" xr:uid="{00000000-0005-0000-0000-0000CD1F0000}"/>
    <cellStyle name="CellHead 5 3 3 2 2" xfId="7645" xr:uid="{00000000-0005-0000-0000-0000CE1F0000}"/>
    <cellStyle name="CellHead 5 3 3 2 2 2" xfId="7646" xr:uid="{00000000-0005-0000-0000-0000CF1F0000}"/>
    <cellStyle name="CellHead 5 3 3 2 2 3" xfId="7647" xr:uid="{00000000-0005-0000-0000-0000D01F0000}"/>
    <cellStyle name="CellHead 5 3 3 2 3" xfId="7648" xr:uid="{00000000-0005-0000-0000-0000D11F0000}"/>
    <cellStyle name="CellHead 5 3 3 2 3 2" xfId="7649" xr:uid="{00000000-0005-0000-0000-0000D21F0000}"/>
    <cellStyle name="CellHead 5 3 3 2 3 3" xfId="7650" xr:uid="{00000000-0005-0000-0000-0000D31F0000}"/>
    <cellStyle name="CellHead 5 3 3 2 4" xfId="7651" xr:uid="{00000000-0005-0000-0000-0000D41F0000}"/>
    <cellStyle name="CellHead 5 3 3 2 4 2" xfId="7652" xr:uid="{00000000-0005-0000-0000-0000D51F0000}"/>
    <cellStyle name="CellHead 5 3 3 2 4 3" xfId="7653" xr:uid="{00000000-0005-0000-0000-0000D61F0000}"/>
    <cellStyle name="CellHead 5 3 3 2 5" xfId="7654" xr:uid="{00000000-0005-0000-0000-0000D71F0000}"/>
    <cellStyle name="CellHead 5 3 3 2 5 2" xfId="7655" xr:uid="{00000000-0005-0000-0000-0000D81F0000}"/>
    <cellStyle name="CellHead 5 3 3 2 5 3" xfId="7656" xr:uid="{00000000-0005-0000-0000-0000D91F0000}"/>
    <cellStyle name="CellHead 5 3 3 2 6" xfId="7657" xr:uid="{00000000-0005-0000-0000-0000DA1F0000}"/>
    <cellStyle name="CellHead 5 3 3 3" xfId="7658" xr:uid="{00000000-0005-0000-0000-0000DB1F0000}"/>
    <cellStyle name="CellHead 5 3 3 3 2" xfId="7659" xr:uid="{00000000-0005-0000-0000-0000DC1F0000}"/>
    <cellStyle name="CellHead 5 3 3 3 3" xfId="7660" xr:uid="{00000000-0005-0000-0000-0000DD1F0000}"/>
    <cellStyle name="CellHead 5 3 3 4" xfId="7661" xr:uid="{00000000-0005-0000-0000-0000DE1F0000}"/>
    <cellStyle name="CellHead 5 3 3 4 2" xfId="7662" xr:uid="{00000000-0005-0000-0000-0000DF1F0000}"/>
    <cellStyle name="CellHead 5 3 3 4 3" xfId="7663" xr:uid="{00000000-0005-0000-0000-0000E01F0000}"/>
    <cellStyle name="CellHead 5 3 3 5" xfId="7664" xr:uid="{00000000-0005-0000-0000-0000E11F0000}"/>
    <cellStyle name="CellHead 5 3 3 5 2" xfId="7665" xr:uid="{00000000-0005-0000-0000-0000E21F0000}"/>
    <cellStyle name="CellHead 5 3 3 5 3" xfId="7666" xr:uid="{00000000-0005-0000-0000-0000E31F0000}"/>
    <cellStyle name="CellHead 5 3 3 6" xfId="7667" xr:uid="{00000000-0005-0000-0000-0000E41F0000}"/>
    <cellStyle name="CellHead 5 3 3 7" xfId="7668" xr:uid="{00000000-0005-0000-0000-0000E51F0000}"/>
    <cellStyle name="CellHead 5 3 4" xfId="7669" xr:uid="{00000000-0005-0000-0000-0000E61F0000}"/>
    <cellStyle name="CellHead 5 3 4 2" xfId="7670" xr:uid="{00000000-0005-0000-0000-0000E71F0000}"/>
    <cellStyle name="CellHead 5 3 4 2 2" xfId="7671" xr:uid="{00000000-0005-0000-0000-0000E81F0000}"/>
    <cellStyle name="CellHead 5 3 4 2 2 2" xfId="7672" xr:uid="{00000000-0005-0000-0000-0000E91F0000}"/>
    <cellStyle name="CellHead 5 3 4 2 2 3" xfId="7673" xr:uid="{00000000-0005-0000-0000-0000EA1F0000}"/>
    <cellStyle name="CellHead 5 3 4 2 3" xfId="7674" xr:uid="{00000000-0005-0000-0000-0000EB1F0000}"/>
    <cellStyle name="CellHead 5 3 4 2 3 2" xfId="7675" xr:uid="{00000000-0005-0000-0000-0000EC1F0000}"/>
    <cellStyle name="CellHead 5 3 4 2 3 3" xfId="7676" xr:uid="{00000000-0005-0000-0000-0000ED1F0000}"/>
    <cellStyle name="CellHead 5 3 4 2 4" xfId="7677" xr:uid="{00000000-0005-0000-0000-0000EE1F0000}"/>
    <cellStyle name="CellHead 5 3 4 2 4 2" xfId="7678" xr:uid="{00000000-0005-0000-0000-0000EF1F0000}"/>
    <cellStyle name="CellHead 5 3 4 2 4 3" xfId="7679" xr:uid="{00000000-0005-0000-0000-0000F01F0000}"/>
    <cellStyle name="CellHead 5 3 4 2 5" xfId="7680" xr:uid="{00000000-0005-0000-0000-0000F11F0000}"/>
    <cellStyle name="CellHead 5 3 4 2 5 2" xfId="7681" xr:uid="{00000000-0005-0000-0000-0000F21F0000}"/>
    <cellStyle name="CellHead 5 3 4 2 5 3" xfId="7682" xr:uid="{00000000-0005-0000-0000-0000F31F0000}"/>
    <cellStyle name="CellHead 5 3 4 2 6" xfId="7683" xr:uid="{00000000-0005-0000-0000-0000F41F0000}"/>
    <cellStyle name="CellHead 5 3 4 3" xfId="7684" xr:uid="{00000000-0005-0000-0000-0000F51F0000}"/>
    <cellStyle name="CellHead 5 3 4 3 2" xfId="7685" xr:uid="{00000000-0005-0000-0000-0000F61F0000}"/>
    <cellStyle name="CellHead 5 3 4 3 3" xfId="7686" xr:uid="{00000000-0005-0000-0000-0000F71F0000}"/>
    <cellStyle name="CellHead 5 3 4 4" xfId="7687" xr:uid="{00000000-0005-0000-0000-0000F81F0000}"/>
    <cellStyle name="CellHead 5 3 4 4 2" xfId="7688" xr:uid="{00000000-0005-0000-0000-0000F91F0000}"/>
    <cellStyle name="CellHead 5 3 4 4 3" xfId="7689" xr:uid="{00000000-0005-0000-0000-0000FA1F0000}"/>
    <cellStyle name="CellHead 5 3 4 5" xfId="7690" xr:uid="{00000000-0005-0000-0000-0000FB1F0000}"/>
    <cellStyle name="CellHead 5 3 4 5 2" xfId="7691" xr:uid="{00000000-0005-0000-0000-0000FC1F0000}"/>
    <cellStyle name="CellHead 5 3 4 5 3" xfId="7692" xr:uid="{00000000-0005-0000-0000-0000FD1F0000}"/>
    <cellStyle name="CellHead 5 3 4 6" xfId="7693" xr:uid="{00000000-0005-0000-0000-0000FE1F0000}"/>
    <cellStyle name="CellHead 5 3 4 7" xfId="7694" xr:uid="{00000000-0005-0000-0000-0000FF1F0000}"/>
    <cellStyle name="CellHead 5 3 5" xfId="7695" xr:uid="{00000000-0005-0000-0000-000000200000}"/>
    <cellStyle name="CellHead 5 3 5 2" xfId="7696" xr:uid="{00000000-0005-0000-0000-000001200000}"/>
    <cellStyle name="CellHead 5 3 5 2 2" xfId="7697" xr:uid="{00000000-0005-0000-0000-000002200000}"/>
    <cellStyle name="CellHead 5 3 5 2 3" xfId="7698" xr:uid="{00000000-0005-0000-0000-000003200000}"/>
    <cellStyle name="CellHead 5 3 5 3" xfId="7699" xr:uid="{00000000-0005-0000-0000-000004200000}"/>
    <cellStyle name="CellHead 5 3 5 3 2" xfId="7700" xr:uid="{00000000-0005-0000-0000-000005200000}"/>
    <cellStyle name="CellHead 5 3 5 3 3" xfId="7701" xr:uid="{00000000-0005-0000-0000-000006200000}"/>
    <cellStyle name="CellHead 5 3 5 4" xfId="7702" xr:uid="{00000000-0005-0000-0000-000007200000}"/>
    <cellStyle name="CellHead 5 3 5 4 2" xfId="7703" xr:uid="{00000000-0005-0000-0000-000008200000}"/>
    <cellStyle name="CellHead 5 3 5 4 3" xfId="7704" xr:uid="{00000000-0005-0000-0000-000009200000}"/>
    <cellStyle name="CellHead 5 3 5 5" xfId="7705" xr:uid="{00000000-0005-0000-0000-00000A200000}"/>
    <cellStyle name="CellHead 5 3 5 5 2" xfId="7706" xr:uid="{00000000-0005-0000-0000-00000B200000}"/>
    <cellStyle name="CellHead 5 3 5 5 3" xfId="7707" xr:uid="{00000000-0005-0000-0000-00000C200000}"/>
    <cellStyle name="CellHead 5 3 5 6" xfId="7708" xr:uid="{00000000-0005-0000-0000-00000D200000}"/>
    <cellStyle name="CellHead 5 3 6" xfId="7709" xr:uid="{00000000-0005-0000-0000-00000E200000}"/>
    <cellStyle name="CellHead 5 3 6 2" xfId="7710" xr:uid="{00000000-0005-0000-0000-00000F200000}"/>
    <cellStyle name="CellHead 5 3 6 3" xfId="7711" xr:uid="{00000000-0005-0000-0000-000010200000}"/>
    <cellStyle name="CellHead 5 3 7" xfId="7712" xr:uid="{00000000-0005-0000-0000-000011200000}"/>
    <cellStyle name="CellHead 5 3 7 2" xfId="7713" xr:uid="{00000000-0005-0000-0000-000012200000}"/>
    <cellStyle name="CellHead 5 3 7 3" xfId="7714" xr:uid="{00000000-0005-0000-0000-000013200000}"/>
    <cellStyle name="CellHead 5 3 8" xfId="7715" xr:uid="{00000000-0005-0000-0000-000014200000}"/>
    <cellStyle name="CellHead 5 3 8 2" xfId="7716" xr:uid="{00000000-0005-0000-0000-000015200000}"/>
    <cellStyle name="CellHead 5 3 8 3" xfId="7717" xr:uid="{00000000-0005-0000-0000-000016200000}"/>
    <cellStyle name="CellHead 5 3 9" xfId="7718" xr:uid="{00000000-0005-0000-0000-000017200000}"/>
    <cellStyle name="CellHead 5 4" xfId="7719" xr:uid="{00000000-0005-0000-0000-000018200000}"/>
    <cellStyle name="CellHead 5 4 10" xfId="7720" xr:uid="{00000000-0005-0000-0000-000019200000}"/>
    <cellStyle name="CellHead 5 4 2" xfId="7721" xr:uid="{00000000-0005-0000-0000-00001A200000}"/>
    <cellStyle name="CellHead 5 4 2 2" xfId="7722" xr:uid="{00000000-0005-0000-0000-00001B200000}"/>
    <cellStyle name="CellHead 5 4 2 2 2" xfId="7723" xr:uid="{00000000-0005-0000-0000-00001C200000}"/>
    <cellStyle name="CellHead 5 4 2 2 2 2" xfId="7724" xr:uid="{00000000-0005-0000-0000-00001D200000}"/>
    <cellStyle name="CellHead 5 4 2 2 2 3" xfId="7725" xr:uid="{00000000-0005-0000-0000-00001E200000}"/>
    <cellStyle name="CellHead 5 4 2 2 3" xfId="7726" xr:uid="{00000000-0005-0000-0000-00001F200000}"/>
    <cellStyle name="CellHead 5 4 2 2 3 2" xfId="7727" xr:uid="{00000000-0005-0000-0000-000020200000}"/>
    <cellStyle name="CellHead 5 4 2 2 3 3" xfId="7728" xr:uid="{00000000-0005-0000-0000-000021200000}"/>
    <cellStyle name="CellHead 5 4 2 2 4" xfId="7729" xr:uid="{00000000-0005-0000-0000-000022200000}"/>
    <cellStyle name="CellHead 5 4 2 2 4 2" xfId="7730" xr:uid="{00000000-0005-0000-0000-000023200000}"/>
    <cellStyle name="CellHead 5 4 2 2 4 3" xfId="7731" xr:uid="{00000000-0005-0000-0000-000024200000}"/>
    <cellStyle name="CellHead 5 4 2 2 5" xfId="7732" xr:uid="{00000000-0005-0000-0000-000025200000}"/>
    <cellStyle name="CellHead 5 4 2 2 5 2" xfId="7733" xr:uid="{00000000-0005-0000-0000-000026200000}"/>
    <cellStyle name="CellHead 5 4 2 2 5 3" xfId="7734" xr:uid="{00000000-0005-0000-0000-000027200000}"/>
    <cellStyle name="CellHead 5 4 2 2 6" xfId="7735" xr:uid="{00000000-0005-0000-0000-000028200000}"/>
    <cellStyle name="CellHead 5 4 2 3" xfId="7736" xr:uid="{00000000-0005-0000-0000-000029200000}"/>
    <cellStyle name="CellHead 5 4 2 3 2" xfId="7737" xr:uid="{00000000-0005-0000-0000-00002A200000}"/>
    <cellStyle name="CellHead 5 4 2 3 3" xfId="7738" xr:uid="{00000000-0005-0000-0000-00002B200000}"/>
    <cellStyle name="CellHead 5 4 2 4" xfId="7739" xr:uid="{00000000-0005-0000-0000-00002C200000}"/>
    <cellStyle name="CellHead 5 4 2 4 2" xfId="7740" xr:uid="{00000000-0005-0000-0000-00002D200000}"/>
    <cellStyle name="CellHead 5 4 2 4 3" xfId="7741" xr:uid="{00000000-0005-0000-0000-00002E200000}"/>
    <cellStyle name="CellHead 5 4 2 5" xfId="7742" xr:uid="{00000000-0005-0000-0000-00002F200000}"/>
    <cellStyle name="CellHead 5 4 2 5 2" xfId="7743" xr:uid="{00000000-0005-0000-0000-000030200000}"/>
    <cellStyle name="CellHead 5 4 2 5 3" xfId="7744" xr:uid="{00000000-0005-0000-0000-000031200000}"/>
    <cellStyle name="CellHead 5 4 2 6" xfId="7745" xr:uid="{00000000-0005-0000-0000-000032200000}"/>
    <cellStyle name="CellHead 5 4 2 7" xfId="7746" xr:uid="{00000000-0005-0000-0000-000033200000}"/>
    <cellStyle name="CellHead 5 4 3" xfId="7747" xr:uid="{00000000-0005-0000-0000-000034200000}"/>
    <cellStyle name="CellHead 5 4 3 2" xfId="7748" xr:uid="{00000000-0005-0000-0000-000035200000}"/>
    <cellStyle name="CellHead 5 4 3 2 2" xfId="7749" xr:uid="{00000000-0005-0000-0000-000036200000}"/>
    <cellStyle name="CellHead 5 4 3 2 2 2" xfId="7750" xr:uid="{00000000-0005-0000-0000-000037200000}"/>
    <cellStyle name="CellHead 5 4 3 2 2 3" xfId="7751" xr:uid="{00000000-0005-0000-0000-000038200000}"/>
    <cellStyle name="CellHead 5 4 3 2 3" xfId="7752" xr:uid="{00000000-0005-0000-0000-000039200000}"/>
    <cellStyle name="CellHead 5 4 3 2 3 2" xfId="7753" xr:uid="{00000000-0005-0000-0000-00003A200000}"/>
    <cellStyle name="CellHead 5 4 3 2 3 3" xfId="7754" xr:uid="{00000000-0005-0000-0000-00003B200000}"/>
    <cellStyle name="CellHead 5 4 3 2 4" xfId="7755" xr:uid="{00000000-0005-0000-0000-00003C200000}"/>
    <cellStyle name="CellHead 5 4 3 2 4 2" xfId="7756" xr:uid="{00000000-0005-0000-0000-00003D200000}"/>
    <cellStyle name="CellHead 5 4 3 2 4 3" xfId="7757" xr:uid="{00000000-0005-0000-0000-00003E200000}"/>
    <cellStyle name="CellHead 5 4 3 2 5" xfId="7758" xr:uid="{00000000-0005-0000-0000-00003F200000}"/>
    <cellStyle name="CellHead 5 4 3 2 5 2" xfId="7759" xr:uid="{00000000-0005-0000-0000-000040200000}"/>
    <cellStyle name="CellHead 5 4 3 2 5 3" xfId="7760" xr:uid="{00000000-0005-0000-0000-000041200000}"/>
    <cellStyle name="CellHead 5 4 3 2 6" xfId="7761" xr:uid="{00000000-0005-0000-0000-000042200000}"/>
    <cellStyle name="CellHead 5 4 3 3" xfId="7762" xr:uid="{00000000-0005-0000-0000-000043200000}"/>
    <cellStyle name="CellHead 5 4 3 3 2" xfId="7763" xr:uid="{00000000-0005-0000-0000-000044200000}"/>
    <cellStyle name="CellHead 5 4 3 3 3" xfId="7764" xr:uid="{00000000-0005-0000-0000-000045200000}"/>
    <cellStyle name="CellHead 5 4 3 4" xfId="7765" xr:uid="{00000000-0005-0000-0000-000046200000}"/>
    <cellStyle name="CellHead 5 4 3 4 2" xfId="7766" xr:uid="{00000000-0005-0000-0000-000047200000}"/>
    <cellStyle name="CellHead 5 4 3 4 3" xfId="7767" xr:uid="{00000000-0005-0000-0000-000048200000}"/>
    <cellStyle name="CellHead 5 4 3 5" xfId="7768" xr:uid="{00000000-0005-0000-0000-000049200000}"/>
    <cellStyle name="CellHead 5 4 3 5 2" xfId="7769" xr:uid="{00000000-0005-0000-0000-00004A200000}"/>
    <cellStyle name="CellHead 5 4 3 5 3" xfId="7770" xr:uid="{00000000-0005-0000-0000-00004B200000}"/>
    <cellStyle name="CellHead 5 4 3 6" xfId="7771" xr:uid="{00000000-0005-0000-0000-00004C200000}"/>
    <cellStyle name="CellHead 5 4 3 7" xfId="7772" xr:uid="{00000000-0005-0000-0000-00004D200000}"/>
    <cellStyle name="CellHead 5 4 4" xfId="7773" xr:uid="{00000000-0005-0000-0000-00004E200000}"/>
    <cellStyle name="CellHead 5 4 4 2" xfId="7774" xr:uid="{00000000-0005-0000-0000-00004F200000}"/>
    <cellStyle name="CellHead 5 4 4 2 2" xfId="7775" xr:uid="{00000000-0005-0000-0000-000050200000}"/>
    <cellStyle name="CellHead 5 4 4 2 2 2" xfId="7776" xr:uid="{00000000-0005-0000-0000-000051200000}"/>
    <cellStyle name="CellHead 5 4 4 2 2 3" xfId="7777" xr:uid="{00000000-0005-0000-0000-000052200000}"/>
    <cellStyle name="CellHead 5 4 4 2 3" xfId="7778" xr:uid="{00000000-0005-0000-0000-000053200000}"/>
    <cellStyle name="CellHead 5 4 4 2 3 2" xfId="7779" xr:uid="{00000000-0005-0000-0000-000054200000}"/>
    <cellStyle name="CellHead 5 4 4 2 3 3" xfId="7780" xr:uid="{00000000-0005-0000-0000-000055200000}"/>
    <cellStyle name="CellHead 5 4 4 2 4" xfId="7781" xr:uid="{00000000-0005-0000-0000-000056200000}"/>
    <cellStyle name="CellHead 5 4 4 2 4 2" xfId="7782" xr:uid="{00000000-0005-0000-0000-000057200000}"/>
    <cellStyle name="CellHead 5 4 4 2 4 3" xfId="7783" xr:uid="{00000000-0005-0000-0000-000058200000}"/>
    <cellStyle name="CellHead 5 4 4 2 5" xfId="7784" xr:uid="{00000000-0005-0000-0000-000059200000}"/>
    <cellStyle name="CellHead 5 4 4 2 5 2" xfId="7785" xr:uid="{00000000-0005-0000-0000-00005A200000}"/>
    <cellStyle name="CellHead 5 4 4 2 5 3" xfId="7786" xr:uid="{00000000-0005-0000-0000-00005B200000}"/>
    <cellStyle name="CellHead 5 4 4 2 6" xfId="7787" xr:uid="{00000000-0005-0000-0000-00005C200000}"/>
    <cellStyle name="CellHead 5 4 4 3" xfId="7788" xr:uid="{00000000-0005-0000-0000-00005D200000}"/>
    <cellStyle name="CellHead 5 4 4 3 2" xfId="7789" xr:uid="{00000000-0005-0000-0000-00005E200000}"/>
    <cellStyle name="CellHead 5 4 4 3 3" xfId="7790" xr:uid="{00000000-0005-0000-0000-00005F200000}"/>
    <cellStyle name="CellHead 5 4 4 4" xfId="7791" xr:uid="{00000000-0005-0000-0000-000060200000}"/>
    <cellStyle name="CellHead 5 4 4 4 2" xfId="7792" xr:uid="{00000000-0005-0000-0000-000061200000}"/>
    <cellStyle name="CellHead 5 4 4 4 3" xfId="7793" xr:uid="{00000000-0005-0000-0000-000062200000}"/>
    <cellStyle name="CellHead 5 4 4 5" xfId="7794" xr:uid="{00000000-0005-0000-0000-000063200000}"/>
    <cellStyle name="CellHead 5 4 4 5 2" xfId="7795" xr:uid="{00000000-0005-0000-0000-000064200000}"/>
    <cellStyle name="CellHead 5 4 4 5 3" xfId="7796" xr:uid="{00000000-0005-0000-0000-000065200000}"/>
    <cellStyle name="CellHead 5 4 4 6" xfId="7797" xr:uid="{00000000-0005-0000-0000-000066200000}"/>
    <cellStyle name="CellHead 5 4 4 7" xfId="7798" xr:uid="{00000000-0005-0000-0000-000067200000}"/>
    <cellStyle name="CellHead 5 4 5" xfId="7799" xr:uid="{00000000-0005-0000-0000-000068200000}"/>
    <cellStyle name="CellHead 5 4 5 2" xfId="7800" xr:uid="{00000000-0005-0000-0000-000069200000}"/>
    <cellStyle name="CellHead 5 4 5 2 2" xfId="7801" xr:uid="{00000000-0005-0000-0000-00006A200000}"/>
    <cellStyle name="CellHead 5 4 5 2 3" xfId="7802" xr:uid="{00000000-0005-0000-0000-00006B200000}"/>
    <cellStyle name="CellHead 5 4 5 3" xfId="7803" xr:uid="{00000000-0005-0000-0000-00006C200000}"/>
    <cellStyle name="CellHead 5 4 5 3 2" xfId="7804" xr:uid="{00000000-0005-0000-0000-00006D200000}"/>
    <cellStyle name="CellHead 5 4 5 3 3" xfId="7805" xr:uid="{00000000-0005-0000-0000-00006E200000}"/>
    <cellStyle name="CellHead 5 4 5 4" xfId="7806" xr:uid="{00000000-0005-0000-0000-00006F200000}"/>
    <cellStyle name="CellHead 5 4 5 4 2" xfId="7807" xr:uid="{00000000-0005-0000-0000-000070200000}"/>
    <cellStyle name="CellHead 5 4 5 4 3" xfId="7808" xr:uid="{00000000-0005-0000-0000-000071200000}"/>
    <cellStyle name="CellHead 5 4 5 5" xfId="7809" xr:uid="{00000000-0005-0000-0000-000072200000}"/>
    <cellStyle name="CellHead 5 4 5 5 2" xfId="7810" xr:uid="{00000000-0005-0000-0000-000073200000}"/>
    <cellStyle name="CellHead 5 4 5 5 3" xfId="7811" xr:uid="{00000000-0005-0000-0000-000074200000}"/>
    <cellStyle name="CellHead 5 4 5 6" xfId="7812" xr:uid="{00000000-0005-0000-0000-000075200000}"/>
    <cellStyle name="CellHead 5 4 6" xfId="7813" xr:uid="{00000000-0005-0000-0000-000076200000}"/>
    <cellStyle name="CellHead 5 4 6 2" xfId="7814" xr:uid="{00000000-0005-0000-0000-000077200000}"/>
    <cellStyle name="CellHead 5 4 6 3" xfId="7815" xr:uid="{00000000-0005-0000-0000-000078200000}"/>
    <cellStyle name="CellHead 5 4 7" xfId="7816" xr:uid="{00000000-0005-0000-0000-000079200000}"/>
    <cellStyle name="CellHead 5 4 7 2" xfId="7817" xr:uid="{00000000-0005-0000-0000-00007A200000}"/>
    <cellStyle name="CellHead 5 4 7 3" xfId="7818" xr:uid="{00000000-0005-0000-0000-00007B200000}"/>
    <cellStyle name="CellHead 5 4 8" xfId="7819" xr:uid="{00000000-0005-0000-0000-00007C200000}"/>
    <cellStyle name="CellHead 5 4 8 2" xfId="7820" xr:uid="{00000000-0005-0000-0000-00007D200000}"/>
    <cellStyle name="CellHead 5 4 8 3" xfId="7821" xr:uid="{00000000-0005-0000-0000-00007E200000}"/>
    <cellStyle name="CellHead 5 4 9" xfId="7822" xr:uid="{00000000-0005-0000-0000-00007F200000}"/>
    <cellStyle name="CellHead 5 5" xfId="7823" xr:uid="{00000000-0005-0000-0000-000080200000}"/>
    <cellStyle name="CellHead 5 5 2" xfId="7824" xr:uid="{00000000-0005-0000-0000-000081200000}"/>
    <cellStyle name="CellHead 5 5 2 2" xfId="7825" xr:uid="{00000000-0005-0000-0000-000082200000}"/>
    <cellStyle name="CellHead 5 5 2 3" xfId="7826" xr:uid="{00000000-0005-0000-0000-000083200000}"/>
    <cellStyle name="CellHead 5 5 3" xfId="7827" xr:uid="{00000000-0005-0000-0000-000084200000}"/>
    <cellStyle name="CellHead 5 5 3 2" xfId="7828" xr:uid="{00000000-0005-0000-0000-000085200000}"/>
    <cellStyle name="CellHead 5 5 3 3" xfId="7829" xr:uid="{00000000-0005-0000-0000-000086200000}"/>
    <cellStyle name="CellHead 5 5 4" xfId="7830" xr:uid="{00000000-0005-0000-0000-000087200000}"/>
    <cellStyle name="CellHead 5 5 4 2" xfId="7831" xr:uid="{00000000-0005-0000-0000-000088200000}"/>
    <cellStyle name="CellHead 5 5 4 3" xfId="7832" xr:uid="{00000000-0005-0000-0000-000089200000}"/>
    <cellStyle name="CellHead 5 5 5" xfId="7833" xr:uid="{00000000-0005-0000-0000-00008A200000}"/>
    <cellStyle name="CellHead 5 5 5 2" xfId="7834" xr:uid="{00000000-0005-0000-0000-00008B200000}"/>
    <cellStyle name="CellHead 5 5 5 3" xfId="7835" xr:uid="{00000000-0005-0000-0000-00008C200000}"/>
    <cellStyle name="CellHead 5 5 6" xfId="7836" xr:uid="{00000000-0005-0000-0000-00008D200000}"/>
    <cellStyle name="CellHead 5 6" xfId="7837" xr:uid="{00000000-0005-0000-0000-00008E200000}"/>
    <cellStyle name="CellHead 5 6 2" xfId="7838" xr:uid="{00000000-0005-0000-0000-00008F200000}"/>
    <cellStyle name="CellHead 5 6 3" xfId="7839" xr:uid="{00000000-0005-0000-0000-000090200000}"/>
    <cellStyle name="CellHead 5 7" xfId="7840" xr:uid="{00000000-0005-0000-0000-000091200000}"/>
    <cellStyle name="CellHead 5 7 2" xfId="7841" xr:uid="{00000000-0005-0000-0000-000092200000}"/>
    <cellStyle name="CellHead 5 7 3" xfId="7842" xr:uid="{00000000-0005-0000-0000-000093200000}"/>
    <cellStyle name="CellHead 5 8" xfId="7843" xr:uid="{00000000-0005-0000-0000-000094200000}"/>
    <cellStyle name="CellHead 5 8 2" xfId="7844" xr:uid="{00000000-0005-0000-0000-000095200000}"/>
    <cellStyle name="CellHead 5 8 3" xfId="7845" xr:uid="{00000000-0005-0000-0000-000096200000}"/>
    <cellStyle name="CellHead 5 9" xfId="7846" xr:uid="{00000000-0005-0000-0000-000097200000}"/>
    <cellStyle name="CellHead 6" xfId="7847" xr:uid="{00000000-0005-0000-0000-000098200000}"/>
    <cellStyle name="CellHead 6 10" xfId="7848" xr:uid="{00000000-0005-0000-0000-000099200000}"/>
    <cellStyle name="CellHead 6 2" xfId="7849" xr:uid="{00000000-0005-0000-0000-00009A200000}"/>
    <cellStyle name="CellHead 6 2 10" xfId="7850" xr:uid="{00000000-0005-0000-0000-00009B200000}"/>
    <cellStyle name="CellHead 6 2 2" xfId="7851" xr:uid="{00000000-0005-0000-0000-00009C200000}"/>
    <cellStyle name="CellHead 6 2 2 2" xfId="7852" xr:uid="{00000000-0005-0000-0000-00009D200000}"/>
    <cellStyle name="CellHead 6 2 2 2 2" xfId="7853" xr:uid="{00000000-0005-0000-0000-00009E200000}"/>
    <cellStyle name="CellHead 6 2 2 2 2 2" xfId="7854" xr:uid="{00000000-0005-0000-0000-00009F200000}"/>
    <cellStyle name="CellHead 6 2 2 2 2 3" xfId="7855" xr:uid="{00000000-0005-0000-0000-0000A0200000}"/>
    <cellStyle name="CellHead 6 2 2 2 3" xfId="7856" xr:uid="{00000000-0005-0000-0000-0000A1200000}"/>
    <cellStyle name="CellHead 6 2 2 2 3 2" xfId="7857" xr:uid="{00000000-0005-0000-0000-0000A2200000}"/>
    <cellStyle name="CellHead 6 2 2 2 3 3" xfId="7858" xr:uid="{00000000-0005-0000-0000-0000A3200000}"/>
    <cellStyle name="CellHead 6 2 2 2 4" xfId="7859" xr:uid="{00000000-0005-0000-0000-0000A4200000}"/>
    <cellStyle name="CellHead 6 2 2 2 4 2" xfId="7860" xr:uid="{00000000-0005-0000-0000-0000A5200000}"/>
    <cellStyle name="CellHead 6 2 2 2 4 3" xfId="7861" xr:uid="{00000000-0005-0000-0000-0000A6200000}"/>
    <cellStyle name="CellHead 6 2 2 2 5" xfId="7862" xr:uid="{00000000-0005-0000-0000-0000A7200000}"/>
    <cellStyle name="CellHead 6 2 2 2 5 2" xfId="7863" xr:uid="{00000000-0005-0000-0000-0000A8200000}"/>
    <cellStyle name="CellHead 6 2 2 2 5 3" xfId="7864" xr:uid="{00000000-0005-0000-0000-0000A9200000}"/>
    <cellStyle name="CellHead 6 2 2 2 6" xfId="7865" xr:uid="{00000000-0005-0000-0000-0000AA200000}"/>
    <cellStyle name="CellHead 6 2 2 3" xfId="7866" xr:uid="{00000000-0005-0000-0000-0000AB200000}"/>
    <cellStyle name="CellHead 6 2 2 3 2" xfId="7867" xr:uid="{00000000-0005-0000-0000-0000AC200000}"/>
    <cellStyle name="CellHead 6 2 2 3 3" xfId="7868" xr:uid="{00000000-0005-0000-0000-0000AD200000}"/>
    <cellStyle name="CellHead 6 2 2 4" xfId="7869" xr:uid="{00000000-0005-0000-0000-0000AE200000}"/>
    <cellStyle name="CellHead 6 2 2 4 2" xfId="7870" xr:uid="{00000000-0005-0000-0000-0000AF200000}"/>
    <cellStyle name="CellHead 6 2 2 4 3" xfId="7871" xr:uid="{00000000-0005-0000-0000-0000B0200000}"/>
    <cellStyle name="CellHead 6 2 2 5" xfId="7872" xr:uid="{00000000-0005-0000-0000-0000B1200000}"/>
    <cellStyle name="CellHead 6 2 2 5 2" xfId="7873" xr:uid="{00000000-0005-0000-0000-0000B2200000}"/>
    <cellStyle name="CellHead 6 2 2 5 3" xfId="7874" xr:uid="{00000000-0005-0000-0000-0000B3200000}"/>
    <cellStyle name="CellHead 6 2 2 6" xfId="7875" xr:uid="{00000000-0005-0000-0000-0000B4200000}"/>
    <cellStyle name="CellHead 6 2 2 7" xfId="7876" xr:uid="{00000000-0005-0000-0000-0000B5200000}"/>
    <cellStyle name="CellHead 6 2 3" xfId="7877" xr:uid="{00000000-0005-0000-0000-0000B6200000}"/>
    <cellStyle name="CellHead 6 2 3 2" xfId="7878" xr:uid="{00000000-0005-0000-0000-0000B7200000}"/>
    <cellStyle name="CellHead 6 2 3 2 2" xfId="7879" xr:uid="{00000000-0005-0000-0000-0000B8200000}"/>
    <cellStyle name="CellHead 6 2 3 2 2 2" xfId="7880" xr:uid="{00000000-0005-0000-0000-0000B9200000}"/>
    <cellStyle name="CellHead 6 2 3 2 2 3" xfId="7881" xr:uid="{00000000-0005-0000-0000-0000BA200000}"/>
    <cellStyle name="CellHead 6 2 3 2 3" xfId="7882" xr:uid="{00000000-0005-0000-0000-0000BB200000}"/>
    <cellStyle name="CellHead 6 2 3 2 3 2" xfId="7883" xr:uid="{00000000-0005-0000-0000-0000BC200000}"/>
    <cellStyle name="CellHead 6 2 3 2 3 3" xfId="7884" xr:uid="{00000000-0005-0000-0000-0000BD200000}"/>
    <cellStyle name="CellHead 6 2 3 2 4" xfId="7885" xr:uid="{00000000-0005-0000-0000-0000BE200000}"/>
    <cellStyle name="CellHead 6 2 3 2 4 2" xfId="7886" xr:uid="{00000000-0005-0000-0000-0000BF200000}"/>
    <cellStyle name="CellHead 6 2 3 2 4 3" xfId="7887" xr:uid="{00000000-0005-0000-0000-0000C0200000}"/>
    <cellStyle name="CellHead 6 2 3 2 5" xfId="7888" xr:uid="{00000000-0005-0000-0000-0000C1200000}"/>
    <cellStyle name="CellHead 6 2 3 2 5 2" xfId="7889" xr:uid="{00000000-0005-0000-0000-0000C2200000}"/>
    <cellStyle name="CellHead 6 2 3 2 5 3" xfId="7890" xr:uid="{00000000-0005-0000-0000-0000C3200000}"/>
    <cellStyle name="CellHead 6 2 3 2 6" xfId="7891" xr:uid="{00000000-0005-0000-0000-0000C4200000}"/>
    <cellStyle name="CellHead 6 2 3 3" xfId="7892" xr:uid="{00000000-0005-0000-0000-0000C5200000}"/>
    <cellStyle name="CellHead 6 2 3 3 2" xfId="7893" xr:uid="{00000000-0005-0000-0000-0000C6200000}"/>
    <cellStyle name="CellHead 6 2 3 3 3" xfId="7894" xr:uid="{00000000-0005-0000-0000-0000C7200000}"/>
    <cellStyle name="CellHead 6 2 3 4" xfId="7895" xr:uid="{00000000-0005-0000-0000-0000C8200000}"/>
    <cellStyle name="CellHead 6 2 3 4 2" xfId="7896" xr:uid="{00000000-0005-0000-0000-0000C9200000}"/>
    <cellStyle name="CellHead 6 2 3 4 3" xfId="7897" xr:uid="{00000000-0005-0000-0000-0000CA200000}"/>
    <cellStyle name="CellHead 6 2 3 5" xfId="7898" xr:uid="{00000000-0005-0000-0000-0000CB200000}"/>
    <cellStyle name="CellHead 6 2 3 5 2" xfId="7899" xr:uid="{00000000-0005-0000-0000-0000CC200000}"/>
    <cellStyle name="CellHead 6 2 3 5 3" xfId="7900" xr:uid="{00000000-0005-0000-0000-0000CD200000}"/>
    <cellStyle name="CellHead 6 2 3 6" xfId="7901" xr:uid="{00000000-0005-0000-0000-0000CE200000}"/>
    <cellStyle name="CellHead 6 2 3 7" xfId="7902" xr:uid="{00000000-0005-0000-0000-0000CF200000}"/>
    <cellStyle name="CellHead 6 2 4" xfId="7903" xr:uid="{00000000-0005-0000-0000-0000D0200000}"/>
    <cellStyle name="CellHead 6 2 4 2" xfId="7904" xr:uid="{00000000-0005-0000-0000-0000D1200000}"/>
    <cellStyle name="CellHead 6 2 4 2 2" xfId="7905" xr:uid="{00000000-0005-0000-0000-0000D2200000}"/>
    <cellStyle name="CellHead 6 2 4 2 2 2" xfId="7906" xr:uid="{00000000-0005-0000-0000-0000D3200000}"/>
    <cellStyle name="CellHead 6 2 4 2 2 3" xfId="7907" xr:uid="{00000000-0005-0000-0000-0000D4200000}"/>
    <cellStyle name="CellHead 6 2 4 2 3" xfId="7908" xr:uid="{00000000-0005-0000-0000-0000D5200000}"/>
    <cellStyle name="CellHead 6 2 4 2 3 2" xfId="7909" xr:uid="{00000000-0005-0000-0000-0000D6200000}"/>
    <cellStyle name="CellHead 6 2 4 2 3 3" xfId="7910" xr:uid="{00000000-0005-0000-0000-0000D7200000}"/>
    <cellStyle name="CellHead 6 2 4 2 4" xfId="7911" xr:uid="{00000000-0005-0000-0000-0000D8200000}"/>
    <cellStyle name="CellHead 6 2 4 2 4 2" xfId="7912" xr:uid="{00000000-0005-0000-0000-0000D9200000}"/>
    <cellStyle name="CellHead 6 2 4 2 4 3" xfId="7913" xr:uid="{00000000-0005-0000-0000-0000DA200000}"/>
    <cellStyle name="CellHead 6 2 4 2 5" xfId="7914" xr:uid="{00000000-0005-0000-0000-0000DB200000}"/>
    <cellStyle name="CellHead 6 2 4 2 5 2" xfId="7915" xr:uid="{00000000-0005-0000-0000-0000DC200000}"/>
    <cellStyle name="CellHead 6 2 4 2 5 3" xfId="7916" xr:uid="{00000000-0005-0000-0000-0000DD200000}"/>
    <cellStyle name="CellHead 6 2 4 2 6" xfId="7917" xr:uid="{00000000-0005-0000-0000-0000DE200000}"/>
    <cellStyle name="CellHead 6 2 4 3" xfId="7918" xr:uid="{00000000-0005-0000-0000-0000DF200000}"/>
    <cellStyle name="CellHead 6 2 4 3 2" xfId="7919" xr:uid="{00000000-0005-0000-0000-0000E0200000}"/>
    <cellStyle name="CellHead 6 2 4 3 3" xfId="7920" xr:uid="{00000000-0005-0000-0000-0000E1200000}"/>
    <cellStyle name="CellHead 6 2 4 4" xfId="7921" xr:uid="{00000000-0005-0000-0000-0000E2200000}"/>
    <cellStyle name="CellHead 6 2 4 4 2" xfId="7922" xr:uid="{00000000-0005-0000-0000-0000E3200000}"/>
    <cellStyle name="CellHead 6 2 4 4 3" xfId="7923" xr:uid="{00000000-0005-0000-0000-0000E4200000}"/>
    <cellStyle name="CellHead 6 2 4 5" xfId="7924" xr:uid="{00000000-0005-0000-0000-0000E5200000}"/>
    <cellStyle name="CellHead 6 2 4 5 2" xfId="7925" xr:uid="{00000000-0005-0000-0000-0000E6200000}"/>
    <cellStyle name="CellHead 6 2 4 5 3" xfId="7926" xr:uid="{00000000-0005-0000-0000-0000E7200000}"/>
    <cellStyle name="CellHead 6 2 4 6" xfId="7927" xr:uid="{00000000-0005-0000-0000-0000E8200000}"/>
    <cellStyle name="CellHead 6 2 4 7" xfId="7928" xr:uid="{00000000-0005-0000-0000-0000E9200000}"/>
    <cellStyle name="CellHead 6 2 5" xfId="7929" xr:uid="{00000000-0005-0000-0000-0000EA200000}"/>
    <cellStyle name="CellHead 6 2 5 2" xfId="7930" xr:uid="{00000000-0005-0000-0000-0000EB200000}"/>
    <cellStyle name="CellHead 6 2 5 2 2" xfId="7931" xr:uid="{00000000-0005-0000-0000-0000EC200000}"/>
    <cellStyle name="CellHead 6 2 5 2 3" xfId="7932" xr:uid="{00000000-0005-0000-0000-0000ED200000}"/>
    <cellStyle name="CellHead 6 2 5 3" xfId="7933" xr:uid="{00000000-0005-0000-0000-0000EE200000}"/>
    <cellStyle name="CellHead 6 2 5 3 2" xfId="7934" xr:uid="{00000000-0005-0000-0000-0000EF200000}"/>
    <cellStyle name="CellHead 6 2 5 3 3" xfId="7935" xr:uid="{00000000-0005-0000-0000-0000F0200000}"/>
    <cellStyle name="CellHead 6 2 5 4" xfId="7936" xr:uid="{00000000-0005-0000-0000-0000F1200000}"/>
    <cellStyle name="CellHead 6 2 5 4 2" xfId="7937" xr:uid="{00000000-0005-0000-0000-0000F2200000}"/>
    <cellStyle name="CellHead 6 2 5 4 3" xfId="7938" xr:uid="{00000000-0005-0000-0000-0000F3200000}"/>
    <cellStyle name="CellHead 6 2 5 5" xfId="7939" xr:uid="{00000000-0005-0000-0000-0000F4200000}"/>
    <cellStyle name="CellHead 6 2 5 5 2" xfId="7940" xr:uid="{00000000-0005-0000-0000-0000F5200000}"/>
    <cellStyle name="CellHead 6 2 5 5 3" xfId="7941" xr:uid="{00000000-0005-0000-0000-0000F6200000}"/>
    <cellStyle name="CellHead 6 2 5 6" xfId="7942" xr:uid="{00000000-0005-0000-0000-0000F7200000}"/>
    <cellStyle name="CellHead 6 2 6" xfId="7943" xr:uid="{00000000-0005-0000-0000-0000F8200000}"/>
    <cellStyle name="CellHead 6 2 6 2" xfId="7944" xr:uid="{00000000-0005-0000-0000-0000F9200000}"/>
    <cellStyle name="CellHead 6 2 6 3" xfId="7945" xr:uid="{00000000-0005-0000-0000-0000FA200000}"/>
    <cellStyle name="CellHead 6 2 7" xfId="7946" xr:uid="{00000000-0005-0000-0000-0000FB200000}"/>
    <cellStyle name="CellHead 6 2 7 2" xfId="7947" xr:uid="{00000000-0005-0000-0000-0000FC200000}"/>
    <cellStyle name="CellHead 6 2 7 3" xfId="7948" xr:uid="{00000000-0005-0000-0000-0000FD200000}"/>
    <cellStyle name="CellHead 6 2 8" xfId="7949" xr:uid="{00000000-0005-0000-0000-0000FE200000}"/>
    <cellStyle name="CellHead 6 2 8 2" xfId="7950" xr:uid="{00000000-0005-0000-0000-0000FF200000}"/>
    <cellStyle name="CellHead 6 2 8 3" xfId="7951" xr:uid="{00000000-0005-0000-0000-000000210000}"/>
    <cellStyle name="CellHead 6 2 9" xfId="7952" xr:uid="{00000000-0005-0000-0000-000001210000}"/>
    <cellStyle name="CellHead 6 3" xfId="7953" xr:uid="{00000000-0005-0000-0000-000002210000}"/>
    <cellStyle name="CellHead 6 3 10" xfId="7954" xr:uid="{00000000-0005-0000-0000-000003210000}"/>
    <cellStyle name="CellHead 6 3 2" xfId="7955" xr:uid="{00000000-0005-0000-0000-000004210000}"/>
    <cellStyle name="CellHead 6 3 2 2" xfId="7956" xr:uid="{00000000-0005-0000-0000-000005210000}"/>
    <cellStyle name="CellHead 6 3 2 2 2" xfId="7957" xr:uid="{00000000-0005-0000-0000-000006210000}"/>
    <cellStyle name="CellHead 6 3 2 2 2 2" xfId="7958" xr:uid="{00000000-0005-0000-0000-000007210000}"/>
    <cellStyle name="CellHead 6 3 2 2 2 3" xfId="7959" xr:uid="{00000000-0005-0000-0000-000008210000}"/>
    <cellStyle name="CellHead 6 3 2 2 3" xfId="7960" xr:uid="{00000000-0005-0000-0000-000009210000}"/>
    <cellStyle name="CellHead 6 3 2 2 3 2" xfId="7961" xr:uid="{00000000-0005-0000-0000-00000A210000}"/>
    <cellStyle name="CellHead 6 3 2 2 3 3" xfId="7962" xr:uid="{00000000-0005-0000-0000-00000B210000}"/>
    <cellStyle name="CellHead 6 3 2 2 4" xfId="7963" xr:uid="{00000000-0005-0000-0000-00000C210000}"/>
    <cellStyle name="CellHead 6 3 2 2 4 2" xfId="7964" xr:uid="{00000000-0005-0000-0000-00000D210000}"/>
    <cellStyle name="CellHead 6 3 2 2 4 3" xfId="7965" xr:uid="{00000000-0005-0000-0000-00000E210000}"/>
    <cellStyle name="CellHead 6 3 2 2 5" xfId="7966" xr:uid="{00000000-0005-0000-0000-00000F210000}"/>
    <cellStyle name="CellHead 6 3 2 2 5 2" xfId="7967" xr:uid="{00000000-0005-0000-0000-000010210000}"/>
    <cellStyle name="CellHead 6 3 2 2 5 3" xfId="7968" xr:uid="{00000000-0005-0000-0000-000011210000}"/>
    <cellStyle name="CellHead 6 3 2 2 6" xfId="7969" xr:uid="{00000000-0005-0000-0000-000012210000}"/>
    <cellStyle name="CellHead 6 3 2 3" xfId="7970" xr:uid="{00000000-0005-0000-0000-000013210000}"/>
    <cellStyle name="CellHead 6 3 2 3 2" xfId="7971" xr:uid="{00000000-0005-0000-0000-000014210000}"/>
    <cellStyle name="CellHead 6 3 2 3 3" xfId="7972" xr:uid="{00000000-0005-0000-0000-000015210000}"/>
    <cellStyle name="CellHead 6 3 2 4" xfId="7973" xr:uid="{00000000-0005-0000-0000-000016210000}"/>
    <cellStyle name="CellHead 6 3 2 4 2" xfId="7974" xr:uid="{00000000-0005-0000-0000-000017210000}"/>
    <cellStyle name="CellHead 6 3 2 4 3" xfId="7975" xr:uid="{00000000-0005-0000-0000-000018210000}"/>
    <cellStyle name="CellHead 6 3 2 5" xfId="7976" xr:uid="{00000000-0005-0000-0000-000019210000}"/>
    <cellStyle name="CellHead 6 3 2 5 2" xfId="7977" xr:uid="{00000000-0005-0000-0000-00001A210000}"/>
    <cellStyle name="CellHead 6 3 2 5 3" xfId="7978" xr:uid="{00000000-0005-0000-0000-00001B210000}"/>
    <cellStyle name="CellHead 6 3 2 6" xfId="7979" xr:uid="{00000000-0005-0000-0000-00001C210000}"/>
    <cellStyle name="CellHead 6 3 2 7" xfId="7980" xr:uid="{00000000-0005-0000-0000-00001D210000}"/>
    <cellStyle name="CellHead 6 3 3" xfId="7981" xr:uid="{00000000-0005-0000-0000-00001E210000}"/>
    <cellStyle name="CellHead 6 3 3 2" xfId="7982" xr:uid="{00000000-0005-0000-0000-00001F210000}"/>
    <cellStyle name="CellHead 6 3 3 2 2" xfId="7983" xr:uid="{00000000-0005-0000-0000-000020210000}"/>
    <cellStyle name="CellHead 6 3 3 2 2 2" xfId="7984" xr:uid="{00000000-0005-0000-0000-000021210000}"/>
    <cellStyle name="CellHead 6 3 3 2 2 3" xfId="7985" xr:uid="{00000000-0005-0000-0000-000022210000}"/>
    <cellStyle name="CellHead 6 3 3 2 3" xfId="7986" xr:uid="{00000000-0005-0000-0000-000023210000}"/>
    <cellStyle name="CellHead 6 3 3 2 3 2" xfId="7987" xr:uid="{00000000-0005-0000-0000-000024210000}"/>
    <cellStyle name="CellHead 6 3 3 2 3 3" xfId="7988" xr:uid="{00000000-0005-0000-0000-000025210000}"/>
    <cellStyle name="CellHead 6 3 3 2 4" xfId="7989" xr:uid="{00000000-0005-0000-0000-000026210000}"/>
    <cellStyle name="CellHead 6 3 3 2 4 2" xfId="7990" xr:uid="{00000000-0005-0000-0000-000027210000}"/>
    <cellStyle name="CellHead 6 3 3 2 4 3" xfId="7991" xr:uid="{00000000-0005-0000-0000-000028210000}"/>
    <cellStyle name="CellHead 6 3 3 2 5" xfId="7992" xr:uid="{00000000-0005-0000-0000-000029210000}"/>
    <cellStyle name="CellHead 6 3 3 2 5 2" xfId="7993" xr:uid="{00000000-0005-0000-0000-00002A210000}"/>
    <cellStyle name="CellHead 6 3 3 2 5 3" xfId="7994" xr:uid="{00000000-0005-0000-0000-00002B210000}"/>
    <cellStyle name="CellHead 6 3 3 2 6" xfId="7995" xr:uid="{00000000-0005-0000-0000-00002C210000}"/>
    <cellStyle name="CellHead 6 3 3 3" xfId="7996" xr:uid="{00000000-0005-0000-0000-00002D210000}"/>
    <cellStyle name="CellHead 6 3 3 3 2" xfId="7997" xr:uid="{00000000-0005-0000-0000-00002E210000}"/>
    <cellStyle name="CellHead 6 3 3 3 3" xfId="7998" xr:uid="{00000000-0005-0000-0000-00002F210000}"/>
    <cellStyle name="CellHead 6 3 3 4" xfId="7999" xr:uid="{00000000-0005-0000-0000-000030210000}"/>
    <cellStyle name="CellHead 6 3 3 4 2" xfId="8000" xr:uid="{00000000-0005-0000-0000-000031210000}"/>
    <cellStyle name="CellHead 6 3 3 4 3" xfId="8001" xr:uid="{00000000-0005-0000-0000-000032210000}"/>
    <cellStyle name="CellHead 6 3 3 5" xfId="8002" xr:uid="{00000000-0005-0000-0000-000033210000}"/>
    <cellStyle name="CellHead 6 3 3 5 2" xfId="8003" xr:uid="{00000000-0005-0000-0000-000034210000}"/>
    <cellStyle name="CellHead 6 3 3 5 3" xfId="8004" xr:uid="{00000000-0005-0000-0000-000035210000}"/>
    <cellStyle name="CellHead 6 3 3 6" xfId="8005" xr:uid="{00000000-0005-0000-0000-000036210000}"/>
    <cellStyle name="CellHead 6 3 3 7" xfId="8006" xr:uid="{00000000-0005-0000-0000-000037210000}"/>
    <cellStyle name="CellHead 6 3 4" xfId="8007" xr:uid="{00000000-0005-0000-0000-000038210000}"/>
    <cellStyle name="CellHead 6 3 4 2" xfId="8008" xr:uid="{00000000-0005-0000-0000-000039210000}"/>
    <cellStyle name="CellHead 6 3 4 2 2" xfId="8009" xr:uid="{00000000-0005-0000-0000-00003A210000}"/>
    <cellStyle name="CellHead 6 3 4 2 2 2" xfId="8010" xr:uid="{00000000-0005-0000-0000-00003B210000}"/>
    <cellStyle name="CellHead 6 3 4 2 2 3" xfId="8011" xr:uid="{00000000-0005-0000-0000-00003C210000}"/>
    <cellStyle name="CellHead 6 3 4 2 3" xfId="8012" xr:uid="{00000000-0005-0000-0000-00003D210000}"/>
    <cellStyle name="CellHead 6 3 4 2 3 2" xfId="8013" xr:uid="{00000000-0005-0000-0000-00003E210000}"/>
    <cellStyle name="CellHead 6 3 4 2 3 3" xfId="8014" xr:uid="{00000000-0005-0000-0000-00003F210000}"/>
    <cellStyle name="CellHead 6 3 4 2 4" xfId="8015" xr:uid="{00000000-0005-0000-0000-000040210000}"/>
    <cellStyle name="CellHead 6 3 4 2 4 2" xfId="8016" xr:uid="{00000000-0005-0000-0000-000041210000}"/>
    <cellStyle name="CellHead 6 3 4 2 4 3" xfId="8017" xr:uid="{00000000-0005-0000-0000-000042210000}"/>
    <cellStyle name="CellHead 6 3 4 2 5" xfId="8018" xr:uid="{00000000-0005-0000-0000-000043210000}"/>
    <cellStyle name="CellHead 6 3 4 2 5 2" xfId="8019" xr:uid="{00000000-0005-0000-0000-000044210000}"/>
    <cellStyle name="CellHead 6 3 4 2 5 3" xfId="8020" xr:uid="{00000000-0005-0000-0000-000045210000}"/>
    <cellStyle name="CellHead 6 3 4 2 6" xfId="8021" xr:uid="{00000000-0005-0000-0000-000046210000}"/>
    <cellStyle name="CellHead 6 3 4 3" xfId="8022" xr:uid="{00000000-0005-0000-0000-000047210000}"/>
    <cellStyle name="CellHead 6 3 4 3 2" xfId="8023" xr:uid="{00000000-0005-0000-0000-000048210000}"/>
    <cellStyle name="CellHead 6 3 4 3 3" xfId="8024" xr:uid="{00000000-0005-0000-0000-000049210000}"/>
    <cellStyle name="CellHead 6 3 4 4" xfId="8025" xr:uid="{00000000-0005-0000-0000-00004A210000}"/>
    <cellStyle name="CellHead 6 3 4 4 2" xfId="8026" xr:uid="{00000000-0005-0000-0000-00004B210000}"/>
    <cellStyle name="CellHead 6 3 4 4 3" xfId="8027" xr:uid="{00000000-0005-0000-0000-00004C210000}"/>
    <cellStyle name="CellHead 6 3 4 5" xfId="8028" xr:uid="{00000000-0005-0000-0000-00004D210000}"/>
    <cellStyle name="CellHead 6 3 4 5 2" xfId="8029" xr:uid="{00000000-0005-0000-0000-00004E210000}"/>
    <cellStyle name="CellHead 6 3 4 5 3" xfId="8030" xr:uid="{00000000-0005-0000-0000-00004F210000}"/>
    <cellStyle name="CellHead 6 3 4 6" xfId="8031" xr:uid="{00000000-0005-0000-0000-000050210000}"/>
    <cellStyle name="CellHead 6 3 4 7" xfId="8032" xr:uid="{00000000-0005-0000-0000-000051210000}"/>
    <cellStyle name="CellHead 6 3 5" xfId="8033" xr:uid="{00000000-0005-0000-0000-000052210000}"/>
    <cellStyle name="CellHead 6 3 5 2" xfId="8034" xr:uid="{00000000-0005-0000-0000-000053210000}"/>
    <cellStyle name="CellHead 6 3 5 2 2" xfId="8035" xr:uid="{00000000-0005-0000-0000-000054210000}"/>
    <cellStyle name="CellHead 6 3 5 2 3" xfId="8036" xr:uid="{00000000-0005-0000-0000-000055210000}"/>
    <cellStyle name="CellHead 6 3 5 3" xfId="8037" xr:uid="{00000000-0005-0000-0000-000056210000}"/>
    <cellStyle name="CellHead 6 3 5 3 2" xfId="8038" xr:uid="{00000000-0005-0000-0000-000057210000}"/>
    <cellStyle name="CellHead 6 3 5 3 3" xfId="8039" xr:uid="{00000000-0005-0000-0000-000058210000}"/>
    <cellStyle name="CellHead 6 3 5 4" xfId="8040" xr:uid="{00000000-0005-0000-0000-000059210000}"/>
    <cellStyle name="CellHead 6 3 5 4 2" xfId="8041" xr:uid="{00000000-0005-0000-0000-00005A210000}"/>
    <cellStyle name="CellHead 6 3 5 4 3" xfId="8042" xr:uid="{00000000-0005-0000-0000-00005B210000}"/>
    <cellStyle name="CellHead 6 3 5 5" xfId="8043" xr:uid="{00000000-0005-0000-0000-00005C210000}"/>
    <cellStyle name="CellHead 6 3 5 5 2" xfId="8044" xr:uid="{00000000-0005-0000-0000-00005D210000}"/>
    <cellStyle name="CellHead 6 3 5 5 3" xfId="8045" xr:uid="{00000000-0005-0000-0000-00005E210000}"/>
    <cellStyle name="CellHead 6 3 5 6" xfId="8046" xr:uid="{00000000-0005-0000-0000-00005F210000}"/>
    <cellStyle name="CellHead 6 3 6" xfId="8047" xr:uid="{00000000-0005-0000-0000-000060210000}"/>
    <cellStyle name="CellHead 6 3 6 2" xfId="8048" xr:uid="{00000000-0005-0000-0000-000061210000}"/>
    <cellStyle name="CellHead 6 3 6 3" xfId="8049" xr:uid="{00000000-0005-0000-0000-000062210000}"/>
    <cellStyle name="CellHead 6 3 7" xfId="8050" xr:uid="{00000000-0005-0000-0000-000063210000}"/>
    <cellStyle name="CellHead 6 3 7 2" xfId="8051" xr:uid="{00000000-0005-0000-0000-000064210000}"/>
    <cellStyle name="CellHead 6 3 7 3" xfId="8052" xr:uid="{00000000-0005-0000-0000-000065210000}"/>
    <cellStyle name="CellHead 6 3 8" xfId="8053" xr:uid="{00000000-0005-0000-0000-000066210000}"/>
    <cellStyle name="CellHead 6 3 8 2" xfId="8054" xr:uid="{00000000-0005-0000-0000-000067210000}"/>
    <cellStyle name="CellHead 6 3 8 3" xfId="8055" xr:uid="{00000000-0005-0000-0000-000068210000}"/>
    <cellStyle name="CellHead 6 3 9" xfId="8056" xr:uid="{00000000-0005-0000-0000-000069210000}"/>
    <cellStyle name="CellHead 6 4" xfId="8057" xr:uid="{00000000-0005-0000-0000-00006A210000}"/>
    <cellStyle name="CellHead 6 4 10" xfId="8058" xr:uid="{00000000-0005-0000-0000-00006B210000}"/>
    <cellStyle name="CellHead 6 4 2" xfId="8059" xr:uid="{00000000-0005-0000-0000-00006C210000}"/>
    <cellStyle name="CellHead 6 4 2 2" xfId="8060" xr:uid="{00000000-0005-0000-0000-00006D210000}"/>
    <cellStyle name="CellHead 6 4 2 2 2" xfId="8061" xr:uid="{00000000-0005-0000-0000-00006E210000}"/>
    <cellStyle name="CellHead 6 4 2 2 2 2" xfId="8062" xr:uid="{00000000-0005-0000-0000-00006F210000}"/>
    <cellStyle name="CellHead 6 4 2 2 2 3" xfId="8063" xr:uid="{00000000-0005-0000-0000-000070210000}"/>
    <cellStyle name="CellHead 6 4 2 2 3" xfId="8064" xr:uid="{00000000-0005-0000-0000-000071210000}"/>
    <cellStyle name="CellHead 6 4 2 2 3 2" xfId="8065" xr:uid="{00000000-0005-0000-0000-000072210000}"/>
    <cellStyle name="CellHead 6 4 2 2 3 3" xfId="8066" xr:uid="{00000000-0005-0000-0000-000073210000}"/>
    <cellStyle name="CellHead 6 4 2 2 4" xfId="8067" xr:uid="{00000000-0005-0000-0000-000074210000}"/>
    <cellStyle name="CellHead 6 4 2 2 4 2" xfId="8068" xr:uid="{00000000-0005-0000-0000-000075210000}"/>
    <cellStyle name="CellHead 6 4 2 2 4 3" xfId="8069" xr:uid="{00000000-0005-0000-0000-000076210000}"/>
    <cellStyle name="CellHead 6 4 2 2 5" xfId="8070" xr:uid="{00000000-0005-0000-0000-000077210000}"/>
    <cellStyle name="CellHead 6 4 2 2 5 2" xfId="8071" xr:uid="{00000000-0005-0000-0000-000078210000}"/>
    <cellStyle name="CellHead 6 4 2 2 5 3" xfId="8072" xr:uid="{00000000-0005-0000-0000-000079210000}"/>
    <cellStyle name="CellHead 6 4 2 2 6" xfId="8073" xr:uid="{00000000-0005-0000-0000-00007A210000}"/>
    <cellStyle name="CellHead 6 4 2 3" xfId="8074" xr:uid="{00000000-0005-0000-0000-00007B210000}"/>
    <cellStyle name="CellHead 6 4 2 3 2" xfId="8075" xr:uid="{00000000-0005-0000-0000-00007C210000}"/>
    <cellStyle name="CellHead 6 4 2 3 3" xfId="8076" xr:uid="{00000000-0005-0000-0000-00007D210000}"/>
    <cellStyle name="CellHead 6 4 2 4" xfId="8077" xr:uid="{00000000-0005-0000-0000-00007E210000}"/>
    <cellStyle name="CellHead 6 4 2 4 2" xfId="8078" xr:uid="{00000000-0005-0000-0000-00007F210000}"/>
    <cellStyle name="CellHead 6 4 2 4 3" xfId="8079" xr:uid="{00000000-0005-0000-0000-000080210000}"/>
    <cellStyle name="CellHead 6 4 2 5" xfId="8080" xr:uid="{00000000-0005-0000-0000-000081210000}"/>
    <cellStyle name="CellHead 6 4 2 5 2" xfId="8081" xr:uid="{00000000-0005-0000-0000-000082210000}"/>
    <cellStyle name="CellHead 6 4 2 5 3" xfId="8082" xr:uid="{00000000-0005-0000-0000-000083210000}"/>
    <cellStyle name="CellHead 6 4 2 6" xfId="8083" xr:uid="{00000000-0005-0000-0000-000084210000}"/>
    <cellStyle name="CellHead 6 4 2 7" xfId="8084" xr:uid="{00000000-0005-0000-0000-000085210000}"/>
    <cellStyle name="CellHead 6 4 3" xfId="8085" xr:uid="{00000000-0005-0000-0000-000086210000}"/>
    <cellStyle name="CellHead 6 4 3 2" xfId="8086" xr:uid="{00000000-0005-0000-0000-000087210000}"/>
    <cellStyle name="CellHead 6 4 3 2 2" xfId="8087" xr:uid="{00000000-0005-0000-0000-000088210000}"/>
    <cellStyle name="CellHead 6 4 3 2 2 2" xfId="8088" xr:uid="{00000000-0005-0000-0000-000089210000}"/>
    <cellStyle name="CellHead 6 4 3 2 2 3" xfId="8089" xr:uid="{00000000-0005-0000-0000-00008A210000}"/>
    <cellStyle name="CellHead 6 4 3 2 3" xfId="8090" xr:uid="{00000000-0005-0000-0000-00008B210000}"/>
    <cellStyle name="CellHead 6 4 3 2 3 2" xfId="8091" xr:uid="{00000000-0005-0000-0000-00008C210000}"/>
    <cellStyle name="CellHead 6 4 3 2 3 3" xfId="8092" xr:uid="{00000000-0005-0000-0000-00008D210000}"/>
    <cellStyle name="CellHead 6 4 3 2 4" xfId="8093" xr:uid="{00000000-0005-0000-0000-00008E210000}"/>
    <cellStyle name="CellHead 6 4 3 2 4 2" xfId="8094" xr:uid="{00000000-0005-0000-0000-00008F210000}"/>
    <cellStyle name="CellHead 6 4 3 2 4 3" xfId="8095" xr:uid="{00000000-0005-0000-0000-000090210000}"/>
    <cellStyle name="CellHead 6 4 3 2 5" xfId="8096" xr:uid="{00000000-0005-0000-0000-000091210000}"/>
    <cellStyle name="CellHead 6 4 3 2 5 2" xfId="8097" xr:uid="{00000000-0005-0000-0000-000092210000}"/>
    <cellStyle name="CellHead 6 4 3 2 5 3" xfId="8098" xr:uid="{00000000-0005-0000-0000-000093210000}"/>
    <cellStyle name="CellHead 6 4 3 2 6" xfId="8099" xr:uid="{00000000-0005-0000-0000-000094210000}"/>
    <cellStyle name="CellHead 6 4 3 3" xfId="8100" xr:uid="{00000000-0005-0000-0000-000095210000}"/>
    <cellStyle name="CellHead 6 4 3 3 2" xfId="8101" xr:uid="{00000000-0005-0000-0000-000096210000}"/>
    <cellStyle name="CellHead 6 4 3 3 3" xfId="8102" xr:uid="{00000000-0005-0000-0000-000097210000}"/>
    <cellStyle name="CellHead 6 4 3 4" xfId="8103" xr:uid="{00000000-0005-0000-0000-000098210000}"/>
    <cellStyle name="CellHead 6 4 3 4 2" xfId="8104" xr:uid="{00000000-0005-0000-0000-000099210000}"/>
    <cellStyle name="CellHead 6 4 3 4 3" xfId="8105" xr:uid="{00000000-0005-0000-0000-00009A210000}"/>
    <cellStyle name="CellHead 6 4 3 5" xfId="8106" xr:uid="{00000000-0005-0000-0000-00009B210000}"/>
    <cellStyle name="CellHead 6 4 3 5 2" xfId="8107" xr:uid="{00000000-0005-0000-0000-00009C210000}"/>
    <cellStyle name="CellHead 6 4 3 5 3" xfId="8108" xr:uid="{00000000-0005-0000-0000-00009D210000}"/>
    <cellStyle name="CellHead 6 4 3 6" xfId="8109" xr:uid="{00000000-0005-0000-0000-00009E210000}"/>
    <cellStyle name="CellHead 6 4 3 7" xfId="8110" xr:uid="{00000000-0005-0000-0000-00009F210000}"/>
    <cellStyle name="CellHead 6 4 4" xfId="8111" xr:uid="{00000000-0005-0000-0000-0000A0210000}"/>
    <cellStyle name="CellHead 6 4 4 2" xfId="8112" xr:uid="{00000000-0005-0000-0000-0000A1210000}"/>
    <cellStyle name="CellHead 6 4 4 2 2" xfId="8113" xr:uid="{00000000-0005-0000-0000-0000A2210000}"/>
    <cellStyle name="CellHead 6 4 4 2 2 2" xfId="8114" xr:uid="{00000000-0005-0000-0000-0000A3210000}"/>
    <cellStyle name="CellHead 6 4 4 2 2 3" xfId="8115" xr:uid="{00000000-0005-0000-0000-0000A4210000}"/>
    <cellStyle name="CellHead 6 4 4 2 3" xfId="8116" xr:uid="{00000000-0005-0000-0000-0000A5210000}"/>
    <cellStyle name="CellHead 6 4 4 2 3 2" xfId="8117" xr:uid="{00000000-0005-0000-0000-0000A6210000}"/>
    <cellStyle name="CellHead 6 4 4 2 3 3" xfId="8118" xr:uid="{00000000-0005-0000-0000-0000A7210000}"/>
    <cellStyle name="CellHead 6 4 4 2 4" xfId="8119" xr:uid="{00000000-0005-0000-0000-0000A8210000}"/>
    <cellStyle name="CellHead 6 4 4 2 4 2" xfId="8120" xr:uid="{00000000-0005-0000-0000-0000A9210000}"/>
    <cellStyle name="CellHead 6 4 4 2 4 3" xfId="8121" xr:uid="{00000000-0005-0000-0000-0000AA210000}"/>
    <cellStyle name="CellHead 6 4 4 2 5" xfId="8122" xr:uid="{00000000-0005-0000-0000-0000AB210000}"/>
    <cellStyle name="CellHead 6 4 4 2 5 2" xfId="8123" xr:uid="{00000000-0005-0000-0000-0000AC210000}"/>
    <cellStyle name="CellHead 6 4 4 2 5 3" xfId="8124" xr:uid="{00000000-0005-0000-0000-0000AD210000}"/>
    <cellStyle name="CellHead 6 4 4 2 6" xfId="8125" xr:uid="{00000000-0005-0000-0000-0000AE210000}"/>
    <cellStyle name="CellHead 6 4 4 3" xfId="8126" xr:uid="{00000000-0005-0000-0000-0000AF210000}"/>
    <cellStyle name="CellHead 6 4 4 3 2" xfId="8127" xr:uid="{00000000-0005-0000-0000-0000B0210000}"/>
    <cellStyle name="CellHead 6 4 4 3 3" xfId="8128" xr:uid="{00000000-0005-0000-0000-0000B1210000}"/>
    <cellStyle name="CellHead 6 4 4 4" xfId="8129" xr:uid="{00000000-0005-0000-0000-0000B2210000}"/>
    <cellStyle name="CellHead 6 4 4 4 2" xfId="8130" xr:uid="{00000000-0005-0000-0000-0000B3210000}"/>
    <cellStyle name="CellHead 6 4 4 4 3" xfId="8131" xr:uid="{00000000-0005-0000-0000-0000B4210000}"/>
    <cellStyle name="CellHead 6 4 4 5" xfId="8132" xr:uid="{00000000-0005-0000-0000-0000B5210000}"/>
    <cellStyle name="CellHead 6 4 4 5 2" xfId="8133" xr:uid="{00000000-0005-0000-0000-0000B6210000}"/>
    <cellStyle name="CellHead 6 4 4 5 3" xfId="8134" xr:uid="{00000000-0005-0000-0000-0000B7210000}"/>
    <cellStyle name="CellHead 6 4 4 6" xfId="8135" xr:uid="{00000000-0005-0000-0000-0000B8210000}"/>
    <cellStyle name="CellHead 6 4 4 7" xfId="8136" xr:uid="{00000000-0005-0000-0000-0000B9210000}"/>
    <cellStyle name="CellHead 6 4 5" xfId="8137" xr:uid="{00000000-0005-0000-0000-0000BA210000}"/>
    <cellStyle name="CellHead 6 4 5 2" xfId="8138" xr:uid="{00000000-0005-0000-0000-0000BB210000}"/>
    <cellStyle name="CellHead 6 4 5 2 2" xfId="8139" xr:uid="{00000000-0005-0000-0000-0000BC210000}"/>
    <cellStyle name="CellHead 6 4 5 2 3" xfId="8140" xr:uid="{00000000-0005-0000-0000-0000BD210000}"/>
    <cellStyle name="CellHead 6 4 5 3" xfId="8141" xr:uid="{00000000-0005-0000-0000-0000BE210000}"/>
    <cellStyle name="CellHead 6 4 5 3 2" xfId="8142" xr:uid="{00000000-0005-0000-0000-0000BF210000}"/>
    <cellStyle name="CellHead 6 4 5 3 3" xfId="8143" xr:uid="{00000000-0005-0000-0000-0000C0210000}"/>
    <cellStyle name="CellHead 6 4 5 4" xfId="8144" xr:uid="{00000000-0005-0000-0000-0000C1210000}"/>
    <cellStyle name="CellHead 6 4 5 4 2" xfId="8145" xr:uid="{00000000-0005-0000-0000-0000C2210000}"/>
    <cellStyle name="CellHead 6 4 5 4 3" xfId="8146" xr:uid="{00000000-0005-0000-0000-0000C3210000}"/>
    <cellStyle name="CellHead 6 4 5 5" xfId="8147" xr:uid="{00000000-0005-0000-0000-0000C4210000}"/>
    <cellStyle name="CellHead 6 4 5 5 2" xfId="8148" xr:uid="{00000000-0005-0000-0000-0000C5210000}"/>
    <cellStyle name="CellHead 6 4 5 5 3" xfId="8149" xr:uid="{00000000-0005-0000-0000-0000C6210000}"/>
    <cellStyle name="CellHead 6 4 5 6" xfId="8150" xr:uid="{00000000-0005-0000-0000-0000C7210000}"/>
    <cellStyle name="CellHead 6 4 6" xfId="8151" xr:uid="{00000000-0005-0000-0000-0000C8210000}"/>
    <cellStyle name="CellHead 6 4 6 2" xfId="8152" xr:uid="{00000000-0005-0000-0000-0000C9210000}"/>
    <cellStyle name="CellHead 6 4 6 3" xfId="8153" xr:uid="{00000000-0005-0000-0000-0000CA210000}"/>
    <cellStyle name="CellHead 6 4 7" xfId="8154" xr:uid="{00000000-0005-0000-0000-0000CB210000}"/>
    <cellStyle name="CellHead 6 4 7 2" xfId="8155" xr:uid="{00000000-0005-0000-0000-0000CC210000}"/>
    <cellStyle name="CellHead 6 4 7 3" xfId="8156" xr:uid="{00000000-0005-0000-0000-0000CD210000}"/>
    <cellStyle name="CellHead 6 4 8" xfId="8157" xr:uid="{00000000-0005-0000-0000-0000CE210000}"/>
    <cellStyle name="CellHead 6 4 8 2" xfId="8158" xr:uid="{00000000-0005-0000-0000-0000CF210000}"/>
    <cellStyle name="CellHead 6 4 8 3" xfId="8159" xr:uid="{00000000-0005-0000-0000-0000D0210000}"/>
    <cellStyle name="CellHead 6 4 9" xfId="8160" xr:uid="{00000000-0005-0000-0000-0000D1210000}"/>
    <cellStyle name="CellHead 6 5" xfId="8161" xr:uid="{00000000-0005-0000-0000-0000D2210000}"/>
    <cellStyle name="CellHead 6 5 2" xfId="8162" xr:uid="{00000000-0005-0000-0000-0000D3210000}"/>
    <cellStyle name="CellHead 6 5 2 2" xfId="8163" xr:uid="{00000000-0005-0000-0000-0000D4210000}"/>
    <cellStyle name="CellHead 6 5 2 3" xfId="8164" xr:uid="{00000000-0005-0000-0000-0000D5210000}"/>
    <cellStyle name="CellHead 6 5 3" xfId="8165" xr:uid="{00000000-0005-0000-0000-0000D6210000}"/>
    <cellStyle name="CellHead 6 5 3 2" xfId="8166" xr:uid="{00000000-0005-0000-0000-0000D7210000}"/>
    <cellStyle name="CellHead 6 5 3 3" xfId="8167" xr:uid="{00000000-0005-0000-0000-0000D8210000}"/>
    <cellStyle name="CellHead 6 5 4" xfId="8168" xr:uid="{00000000-0005-0000-0000-0000D9210000}"/>
    <cellStyle name="CellHead 6 5 4 2" xfId="8169" xr:uid="{00000000-0005-0000-0000-0000DA210000}"/>
    <cellStyle name="CellHead 6 5 4 3" xfId="8170" xr:uid="{00000000-0005-0000-0000-0000DB210000}"/>
    <cellStyle name="CellHead 6 5 5" xfId="8171" xr:uid="{00000000-0005-0000-0000-0000DC210000}"/>
    <cellStyle name="CellHead 6 5 5 2" xfId="8172" xr:uid="{00000000-0005-0000-0000-0000DD210000}"/>
    <cellStyle name="CellHead 6 5 5 3" xfId="8173" xr:uid="{00000000-0005-0000-0000-0000DE210000}"/>
    <cellStyle name="CellHead 6 5 6" xfId="8174" xr:uid="{00000000-0005-0000-0000-0000DF210000}"/>
    <cellStyle name="CellHead 6 6" xfId="8175" xr:uid="{00000000-0005-0000-0000-0000E0210000}"/>
    <cellStyle name="CellHead 6 6 2" xfId="8176" xr:uid="{00000000-0005-0000-0000-0000E1210000}"/>
    <cellStyle name="CellHead 6 6 3" xfId="8177" xr:uid="{00000000-0005-0000-0000-0000E2210000}"/>
    <cellStyle name="CellHead 6 7" xfId="8178" xr:uid="{00000000-0005-0000-0000-0000E3210000}"/>
    <cellStyle name="CellHead 6 7 2" xfId="8179" xr:uid="{00000000-0005-0000-0000-0000E4210000}"/>
    <cellStyle name="CellHead 6 7 3" xfId="8180" xr:uid="{00000000-0005-0000-0000-0000E5210000}"/>
    <cellStyle name="CellHead 6 8" xfId="8181" xr:uid="{00000000-0005-0000-0000-0000E6210000}"/>
    <cellStyle name="CellHead 6 8 2" xfId="8182" xr:uid="{00000000-0005-0000-0000-0000E7210000}"/>
    <cellStyle name="CellHead 6 8 3" xfId="8183" xr:uid="{00000000-0005-0000-0000-0000E8210000}"/>
    <cellStyle name="CellHead 6 9" xfId="8184" xr:uid="{00000000-0005-0000-0000-0000E9210000}"/>
    <cellStyle name="CellHead 7" xfId="8185" xr:uid="{00000000-0005-0000-0000-0000EA210000}"/>
    <cellStyle name="CellHead 7 10" xfId="8186" xr:uid="{00000000-0005-0000-0000-0000EB210000}"/>
    <cellStyle name="CellHead 7 2" xfId="8187" xr:uid="{00000000-0005-0000-0000-0000EC210000}"/>
    <cellStyle name="CellHead 7 2 10" xfId="8188" xr:uid="{00000000-0005-0000-0000-0000ED210000}"/>
    <cellStyle name="CellHead 7 2 2" xfId="8189" xr:uid="{00000000-0005-0000-0000-0000EE210000}"/>
    <cellStyle name="CellHead 7 2 2 2" xfId="8190" xr:uid="{00000000-0005-0000-0000-0000EF210000}"/>
    <cellStyle name="CellHead 7 2 2 2 2" xfId="8191" xr:uid="{00000000-0005-0000-0000-0000F0210000}"/>
    <cellStyle name="CellHead 7 2 2 2 2 2" xfId="8192" xr:uid="{00000000-0005-0000-0000-0000F1210000}"/>
    <cellStyle name="CellHead 7 2 2 2 2 3" xfId="8193" xr:uid="{00000000-0005-0000-0000-0000F2210000}"/>
    <cellStyle name="CellHead 7 2 2 2 3" xfId="8194" xr:uid="{00000000-0005-0000-0000-0000F3210000}"/>
    <cellStyle name="CellHead 7 2 2 2 3 2" xfId="8195" xr:uid="{00000000-0005-0000-0000-0000F4210000}"/>
    <cellStyle name="CellHead 7 2 2 2 3 3" xfId="8196" xr:uid="{00000000-0005-0000-0000-0000F5210000}"/>
    <cellStyle name="CellHead 7 2 2 2 4" xfId="8197" xr:uid="{00000000-0005-0000-0000-0000F6210000}"/>
    <cellStyle name="CellHead 7 2 2 2 4 2" xfId="8198" xr:uid="{00000000-0005-0000-0000-0000F7210000}"/>
    <cellStyle name="CellHead 7 2 2 2 4 3" xfId="8199" xr:uid="{00000000-0005-0000-0000-0000F8210000}"/>
    <cellStyle name="CellHead 7 2 2 2 5" xfId="8200" xr:uid="{00000000-0005-0000-0000-0000F9210000}"/>
    <cellStyle name="CellHead 7 2 2 2 5 2" xfId="8201" xr:uid="{00000000-0005-0000-0000-0000FA210000}"/>
    <cellStyle name="CellHead 7 2 2 2 5 3" xfId="8202" xr:uid="{00000000-0005-0000-0000-0000FB210000}"/>
    <cellStyle name="CellHead 7 2 2 2 6" xfId="8203" xr:uid="{00000000-0005-0000-0000-0000FC210000}"/>
    <cellStyle name="CellHead 7 2 2 3" xfId="8204" xr:uid="{00000000-0005-0000-0000-0000FD210000}"/>
    <cellStyle name="CellHead 7 2 2 3 2" xfId="8205" xr:uid="{00000000-0005-0000-0000-0000FE210000}"/>
    <cellStyle name="CellHead 7 2 2 3 3" xfId="8206" xr:uid="{00000000-0005-0000-0000-0000FF210000}"/>
    <cellStyle name="CellHead 7 2 2 4" xfId="8207" xr:uid="{00000000-0005-0000-0000-000000220000}"/>
    <cellStyle name="CellHead 7 2 2 4 2" xfId="8208" xr:uid="{00000000-0005-0000-0000-000001220000}"/>
    <cellStyle name="CellHead 7 2 2 4 3" xfId="8209" xr:uid="{00000000-0005-0000-0000-000002220000}"/>
    <cellStyle name="CellHead 7 2 2 5" xfId="8210" xr:uid="{00000000-0005-0000-0000-000003220000}"/>
    <cellStyle name="CellHead 7 2 2 5 2" xfId="8211" xr:uid="{00000000-0005-0000-0000-000004220000}"/>
    <cellStyle name="CellHead 7 2 2 5 3" xfId="8212" xr:uid="{00000000-0005-0000-0000-000005220000}"/>
    <cellStyle name="CellHead 7 2 2 6" xfId="8213" xr:uid="{00000000-0005-0000-0000-000006220000}"/>
    <cellStyle name="CellHead 7 2 2 7" xfId="8214" xr:uid="{00000000-0005-0000-0000-000007220000}"/>
    <cellStyle name="CellHead 7 2 3" xfId="8215" xr:uid="{00000000-0005-0000-0000-000008220000}"/>
    <cellStyle name="CellHead 7 2 3 2" xfId="8216" xr:uid="{00000000-0005-0000-0000-000009220000}"/>
    <cellStyle name="CellHead 7 2 3 2 2" xfId="8217" xr:uid="{00000000-0005-0000-0000-00000A220000}"/>
    <cellStyle name="CellHead 7 2 3 2 2 2" xfId="8218" xr:uid="{00000000-0005-0000-0000-00000B220000}"/>
    <cellStyle name="CellHead 7 2 3 2 2 3" xfId="8219" xr:uid="{00000000-0005-0000-0000-00000C220000}"/>
    <cellStyle name="CellHead 7 2 3 2 3" xfId="8220" xr:uid="{00000000-0005-0000-0000-00000D220000}"/>
    <cellStyle name="CellHead 7 2 3 2 3 2" xfId="8221" xr:uid="{00000000-0005-0000-0000-00000E220000}"/>
    <cellStyle name="CellHead 7 2 3 2 3 3" xfId="8222" xr:uid="{00000000-0005-0000-0000-00000F220000}"/>
    <cellStyle name="CellHead 7 2 3 2 4" xfId="8223" xr:uid="{00000000-0005-0000-0000-000010220000}"/>
    <cellStyle name="CellHead 7 2 3 2 4 2" xfId="8224" xr:uid="{00000000-0005-0000-0000-000011220000}"/>
    <cellStyle name="CellHead 7 2 3 2 4 3" xfId="8225" xr:uid="{00000000-0005-0000-0000-000012220000}"/>
    <cellStyle name="CellHead 7 2 3 2 5" xfId="8226" xr:uid="{00000000-0005-0000-0000-000013220000}"/>
    <cellStyle name="CellHead 7 2 3 2 5 2" xfId="8227" xr:uid="{00000000-0005-0000-0000-000014220000}"/>
    <cellStyle name="CellHead 7 2 3 2 5 3" xfId="8228" xr:uid="{00000000-0005-0000-0000-000015220000}"/>
    <cellStyle name="CellHead 7 2 3 2 6" xfId="8229" xr:uid="{00000000-0005-0000-0000-000016220000}"/>
    <cellStyle name="CellHead 7 2 3 3" xfId="8230" xr:uid="{00000000-0005-0000-0000-000017220000}"/>
    <cellStyle name="CellHead 7 2 3 3 2" xfId="8231" xr:uid="{00000000-0005-0000-0000-000018220000}"/>
    <cellStyle name="CellHead 7 2 3 3 3" xfId="8232" xr:uid="{00000000-0005-0000-0000-000019220000}"/>
    <cellStyle name="CellHead 7 2 3 4" xfId="8233" xr:uid="{00000000-0005-0000-0000-00001A220000}"/>
    <cellStyle name="CellHead 7 2 3 4 2" xfId="8234" xr:uid="{00000000-0005-0000-0000-00001B220000}"/>
    <cellStyle name="CellHead 7 2 3 4 3" xfId="8235" xr:uid="{00000000-0005-0000-0000-00001C220000}"/>
    <cellStyle name="CellHead 7 2 3 5" xfId="8236" xr:uid="{00000000-0005-0000-0000-00001D220000}"/>
    <cellStyle name="CellHead 7 2 3 5 2" xfId="8237" xr:uid="{00000000-0005-0000-0000-00001E220000}"/>
    <cellStyle name="CellHead 7 2 3 5 3" xfId="8238" xr:uid="{00000000-0005-0000-0000-00001F220000}"/>
    <cellStyle name="CellHead 7 2 3 6" xfId="8239" xr:uid="{00000000-0005-0000-0000-000020220000}"/>
    <cellStyle name="CellHead 7 2 3 7" xfId="8240" xr:uid="{00000000-0005-0000-0000-000021220000}"/>
    <cellStyle name="CellHead 7 2 4" xfId="8241" xr:uid="{00000000-0005-0000-0000-000022220000}"/>
    <cellStyle name="CellHead 7 2 4 2" xfId="8242" xr:uid="{00000000-0005-0000-0000-000023220000}"/>
    <cellStyle name="CellHead 7 2 4 2 2" xfId="8243" xr:uid="{00000000-0005-0000-0000-000024220000}"/>
    <cellStyle name="CellHead 7 2 4 2 2 2" xfId="8244" xr:uid="{00000000-0005-0000-0000-000025220000}"/>
    <cellStyle name="CellHead 7 2 4 2 2 3" xfId="8245" xr:uid="{00000000-0005-0000-0000-000026220000}"/>
    <cellStyle name="CellHead 7 2 4 2 3" xfId="8246" xr:uid="{00000000-0005-0000-0000-000027220000}"/>
    <cellStyle name="CellHead 7 2 4 2 3 2" xfId="8247" xr:uid="{00000000-0005-0000-0000-000028220000}"/>
    <cellStyle name="CellHead 7 2 4 2 3 3" xfId="8248" xr:uid="{00000000-0005-0000-0000-000029220000}"/>
    <cellStyle name="CellHead 7 2 4 2 4" xfId="8249" xr:uid="{00000000-0005-0000-0000-00002A220000}"/>
    <cellStyle name="CellHead 7 2 4 2 4 2" xfId="8250" xr:uid="{00000000-0005-0000-0000-00002B220000}"/>
    <cellStyle name="CellHead 7 2 4 2 4 3" xfId="8251" xr:uid="{00000000-0005-0000-0000-00002C220000}"/>
    <cellStyle name="CellHead 7 2 4 2 5" xfId="8252" xr:uid="{00000000-0005-0000-0000-00002D220000}"/>
    <cellStyle name="CellHead 7 2 4 2 5 2" xfId="8253" xr:uid="{00000000-0005-0000-0000-00002E220000}"/>
    <cellStyle name="CellHead 7 2 4 2 5 3" xfId="8254" xr:uid="{00000000-0005-0000-0000-00002F220000}"/>
    <cellStyle name="CellHead 7 2 4 2 6" xfId="8255" xr:uid="{00000000-0005-0000-0000-000030220000}"/>
    <cellStyle name="CellHead 7 2 4 3" xfId="8256" xr:uid="{00000000-0005-0000-0000-000031220000}"/>
    <cellStyle name="CellHead 7 2 4 3 2" xfId="8257" xr:uid="{00000000-0005-0000-0000-000032220000}"/>
    <cellStyle name="CellHead 7 2 4 3 3" xfId="8258" xr:uid="{00000000-0005-0000-0000-000033220000}"/>
    <cellStyle name="CellHead 7 2 4 4" xfId="8259" xr:uid="{00000000-0005-0000-0000-000034220000}"/>
    <cellStyle name="CellHead 7 2 4 4 2" xfId="8260" xr:uid="{00000000-0005-0000-0000-000035220000}"/>
    <cellStyle name="CellHead 7 2 4 4 3" xfId="8261" xr:uid="{00000000-0005-0000-0000-000036220000}"/>
    <cellStyle name="CellHead 7 2 4 5" xfId="8262" xr:uid="{00000000-0005-0000-0000-000037220000}"/>
    <cellStyle name="CellHead 7 2 4 5 2" xfId="8263" xr:uid="{00000000-0005-0000-0000-000038220000}"/>
    <cellStyle name="CellHead 7 2 4 5 3" xfId="8264" xr:uid="{00000000-0005-0000-0000-000039220000}"/>
    <cellStyle name="CellHead 7 2 4 6" xfId="8265" xr:uid="{00000000-0005-0000-0000-00003A220000}"/>
    <cellStyle name="CellHead 7 2 4 7" xfId="8266" xr:uid="{00000000-0005-0000-0000-00003B220000}"/>
    <cellStyle name="CellHead 7 2 5" xfId="8267" xr:uid="{00000000-0005-0000-0000-00003C220000}"/>
    <cellStyle name="CellHead 7 2 5 2" xfId="8268" xr:uid="{00000000-0005-0000-0000-00003D220000}"/>
    <cellStyle name="CellHead 7 2 5 2 2" xfId="8269" xr:uid="{00000000-0005-0000-0000-00003E220000}"/>
    <cellStyle name="CellHead 7 2 5 2 3" xfId="8270" xr:uid="{00000000-0005-0000-0000-00003F220000}"/>
    <cellStyle name="CellHead 7 2 5 3" xfId="8271" xr:uid="{00000000-0005-0000-0000-000040220000}"/>
    <cellStyle name="CellHead 7 2 5 3 2" xfId="8272" xr:uid="{00000000-0005-0000-0000-000041220000}"/>
    <cellStyle name="CellHead 7 2 5 3 3" xfId="8273" xr:uid="{00000000-0005-0000-0000-000042220000}"/>
    <cellStyle name="CellHead 7 2 5 4" xfId="8274" xr:uid="{00000000-0005-0000-0000-000043220000}"/>
    <cellStyle name="CellHead 7 2 5 4 2" xfId="8275" xr:uid="{00000000-0005-0000-0000-000044220000}"/>
    <cellStyle name="CellHead 7 2 5 4 3" xfId="8276" xr:uid="{00000000-0005-0000-0000-000045220000}"/>
    <cellStyle name="CellHead 7 2 5 5" xfId="8277" xr:uid="{00000000-0005-0000-0000-000046220000}"/>
    <cellStyle name="CellHead 7 2 5 5 2" xfId="8278" xr:uid="{00000000-0005-0000-0000-000047220000}"/>
    <cellStyle name="CellHead 7 2 5 5 3" xfId="8279" xr:uid="{00000000-0005-0000-0000-000048220000}"/>
    <cellStyle name="CellHead 7 2 5 6" xfId="8280" xr:uid="{00000000-0005-0000-0000-000049220000}"/>
    <cellStyle name="CellHead 7 2 6" xfId="8281" xr:uid="{00000000-0005-0000-0000-00004A220000}"/>
    <cellStyle name="CellHead 7 2 6 2" xfId="8282" xr:uid="{00000000-0005-0000-0000-00004B220000}"/>
    <cellStyle name="CellHead 7 2 6 3" xfId="8283" xr:uid="{00000000-0005-0000-0000-00004C220000}"/>
    <cellStyle name="CellHead 7 2 7" xfId="8284" xr:uid="{00000000-0005-0000-0000-00004D220000}"/>
    <cellStyle name="CellHead 7 2 7 2" xfId="8285" xr:uid="{00000000-0005-0000-0000-00004E220000}"/>
    <cellStyle name="CellHead 7 2 7 3" xfId="8286" xr:uid="{00000000-0005-0000-0000-00004F220000}"/>
    <cellStyle name="CellHead 7 2 8" xfId="8287" xr:uid="{00000000-0005-0000-0000-000050220000}"/>
    <cellStyle name="CellHead 7 2 8 2" xfId="8288" xr:uid="{00000000-0005-0000-0000-000051220000}"/>
    <cellStyle name="CellHead 7 2 8 3" xfId="8289" xr:uid="{00000000-0005-0000-0000-000052220000}"/>
    <cellStyle name="CellHead 7 2 9" xfId="8290" xr:uid="{00000000-0005-0000-0000-000053220000}"/>
    <cellStyle name="CellHead 7 3" xfId="8291" xr:uid="{00000000-0005-0000-0000-000054220000}"/>
    <cellStyle name="CellHead 7 3 10" xfId="8292" xr:uid="{00000000-0005-0000-0000-000055220000}"/>
    <cellStyle name="CellHead 7 3 2" xfId="8293" xr:uid="{00000000-0005-0000-0000-000056220000}"/>
    <cellStyle name="CellHead 7 3 2 2" xfId="8294" xr:uid="{00000000-0005-0000-0000-000057220000}"/>
    <cellStyle name="CellHead 7 3 2 2 2" xfId="8295" xr:uid="{00000000-0005-0000-0000-000058220000}"/>
    <cellStyle name="CellHead 7 3 2 2 2 2" xfId="8296" xr:uid="{00000000-0005-0000-0000-000059220000}"/>
    <cellStyle name="CellHead 7 3 2 2 2 3" xfId="8297" xr:uid="{00000000-0005-0000-0000-00005A220000}"/>
    <cellStyle name="CellHead 7 3 2 2 3" xfId="8298" xr:uid="{00000000-0005-0000-0000-00005B220000}"/>
    <cellStyle name="CellHead 7 3 2 2 3 2" xfId="8299" xr:uid="{00000000-0005-0000-0000-00005C220000}"/>
    <cellStyle name="CellHead 7 3 2 2 3 3" xfId="8300" xr:uid="{00000000-0005-0000-0000-00005D220000}"/>
    <cellStyle name="CellHead 7 3 2 2 4" xfId="8301" xr:uid="{00000000-0005-0000-0000-00005E220000}"/>
    <cellStyle name="CellHead 7 3 2 2 4 2" xfId="8302" xr:uid="{00000000-0005-0000-0000-00005F220000}"/>
    <cellStyle name="CellHead 7 3 2 2 4 3" xfId="8303" xr:uid="{00000000-0005-0000-0000-000060220000}"/>
    <cellStyle name="CellHead 7 3 2 2 5" xfId="8304" xr:uid="{00000000-0005-0000-0000-000061220000}"/>
    <cellStyle name="CellHead 7 3 2 2 5 2" xfId="8305" xr:uid="{00000000-0005-0000-0000-000062220000}"/>
    <cellStyle name="CellHead 7 3 2 2 5 3" xfId="8306" xr:uid="{00000000-0005-0000-0000-000063220000}"/>
    <cellStyle name="CellHead 7 3 2 2 6" xfId="8307" xr:uid="{00000000-0005-0000-0000-000064220000}"/>
    <cellStyle name="CellHead 7 3 2 3" xfId="8308" xr:uid="{00000000-0005-0000-0000-000065220000}"/>
    <cellStyle name="CellHead 7 3 2 3 2" xfId="8309" xr:uid="{00000000-0005-0000-0000-000066220000}"/>
    <cellStyle name="CellHead 7 3 2 3 3" xfId="8310" xr:uid="{00000000-0005-0000-0000-000067220000}"/>
    <cellStyle name="CellHead 7 3 2 4" xfId="8311" xr:uid="{00000000-0005-0000-0000-000068220000}"/>
    <cellStyle name="CellHead 7 3 2 4 2" xfId="8312" xr:uid="{00000000-0005-0000-0000-000069220000}"/>
    <cellStyle name="CellHead 7 3 2 4 3" xfId="8313" xr:uid="{00000000-0005-0000-0000-00006A220000}"/>
    <cellStyle name="CellHead 7 3 2 5" xfId="8314" xr:uid="{00000000-0005-0000-0000-00006B220000}"/>
    <cellStyle name="CellHead 7 3 2 5 2" xfId="8315" xr:uid="{00000000-0005-0000-0000-00006C220000}"/>
    <cellStyle name="CellHead 7 3 2 5 3" xfId="8316" xr:uid="{00000000-0005-0000-0000-00006D220000}"/>
    <cellStyle name="CellHead 7 3 2 6" xfId="8317" xr:uid="{00000000-0005-0000-0000-00006E220000}"/>
    <cellStyle name="CellHead 7 3 2 7" xfId="8318" xr:uid="{00000000-0005-0000-0000-00006F220000}"/>
    <cellStyle name="CellHead 7 3 3" xfId="8319" xr:uid="{00000000-0005-0000-0000-000070220000}"/>
    <cellStyle name="CellHead 7 3 3 2" xfId="8320" xr:uid="{00000000-0005-0000-0000-000071220000}"/>
    <cellStyle name="CellHead 7 3 3 2 2" xfId="8321" xr:uid="{00000000-0005-0000-0000-000072220000}"/>
    <cellStyle name="CellHead 7 3 3 2 2 2" xfId="8322" xr:uid="{00000000-0005-0000-0000-000073220000}"/>
    <cellStyle name="CellHead 7 3 3 2 2 3" xfId="8323" xr:uid="{00000000-0005-0000-0000-000074220000}"/>
    <cellStyle name="CellHead 7 3 3 2 3" xfId="8324" xr:uid="{00000000-0005-0000-0000-000075220000}"/>
    <cellStyle name="CellHead 7 3 3 2 3 2" xfId="8325" xr:uid="{00000000-0005-0000-0000-000076220000}"/>
    <cellStyle name="CellHead 7 3 3 2 3 3" xfId="8326" xr:uid="{00000000-0005-0000-0000-000077220000}"/>
    <cellStyle name="CellHead 7 3 3 2 4" xfId="8327" xr:uid="{00000000-0005-0000-0000-000078220000}"/>
    <cellStyle name="CellHead 7 3 3 2 4 2" xfId="8328" xr:uid="{00000000-0005-0000-0000-000079220000}"/>
    <cellStyle name="CellHead 7 3 3 2 4 3" xfId="8329" xr:uid="{00000000-0005-0000-0000-00007A220000}"/>
    <cellStyle name="CellHead 7 3 3 2 5" xfId="8330" xr:uid="{00000000-0005-0000-0000-00007B220000}"/>
    <cellStyle name="CellHead 7 3 3 2 5 2" xfId="8331" xr:uid="{00000000-0005-0000-0000-00007C220000}"/>
    <cellStyle name="CellHead 7 3 3 2 5 3" xfId="8332" xr:uid="{00000000-0005-0000-0000-00007D220000}"/>
    <cellStyle name="CellHead 7 3 3 2 6" xfId="8333" xr:uid="{00000000-0005-0000-0000-00007E220000}"/>
    <cellStyle name="CellHead 7 3 3 3" xfId="8334" xr:uid="{00000000-0005-0000-0000-00007F220000}"/>
    <cellStyle name="CellHead 7 3 3 3 2" xfId="8335" xr:uid="{00000000-0005-0000-0000-000080220000}"/>
    <cellStyle name="CellHead 7 3 3 3 3" xfId="8336" xr:uid="{00000000-0005-0000-0000-000081220000}"/>
    <cellStyle name="CellHead 7 3 3 4" xfId="8337" xr:uid="{00000000-0005-0000-0000-000082220000}"/>
    <cellStyle name="CellHead 7 3 3 4 2" xfId="8338" xr:uid="{00000000-0005-0000-0000-000083220000}"/>
    <cellStyle name="CellHead 7 3 3 4 3" xfId="8339" xr:uid="{00000000-0005-0000-0000-000084220000}"/>
    <cellStyle name="CellHead 7 3 3 5" xfId="8340" xr:uid="{00000000-0005-0000-0000-000085220000}"/>
    <cellStyle name="CellHead 7 3 3 5 2" xfId="8341" xr:uid="{00000000-0005-0000-0000-000086220000}"/>
    <cellStyle name="CellHead 7 3 3 5 3" xfId="8342" xr:uid="{00000000-0005-0000-0000-000087220000}"/>
    <cellStyle name="CellHead 7 3 3 6" xfId="8343" xr:uid="{00000000-0005-0000-0000-000088220000}"/>
    <cellStyle name="CellHead 7 3 3 7" xfId="8344" xr:uid="{00000000-0005-0000-0000-000089220000}"/>
    <cellStyle name="CellHead 7 3 4" xfId="8345" xr:uid="{00000000-0005-0000-0000-00008A220000}"/>
    <cellStyle name="CellHead 7 3 4 2" xfId="8346" xr:uid="{00000000-0005-0000-0000-00008B220000}"/>
    <cellStyle name="CellHead 7 3 4 2 2" xfId="8347" xr:uid="{00000000-0005-0000-0000-00008C220000}"/>
    <cellStyle name="CellHead 7 3 4 2 2 2" xfId="8348" xr:uid="{00000000-0005-0000-0000-00008D220000}"/>
    <cellStyle name="CellHead 7 3 4 2 2 3" xfId="8349" xr:uid="{00000000-0005-0000-0000-00008E220000}"/>
    <cellStyle name="CellHead 7 3 4 2 3" xfId="8350" xr:uid="{00000000-0005-0000-0000-00008F220000}"/>
    <cellStyle name="CellHead 7 3 4 2 3 2" xfId="8351" xr:uid="{00000000-0005-0000-0000-000090220000}"/>
    <cellStyle name="CellHead 7 3 4 2 3 3" xfId="8352" xr:uid="{00000000-0005-0000-0000-000091220000}"/>
    <cellStyle name="CellHead 7 3 4 2 4" xfId="8353" xr:uid="{00000000-0005-0000-0000-000092220000}"/>
    <cellStyle name="CellHead 7 3 4 2 4 2" xfId="8354" xr:uid="{00000000-0005-0000-0000-000093220000}"/>
    <cellStyle name="CellHead 7 3 4 2 4 3" xfId="8355" xr:uid="{00000000-0005-0000-0000-000094220000}"/>
    <cellStyle name="CellHead 7 3 4 2 5" xfId="8356" xr:uid="{00000000-0005-0000-0000-000095220000}"/>
    <cellStyle name="CellHead 7 3 4 2 5 2" xfId="8357" xr:uid="{00000000-0005-0000-0000-000096220000}"/>
    <cellStyle name="CellHead 7 3 4 2 5 3" xfId="8358" xr:uid="{00000000-0005-0000-0000-000097220000}"/>
    <cellStyle name="CellHead 7 3 4 2 6" xfId="8359" xr:uid="{00000000-0005-0000-0000-000098220000}"/>
    <cellStyle name="CellHead 7 3 4 3" xfId="8360" xr:uid="{00000000-0005-0000-0000-000099220000}"/>
    <cellStyle name="CellHead 7 3 4 3 2" xfId="8361" xr:uid="{00000000-0005-0000-0000-00009A220000}"/>
    <cellStyle name="CellHead 7 3 4 3 3" xfId="8362" xr:uid="{00000000-0005-0000-0000-00009B220000}"/>
    <cellStyle name="CellHead 7 3 4 4" xfId="8363" xr:uid="{00000000-0005-0000-0000-00009C220000}"/>
    <cellStyle name="CellHead 7 3 4 4 2" xfId="8364" xr:uid="{00000000-0005-0000-0000-00009D220000}"/>
    <cellStyle name="CellHead 7 3 4 4 3" xfId="8365" xr:uid="{00000000-0005-0000-0000-00009E220000}"/>
    <cellStyle name="CellHead 7 3 4 5" xfId="8366" xr:uid="{00000000-0005-0000-0000-00009F220000}"/>
    <cellStyle name="CellHead 7 3 4 5 2" xfId="8367" xr:uid="{00000000-0005-0000-0000-0000A0220000}"/>
    <cellStyle name="CellHead 7 3 4 5 3" xfId="8368" xr:uid="{00000000-0005-0000-0000-0000A1220000}"/>
    <cellStyle name="CellHead 7 3 4 6" xfId="8369" xr:uid="{00000000-0005-0000-0000-0000A2220000}"/>
    <cellStyle name="CellHead 7 3 4 7" xfId="8370" xr:uid="{00000000-0005-0000-0000-0000A3220000}"/>
    <cellStyle name="CellHead 7 3 5" xfId="8371" xr:uid="{00000000-0005-0000-0000-0000A4220000}"/>
    <cellStyle name="CellHead 7 3 5 2" xfId="8372" xr:uid="{00000000-0005-0000-0000-0000A5220000}"/>
    <cellStyle name="CellHead 7 3 5 2 2" xfId="8373" xr:uid="{00000000-0005-0000-0000-0000A6220000}"/>
    <cellStyle name="CellHead 7 3 5 2 3" xfId="8374" xr:uid="{00000000-0005-0000-0000-0000A7220000}"/>
    <cellStyle name="CellHead 7 3 5 3" xfId="8375" xr:uid="{00000000-0005-0000-0000-0000A8220000}"/>
    <cellStyle name="CellHead 7 3 5 3 2" xfId="8376" xr:uid="{00000000-0005-0000-0000-0000A9220000}"/>
    <cellStyle name="CellHead 7 3 5 3 3" xfId="8377" xr:uid="{00000000-0005-0000-0000-0000AA220000}"/>
    <cellStyle name="CellHead 7 3 5 4" xfId="8378" xr:uid="{00000000-0005-0000-0000-0000AB220000}"/>
    <cellStyle name="CellHead 7 3 5 4 2" xfId="8379" xr:uid="{00000000-0005-0000-0000-0000AC220000}"/>
    <cellStyle name="CellHead 7 3 5 4 3" xfId="8380" xr:uid="{00000000-0005-0000-0000-0000AD220000}"/>
    <cellStyle name="CellHead 7 3 5 5" xfId="8381" xr:uid="{00000000-0005-0000-0000-0000AE220000}"/>
    <cellStyle name="CellHead 7 3 5 5 2" xfId="8382" xr:uid="{00000000-0005-0000-0000-0000AF220000}"/>
    <cellStyle name="CellHead 7 3 5 5 3" xfId="8383" xr:uid="{00000000-0005-0000-0000-0000B0220000}"/>
    <cellStyle name="CellHead 7 3 5 6" xfId="8384" xr:uid="{00000000-0005-0000-0000-0000B1220000}"/>
    <cellStyle name="CellHead 7 3 6" xfId="8385" xr:uid="{00000000-0005-0000-0000-0000B2220000}"/>
    <cellStyle name="CellHead 7 3 6 2" xfId="8386" xr:uid="{00000000-0005-0000-0000-0000B3220000}"/>
    <cellStyle name="CellHead 7 3 6 3" xfId="8387" xr:uid="{00000000-0005-0000-0000-0000B4220000}"/>
    <cellStyle name="CellHead 7 3 7" xfId="8388" xr:uid="{00000000-0005-0000-0000-0000B5220000}"/>
    <cellStyle name="CellHead 7 3 7 2" xfId="8389" xr:uid="{00000000-0005-0000-0000-0000B6220000}"/>
    <cellStyle name="CellHead 7 3 7 3" xfId="8390" xr:uid="{00000000-0005-0000-0000-0000B7220000}"/>
    <cellStyle name="CellHead 7 3 8" xfId="8391" xr:uid="{00000000-0005-0000-0000-0000B8220000}"/>
    <cellStyle name="CellHead 7 3 8 2" xfId="8392" xr:uid="{00000000-0005-0000-0000-0000B9220000}"/>
    <cellStyle name="CellHead 7 3 8 3" xfId="8393" xr:uid="{00000000-0005-0000-0000-0000BA220000}"/>
    <cellStyle name="CellHead 7 3 9" xfId="8394" xr:uid="{00000000-0005-0000-0000-0000BB220000}"/>
    <cellStyle name="CellHead 7 4" xfId="8395" xr:uid="{00000000-0005-0000-0000-0000BC220000}"/>
    <cellStyle name="CellHead 7 4 10" xfId="8396" xr:uid="{00000000-0005-0000-0000-0000BD220000}"/>
    <cellStyle name="CellHead 7 4 2" xfId="8397" xr:uid="{00000000-0005-0000-0000-0000BE220000}"/>
    <cellStyle name="CellHead 7 4 2 2" xfId="8398" xr:uid="{00000000-0005-0000-0000-0000BF220000}"/>
    <cellStyle name="CellHead 7 4 2 2 2" xfId="8399" xr:uid="{00000000-0005-0000-0000-0000C0220000}"/>
    <cellStyle name="CellHead 7 4 2 2 2 2" xfId="8400" xr:uid="{00000000-0005-0000-0000-0000C1220000}"/>
    <cellStyle name="CellHead 7 4 2 2 2 3" xfId="8401" xr:uid="{00000000-0005-0000-0000-0000C2220000}"/>
    <cellStyle name="CellHead 7 4 2 2 3" xfId="8402" xr:uid="{00000000-0005-0000-0000-0000C3220000}"/>
    <cellStyle name="CellHead 7 4 2 2 3 2" xfId="8403" xr:uid="{00000000-0005-0000-0000-0000C4220000}"/>
    <cellStyle name="CellHead 7 4 2 2 3 3" xfId="8404" xr:uid="{00000000-0005-0000-0000-0000C5220000}"/>
    <cellStyle name="CellHead 7 4 2 2 4" xfId="8405" xr:uid="{00000000-0005-0000-0000-0000C6220000}"/>
    <cellStyle name="CellHead 7 4 2 2 4 2" xfId="8406" xr:uid="{00000000-0005-0000-0000-0000C7220000}"/>
    <cellStyle name="CellHead 7 4 2 2 4 3" xfId="8407" xr:uid="{00000000-0005-0000-0000-0000C8220000}"/>
    <cellStyle name="CellHead 7 4 2 2 5" xfId="8408" xr:uid="{00000000-0005-0000-0000-0000C9220000}"/>
    <cellStyle name="CellHead 7 4 2 2 5 2" xfId="8409" xr:uid="{00000000-0005-0000-0000-0000CA220000}"/>
    <cellStyle name="CellHead 7 4 2 2 5 3" xfId="8410" xr:uid="{00000000-0005-0000-0000-0000CB220000}"/>
    <cellStyle name="CellHead 7 4 2 2 6" xfId="8411" xr:uid="{00000000-0005-0000-0000-0000CC220000}"/>
    <cellStyle name="CellHead 7 4 2 3" xfId="8412" xr:uid="{00000000-0005-0000-0000-0000CD220000}"/>
    <cellStyle name="CellHead 7 4 2 3 2" xfId="8413" xr:uid="{00000000-0005-0000-0000-0000CE220000}"/>
    <cellStyle name="CellHead 7 4 2 3 3" xfId="8414" xr:uid="{00000000-0005-0000-0000-0000CF220000}"/>
    <cellStyle name="CellHead 7 4 2 4" xfId="8415" xr:uid="{00000000-0005-0000-0000-0000D0220000}"/>
    <cellStyle name="CellHead 7 4 2 4 2" xfId="8416" xr:uid="{00000000-0005-0000-0000-0000D1220000}"/>
    <cellStyle name="CellHead 7 4 2 4 3" xfId="8417" xr:uid="{00000000-0005-0000-0000-0000D2220000}"/>
    <cellStyle name="CellHead 7 4 2 5" xfId="8418" xr:uid="{00000000-0005-0000-0000-0000D3220000}"/>
    <cellStyle name="CellHead 7 4 2 5 2" xfId="8419" xr:uid="{00000000-0005-0000-0000-0000D4220000}"/>
    <cellStyle name="CellHead 7 4 2 5 3" xfId="8420" xr:uid="{00000000-0005-0000-0000-0000D5220000}"/>
    <cellStyle name="CellHead 7 4 2 6" xfId="8421" xr:uid="{00000000-0005-0000-0000-0000D6220000}"/>
    <cellStyle name="CellHead 7 4 2 7" xfId="8422" xr:uid="{00000000-0005-0000-0000-0000D7220000}"/>
    <cellStyle name="CellHead 7 4 3" xfId="8423" xr:uid="{00000000-0005-0000-0000-0000D8220000}"/>
    <cellStyle name="CellHead 7 4 3 2" xfId="8424" xr:uid="{00000000-0005-0000-0000-0000D9220000}"/>
    <cellStyle name="CellHead 7 4 3 2 2" xfId="8425" xr:uid="{00000000-0005-0000-0000-0000DA220000}"/>
    <cellStyle name="CellHead 7 4 3 2 2 2" xfId="8426" xr:uid="{00000000-0005-0000-0000-0000DB220000}"/>
    <cellStyle name="CellHead 7 4 3 2 2 3" xfId="8427" xr:uid="{00000000-0005-0000-0000-0000DC220000}"/>
    <cellStyle name="CellHead 7 4 3 2 3" xfId="8428" xr:uid="{00000000-0005-0000-0000-0000DD220000}"/>
    <cellStyle name="CellHead 7 4 3 2 3 2" xfId="8429" xr:uid="{00000000-0005-0000-0000-0000DE220000}"/>
    <cellStyle name="CellHead 7 4 3 2 3 3" xfId="8430" xr:uid="{00000000-0005-0000-0000-0000DF220000}"/>
    <cellStyle name="CellHead 7 4 3 2 4" xfId="8431" xr:uid="{00000000-0005-0000-0000-0000E0220000}"/>
    <cellStyle name="CellHead 7 4 3 2 4 2" xfId="8432" xr:uid="{00000000-0005-0000-0000-0000E1220000}"/>
    <cellStyle name="CellHead 7 4 3 2 4 3" xfId="8433" xr:uid="{00000000-0005-0000-0000-0000E2220000}"/>
    <cellStyle name="CellHead 7 4 3 2 5" xfId="8434" xr:uid="{00000000-0005-0000-0000-0000E3220000}"/>
    <cellStyle name="CellHead 7 4 3 2 5 2" xfId="8435" xr:uid="{00000000-0005-0000-0000-0000E4220000}"/>
    <cellStyle name="CellHead 7 4 3 2 5 3" xfId="8436" xr:uid="{00000000-0005-0000-0000-0000E5220000}"/>
    <cellStyle name="CellHead 7 4 3 2 6" xfId="8437" xr:uid="{00000000-0005-0000-0000-0000E6220000}"/>
    <cellStyle name="CellHead 7 4 3 3" xfId="8438" xr:uid="{00000000-0005-0000-0000-0000E7220000}"/>
    <cellStyle name="CellHead 7 4 3 3 2" xfId="8439" xr:uid="{00000000-0005-0000-0000-0000E8220000}"/>
    <cellStyle name="CellHead 7 4 3 3 3" xfId="8440" xr:uid="{00000000-0005-0000-0000-0000E9220000}"/>
    <cellStyle name="CellHead 7 4 3 4" xfId="8441" xr:uid="{00000000-0005-0000-0000-0000EA220000}"/>
    <cellStyle name="CellHead 7 4 3 4 2" xfId="8442" xr:uid="{00000000-0005-0000-0000-0000EB220000}"/>
    <cellStyle name="CellHead 7 4 3 4 3" xfId="8443" xr:uid="{00000000-0005-0000-0000-0000EC220000}"/>
    <cellStyle name="CellHead 7 4 3 5" xfId="8444" xr:uid="{00000000-0005-0000-0000-0000ED220000}"/>
    <cellStyle name="CellHead 7 4 3 5 2" xfId="8445" xr:uid="{00000000-0005-0000-0000-0000EE220000}"/>
    <cellStyle name="CellHead 7 4 3 5 3" xfId="8446" xr:uid="{00000000-0005-0000-0000-0000EF220000}"/>
    <cellStyle name="CellHead 7 4 3 6" xfId="8447" xr:uid="{00000000-0005-0000-0000-0000F0220000}"/>
    <cellStyle name="CellHead 7 4 3 7" xfId="8448" xr:uid="{00000000-0005-0000-0000-0000F1220000}"/>
    <cellStyle name="CellHead 7 4 4" xfId="8449" xr:uid="{00000000-0005-0000-0000-0000F2220000}"/>
    <cellStyle name="CellHead 7 4 4 2" xfId="8450" xr:uid="{00000000-0005-0000-0000-0000F3220000}"/>
    <cellStyle name="CellHead 7 4 4 2 2" xfId="8451" xr:uid="{00000000-0005-0000-0000-0000F4220000}"/>
    <cellStyle name="CellHead 7 4 4 2 2 2" xfId="8452" xr:uid="{00000000-0005-0000-0000-0000F5220000}"/>
    <cellStyle name="CellHead 7 4 4 2 2 3" xfId="8453" xr:uid="{00000000-0005-0000-0000-0000F6220000}"/>
    <cellStyle name="CellHead 7 4 4 2 3" xfId="8454" xr:uid="{00000000-0005-0000-0000-0000F7220000}"/>
    <cellStyle name="CellHead 7 4 4 2 3 2" xfId="8455" xr:uid="{00000000-0005-0000-0000-0000F8220000}"/>
    <cellStyle name="CellHead 7 4 4 2 3 3" xfId="8456" xr:uid="{00000000-0005-0000-0000-0000F9220000}"/>
    <cellStyle name="CellHead 7 4 4 2 4" xfId="8457" xr:uid="{00000000-0005-0000-0000-0000FA220000}"/>
    <cellStyle name="CellHead 7 4 4 2 4 2" xfId="8458" xr:uid="{00000000-0005-0000-0000-0000FB220000}"/>
    <cellStyle name="CellHead 7 4 4 2 4 3" xfId="8459" xr:uid="{00000000-0005-0000-0000-0000FC220000}"/>
    <cellStyle name="CellHead 7 4 4 2 5" xfId="8460" xr:uid="{00000000-0005-0000-0000-0000FD220000}"/>
    <cellStyle name="CellHead 7 4 4 2 5 2" xfId="8461" xr:uid="{00000000-0005-0000-0000-0000FE220000}"/>
    <cellStyle name="CellHead 7 4 4 2 5 3" xfId="8462" xr:uid="{00000000-0005-0000-0000-0000FF220000}"/>
    <cellStyle name="CellHead 7 4 4 2 6" xfId="8463" xr:uid="{00000000-0005-0000-0000-000000230000}"/>
    <cellStyle name="CellHead 7 4 4 3" xfId="8464" xr:uid="{00000000-0005-0000-0000-000001230000}"/>
    <cellStyle name="CellHead 7 4 4 3 2" xfId="8465" xr:uid="{00000000-0005-0000-0000-000002230000}"/>
    <cellStyle name="CellHead 7 4 4 3 3" xfId="8466" xr:uid="{00000000-0005-0000-0000-000003230000}"/>
    <cellStyle name="CellHead 7 4 4 4" xfId="8467" xr:uid="{00000000-0005-0000-0000-000004230000}"/>
    <cellStyle name="CellHead 7 4 4 4 2" xfId="8468" xr:uid="{00000000-0005-0000-0000-000005230000}"/>
    <cellStyle name="CellHead 7 4 4 4 3" xfId="8469" xr:uid="{00000000-0005-0000-0000-000006230000}"/>
    <cellStyle name="CellHead 7 4 4 5" xfId="8470" xr:uid="{00000000-0005-0000-0000-000007230000}"/>
    <cellStyle name="CellHead 7 4 4 5 2" xfId="8471" xr:uid="{00000000-0005-0000-0000-000008230000}"/>
    <cellStyle name="CellHead 7 4 4 5 3" xfId="8472" xr:uid="{00000000-0005-0000-0000-000009230000}"/>
    <cellStyle name="CellHead 7 4 4 6" xfId="8473" xr:uid="{00000000-0005-0000-0000-00000A230000}"/>
    <cellStyle name="CellHead 7 4 4 7" xfId="8474" xr:uid="{00000000-0005-0000-0000-00000B230000}"/>
    <cellStyle name="CellHead 7 4 5" xfId="8475" xr:uid="{00000000-0005-0000-0000-00000C230000}"/>
    <cellStyle name="CellHead 7 4 5 2" xfId="8476" xr:uid="{00000000-0005-0000-0000-00000D230000}"/>
    <cellStyle name="CellHead 7 4 5 2 2" xfId="8477" xr:uid="{00000000-0005-0000-0000-00000E230000}"/>
    <cellStyle name="CellHead 7 4 5 2 3" xfId="8478" xr:uid="{00000000-0005-0000-0000-00000F230000}"/>
    <cellStyle name="CellHead 7 4 5 3" xfId="8479" xr:uid="{00000000-0005-0000-0000-000010230000}"/>
    <cellStyle name="CellHead 7 4 5 3 2" xfId="8480" xr:uid="{00000000-0005-0000-0000-000011230000}"/>
    <cellStyle name="CellHead 7 4 5 3 3" xfId="8481" xr:uid="{00000000-0005-0000-0000-000012230000}"/>
    <cellStyle name="CellHead 7 4 5 4" xfId="8482" xr:uid="{00000000-0005-0000-0000-000013230000}"/>
    <cellStyle name="CellHead 7 4 5 4 2" xfId="8483" xr:uid="{00000000-0005-0000-0000-000014230000}"/>
    <cellStyle name="CellHead 7 4 5 4 3" xfId="8484" xr:uid="{00000000-0005-0000-0000-000015230000}"/>
    <cellStyle name="CellHead 7 4 5 5" xfId="8485" xr:uid="{00000000-0005-0000-0000-000016230000}"/>
    <cellStyle name="CellHead 7 4 5 5 2" xfId="8486" xr:uid="{00000000-0005-0000-0000-000017230000}"/>
    <cellStyle name="CellHead 7 4 5 5 3" xfId="8487" xr:uid="{00000000-0005-0000-0000-000018230000}"/>
    <cellStyle name="CellHead 7 4 5 6" xfId="8488" xr:uid="{00000000-0005-0000-0000-000019230000}"/>
    <cellStyle name="CellHead 7 4 6" xfId="8489" xr:uid="{00000000-0005-0000-0000-00001A230000}"/>
    <cellStyle name="CellHead 7 4 6 2" xfId="8490" xr:uid="{00000000-0005-0000-0000-00001B230000}"/>
    <cellStyle name="CellHead 7 4 6 3" xfId="8491" xr:uid="{00000000-0005-0000-0000-00001C230000}"/>
    <cellStyle name="CellHead 7 4 7" xfId="8492" xr:uid="{00000000-0005-0000-0000-00001D230000}"/>
    <cellStyle name="CellHead 7 4 7 2" xfId="8493" xr:uid="{00000000-0005-0000-0000-00001E230000}"/>
    <cellStyle name="CellHead 7 4 7 3" xfId="8494" xr:uid="{00000000-0005-0000-0000-00001F230000}"/>
    <cellStyle name="CellHead 7 4 8" xfId="8495" xr:uid="{00000000-0005-0000-0000-000020230000}"/>
    <cellStyle name="CellHead 7 4 8 2" xfId="8496" xr:uid="{00000000-0005-0000-0000-000021230000}"/>
    <cellStyle name="CellHead 7 4 8 3" xfId="8497" xr:uid="{00000000-0005-0000-0000-000022230000}"/>
    <cellStyle name="CellHead 7 4 9" xfId="8498" xr:uid="{00000000-0005-0000-0000-000023230000}"/>
    <cellStyle name="CellHead 7 5" xfId="8499" xr:uid="{00000000-0005-0000-0000-000024230000}"/>
    <cellStyle name="CellHead 7 5 2" xfId="8500" xr:uid="{00000000-0005-0000-0000-000025230000}"/>
    <cellStyle name="CellHead 7 5 2 2" xfId="8501" xr:uid="{00000000-0005-0000-0000-000026230000}"/>
    <cellStyle name="CellHead 7 5 2 3" xfId="8502" xr:uid="{00000000-0005-0000-0000-000027230000}"/>
    <cellStyle name="CellHead 7 5 3" xfId="8503" xr:uid="{00000000-0005-0000-0000-000028230000}"/>
    <cellStyle name="CellHead 7 5 3 2" xfId="8504" xr:uid="{00000000-0005-0000-0000-000029230000}"/>
    <cellStyle name="CellHead 7 5 3 3" xfId="8505" xr:uid="{00000000-0005-0000-0000-00002A230000}"/>
    <cellStyle name="CellHead 7 5 4" xfId="8506" xr:uid="{00000000-0005-0000-0000-00002B230000}"/>
    <cellStyle name="CellHead 7 5 4 2" xfId="8507" xr:uid="{00000000-0005-0000-0000-00002C230000}"/>
    <cellStyle name="CellHead 7 5 4 3" xfId="8508" xr:uid="{00000000-0005-0000-0000-00002D230000}"/>
    <cellStyle name="CellHead 7 5 5" xfId="8509" xr:uid="{00000000-0005-0000-0000-00002E230000}"/>
    <cellStyle name="CellHead 7 5 5 2" xfId="8510" xr:uid="{00000000-0005-0000-0000-00002F230000}"/>
    <cellStyle name="CellHead 7 5 5 3" xfId="8511" xr:uid="{00000000-0005-0000-0000-000030230000}"/>
    <cellStyle name="CellHead 7 5 6" xfId="8512" xr:uid="{00000000-0005-0000-0000-000031230000}"/>
    <cellStyle name="CellHead 7 6" xfId="8513" xr:uid="{00000000-0005-0000-0000-000032230000}"/>
    <cellStyle name="CellHead 7 6 2" xfId="8514" xr:uid="{00000000-0005-0000-0000-000033230000}"/>
    <cellStyle name="CellHead 7 6 3" xfId="8515" xr:uid="{00000000-0005-0000-0000-000034230000}"/>
    <cellStyle name="CellHead 7 7" xfId="8516" xr:uid="{00000000-0005-0000-0000-000035230000}"/>
    <cellStyle name="CellHead 7 7 2" xfId="8517" xr:uid="{00000000-0005-0000-0000-000036230000}"/>
    <cellStyle name="CellHead 7 7 3" xfId="8518" xr:uid="{00000000-0005-0000-0000-000037230000}"/>
    <cellStyle name="CellHead 7 8" xfId="8519" xr:uid="{00000000-0005-0000-0000-000038230000}"/>
    <cellStyle name="CellHead 7 8 2" xfId="8520" xr:uid="{00000000-0005-0000-0000-000039230000}"/>
    <cellStyle name="CellHead 7 8 3" xfId="8521" xr:uid="{00000000-0005-0000-0000-00003A230000}"/>
    <cellStyle name="CellHead 7 9" xfId="8522" xr:uid="{00000000-0005-0000-0000-00003B230000}"/>
    <cellStyle name="CellHead 8" xfId="8523" xr:uid="{00000000-0005-0000-0000-00003C230000}"/>
    <cellStyle name="CellHead 8 10" xfId="8524" xr:uid="{00000000-0005-0000-0000-00003D230000}"/>
    <cellStyle name="CellHead 8 2" xfId="8525" xr:uid="{00000000-0005-0000-0000-00003E230000}"/>
    <cellStyle name="CellHead 8 2 2" xfId="8526" xr:uid="{00000000-0005-0000-0000-00003F230000}"/>
    <cellStyle name="CellHead 8 2 2 2" xfId="8527" xr:uid="{00000000-0005-0000-0000-000040230000}"/>
    <cellStyle name="CellHead 8 2 2 2 2" xfId="8528" xr:uid="{00000000-0005-0000-0000-000041230000}"/>
    <cellStyle name="CellHead 8 2 2 2 3" xfId="8529" xr:uid="{00000000-0005-0000-0000-000042230000}"/>
    <cellStyle name="CellHead 8 2 2 3" xfId="8530" xr:uid="{00000000-0005-0000-0000-000043230000}"/>
    <cellStyle name="CellHead 8 2 2 3 2" xfId="8531" xr:uid="{00000000-0005-0000-0000-000044230000}"/>
    <cellStyle name="CellHead 8 2 2 3 3" xfId="8532" xr:uid="{00000000-0005-0000-0000-000045230000}"/>
    <cellStyle name="CellHead 8 2 2 4" xfId="8533" xr:uid="{00000000-0005-0000-0000-000046230000}"/>
    <cellStyle name="CellHead 8 2 2 4 2" xfId="8534" xr:uid="{00000000-0005-0000-0000-000047230000}"/>
    <cellStyle name="CellHead 8 2 2 4 3" xfId="8535" xr:uid="{00000000-0005-0000-0000-000048230000}"/>
    <cellStyle name="CellHead 8 2 2 5" xfId="8536" xr:uid="{00000000-0005-0000-0000-000049230000}"/>
    <cellStyle name="CellHead 8 2 2 5 2" xfId="8537" xr:uid="{00000000-0005-0000-0000-00004A230000}"/>
    <cellStyle name="CellHead 8 2 2 5 3" xfId="8538" xr:uid="{00000000-0005-0000-0000-00004B230000}"/>
    <cellStyle name="CellHead 8 2 2 6" xfId="8539" xr:uid="{00000000-0005-0000-0000-00004C230000}"/>
    <cellStyle name="CellHead 8 2 3" xfId="8540" xr:uid="{00000000-0005-0000-0000-00004D230000}"/>
    <cellStyle name="CellHead 8 2 3 2" xfId="8541" xr:uid="{00000000-0005-0000-0000-00004E230000}"/>
    <cellStyle name="CellHead 8 2 3 3" xfId="8542" xr:uid="{00000000-0005-0000-0000-00004F230000}"/>
    <cellStyle name="CellHead 8 2 4" xfId="8543" xr:uid="{00000000-0005-0000-0000-000050230000}"/>
    <cellStyle name="CellHead 8 2 4 2" xfId="8544" xr:uid="{00000000-0005-0000-0000-000051230000}"/>
    <cellStyle name="CellHead 8 2 4 3" xfId="8545" xr:uid="{00000000-0005-0000-0000-000052230000}"/>
    <cellStyle name="CellHead 8 2 5" xfId="8546" xr:uid="{00000000-0005-0000-0000-000053230000}"/>
    <cellStyle name="CellHead 8 2 5 2" xfId="8547" xr:uid="{00000000-0005-0000-0000-000054230000}"/>
    <cellStyle name="CellHead 8 2 5 3" xfId="8548" xr:uid="{00000000-0005-0000-0000-000055230000}"/>
    <cellStyle name="CellHead 8 2 6" xfId="8549" xr:uid="{00000000-0005-0000-0000-000056230000}"/>
    <cellStyle name="CellHead 8 2 7" xfId="8550" xr:uid="{00000000-0005-0000-0000-000057230000}"/>
    <cellStyle name="CellHead 8 3" xfId="8551" xr:uid="{00000000-0005-0000-0000-000058230000}"/>
    <cellStyle name="CellHead 8 3 2" xfId="8552" xr:uid="{00000000-0005-0000-0000-000059230000}"/>
    <cellStyle name="CellHead 8 3 2 2" xfId="8553" xr:uid="{00000000-0005-0000-0000-00005A230000}"/>
    <cellStyle name="CellHead 8 3 2 2 2" xfId="8554" xr:uid="{00000000-0005-0000-0000-00005B230000}"/>
    <cellStyle name="CellHead 8 3 2 2 3" xfId="8555" xr:uid="{00000000-0005-0000-0000-00005C230000}"/>
    <cellStyle name="CellHead 8 3 2 3" xfId="8556" xr:uid="{00000000-0005-0000-0000-00005D230000}"/>
    <cellStyle name="CellHead 8 3 2 3 2" xfId="8557" xr:uid="{00000000-0005-0000-0000-00005E230000}"/>
    <cellStyle name="CellHead 8 3 2 3 3" xfId="8558" xr:uid="{00000000-0005-0000-0000-00005F230000}"/>
    <cellStyle name="CellHead 8 3 2 4" xfId="8559" xr:uid="{00000000-0005-0000-0000-000060230000}"/>
    <cellStyle name="CellHead 8 3 2 4 2" xfId="8560" xr:uid="{00000000-0005-0000-0000-000061230000}"/>
    <cellStyle name="CellHead 8 3 2 4 3" xfId="8561" xr:uid="{00000000-0005-0000-0000-000062230000}"/>
    <cellStyle name="CellHead 8 3 2 5" xfId="8562" xr:uid="{00000000-0005-0000-0000-000063230000}"/>
    <cellStyle name="CellHead 8 3 2 5 2" xfId="8563" xr:uid="{00000000-0005-0000-0000-000064230000}"/>
    <cellStyle name="CellHead 8 3 2 5 3" xfId="8564" xr:uid="{00000000-0005-0000-0000-000065230000}"/>
    <cellStyle name="CellHead 8 3 2 6" xfId="8565" xr:uid="{00000000-0005-0000-0000-000066230000}"/>
    <cellStyle name="CellHead 8 3 3" xfId="8566" xr:uid="{00000000-0005-0000-0000-000067230000}"/>
    <cellStyle name="CellHead 8 3 3 2" xfId="8567" xr:uid="{00000000-0005-0000-0000-000068230000}"/>
    <cellStyle name="CellHead 8 3 3 3" xfId="8568" xr:uid="{00000000-0005-0000-0000-000069230000}"/>
    <cellStyle name="CellHead 8 3 4" xfId="8569" xr:uid="{00000000-0005-0000-0000-00006A230000}"/>
    <cellStyle name="CellHead 8 3 4 2" xfId="8570" xr:uid="{00000000-0005-0000-0000-00006B230000}"/>
    <cellStyle name="CellHead 8 3 4 3" xfId="8571" xr:uid="{00000000-0005-0000-0000-00006C230000}"/>
    <cellStyle name="CellHead 8 3 5" xfId="8572" xr:uid="{00000000-0005-0000-0000-00006D230000}"/>
    <cellStyle name="CellHead 8 3 5 2" xfId="8573" xr:uid="{00000000-0005-0000-0000-00006E230000}"/>
    <cellStyle name="CellHead 8 3 5 3" xfId="8574" xr:uid="{00000000-0005-0000-0000-00006F230000}"/>
    <cellStyle name="CellHead 8 3 6" xfId="8575" xr:uid="{00000000-0005-0000-0000-000070230000}"/>
    <cellStyle name="CellHead 8 3 7" xfId="8576" xr:uid="{00000000-0005-0000-0000-000071230000}"/>
    <cellStyle name="CellHead 8 4" xfId="8577" xr:uid="{00000000-0005-0000-0000-000072230000}"/>
    <cellStyle name="CellHead 8 4 2" xfId="8578" xr:uid="{00000000-0005-0000-0000-000073230000}"/>
    <cellStyle name="CellHead 8 4 2 2" xfId="8579" xr:uid="{00000000-0005-0000-0000-000074230000}"/>
    <cellStyle name="CellHead 8 4 2 2 2" xfId="8580" xr:uid="{00000000-0005-0000-0000-000075230000}"/>
    <cellStyle name="CellHead 8 4 2 2 3" xfId="8581" xr:uid="{00000000-0005-0000-0000-000076230000}"/>
    <cellStyle name="CellHead 8 4 2 3" xfId="8582" xr:uid="{00000000-0005-0000-0000-000077230000}"/>
    <cellStyle name="CellHead 8 4 2 3 2" xfId="8583" xr:uid="{00000000-0005-0000-0000-000078230000}"/>
    <cellStyle name="CellHead 8 4 2 3 3" xfId="8584" xr:uid="{00000000-0005-0000-0000-000079230000}"/>
    <cellStyle name="CellHead 8 4 2 4" xfId="8585" xr:uid="{00000000-0005-0000-0000-00007A230000}"/>
    <cellStyle name="CellHead 8 4 2 4 2" xfId="8586" xr:uid="{00000000-0005-0000-0000-00007B230000}"/>
    <cellStyle name="CellHead 8 4 2 4 3" xfId="8587" xr:uid="{00000000-0005-0000-0000-00007C230000}"/>
    <cellStyle name="CellHead 8 4 2 5" xfId="8588" xr:uid="{00000000-0005-0000-0000-00007D230000}"/>
    <cellStyle name="CellHead 8 4 2 5 2" xfId="8589" xr:uid="{00000000-0005-0000-0000-00007E230000}"/>
    <cellStyle name="CellHead 8 4 2 5 3" xfId="8590" xr:uid="{00000000-0005-0000-0000-00007F230000}"/>
    <cellStyle name="CellHead 8 4 2 6" xfId="8591" xr:uid="{00000000-0005-0000-0000-000080230000}"/>
    <cellStyle name="CellHead 8 4 3" xfId="8592" xr:uid="{00000000-0005-0000-0000-000081230000}"/>
    <cellStyle name="CellHead 8 4 3 2" xfId="8593" xr:uid="{00000000-0005-0000-0000-000082230000}"/>
    <cellStyle name="CellHead 8 4 3 3" xfId="8594" xr:uid="{00000000-0005-0000-0000-000083230000}"/>
    <cellStyle name="CellHead 8 4 4" xfId="8595" xr:uid="{00000000-0005-0000-0000-000084230000}"/>
    <cellStyle name="CellHead 8 4 4 2" xfId="8596" xr:uid="{00000000-0005-0000-0000-000085230000}"/>
    <cellStyle name="CellHead 8 4 4 3" xfId="8597" xr:uid="{00000000-0005-0000-0000-000086230000}"/>
    <cellStyle name="CellHead 8 4 5" xfId="8598" xr:uid="{00000000-0005-0000-0000-000087230000}"/>
    <cellStyle name="CellHead 8 4 5 2" xfId="8599" xr:uid="{00000000-0005-0000-0000-000088230000}"/>
    <cellStyle name="CellHead 8 4 5 3" xfId="8600" xr:uid="{00000000-0005-0000-0000-000089230000}"/>
    <cellStyle name="CellHead 8 4 6" xfId="8601" xr:uid="{00000000-0005-0000-0000-00008A230000}"/>
    <cellStyle name="CellHead 8 4 7" xfId="8602" xr:uid="{00000000-0005-0000-0000-00008B230000}"/>
    <cellStyle name="CellHead 8 5" xfId="8603" xr:uid="{00000000-0005-0000-0000-00008C230000}"/>
    <cellStyle name="CellHead 8 5 2" xfId="8604" xr:uid="{00000000-0005-0000-0000-00008D230000}"/>
    <cellStyle name="CellHead 8 5 2 2" xfId="8605" xr:uid="{00000000-0005-0000-0000-00008E230000}"/>
    <cellStyle name="CellHead 8 5 2 3" xfId="8606" xr:uid="{00000000-0005-0000-0000-00008F230000}"/>
    <cellStyle name="CellHead 8 5 3" xfId="8607" xr:uid="{00000000-0005-0000-0000-000090230000}"/>
    <cellStyle name="CellHead 8 5 3 2" xfId="8608" xr:uid="{00000000-0005-0000-0000-000091230000}"/>
    <cellStyle name="CellHead 8 5 3 3" xfId="8609" xr:uid="{00000000-0005-0000-0000-000092230000}"/>
    <cellStyle name="CellHead 8 5 4" xfId="8610" xr:uid="{00000000-0005-0000-0000-000093230000}"/>
    <cellStyle name="CellHead 8 5 4 2" xfId="8611" xr:uid="{00000000-0005-0000-0000-000094230000}"/>
    <cellStyle name="CellHead 8 5 4 3" xfId="8612" xr:uid="{00000000-0005-0000-0000-000095230000}"/>
    <cellStyle name="CellHead 8 5 5" xfId="8613" xr:uid="{00000000-0005-0000-0000-000096230000}"/>
    <cellStyle name="CellHead 8 5 5 2" xfId="8614" xr:uid="{00000000-0005-0000-0000-000097230000}"/>
    <cellStyle name="CellHead 8 5 5 3" xfId="8615" xr:uid="{00000000-0005-0000-0000-000098230000}"/>
    <cellStyle name="CellHead 8 5 6" xfId="8616" xr:uid="{00000000-0005-0000-0000-000099230000}"/>
    <cellStyle name="CellHead 8 6" xfId="8617" xr:uid="{00000000-0005-0000-0000-00009A230000}"/>
    <cellStyle name="CellHead 8 6 2" xfId="8618" xr:uid="{00000000-0005-0000-0000-00009B230000}"/>
    <cellStyle name="CellHead 8 6 3" xfId="8619" xr:uid="{00000000-0005-0000-0000-00009C230000}"/>
    <cellStyle name="CellHead 8 7" xfId="8620" xr:uid="{00000000-0005-0000-0000-00009D230000}"/>
    <cellStyle name="CellHead 8 7 2" xfId="8621" xr:uid="{00000000-0005-0000-0000-00009E230000}"/>
    <cellStyle name="CellHead 8 7 3" xfId="8622" xr:uid="{00000000-0005-0000-0000-00009F230000}"/>
    <cellStyle name="CellHead 8 8" xfId="8623" xr:uid="{00000000-0005-0000-0000-0000A0230000}"/>
    <cellStyle name="CellHead 8 8 2" xfId="8624" xr:uid="{00000000-0005-0000-0000-0000A1230000}"/>
    <cellStyle name="CellHead 8 8 3" xfId="8625" xr:uid="{00000000-0005-0000-0000-0000A2230000}"/>
    <cellStyle name="CellHead 8 9" xfId="8626" xr:uid="{00000000-0005-0000-0000-0000A3230000}"/>
    <cellStyle name="CellHead 9" xfId="8627" xr:uid="{00000000-0005-0000-0000-0000A4230000}"/>
    <cellStyle name="CellHead 9 10" xfId="8628" xr:uid="{00000000-0005-0000-0000-0000A5230000}"/>
    <cellStyle name="CellHead 9 2" xfId="8629" xr:uid="{00000000-0005-0000-0000-0000A6230000}"/>
    <cellStyle name="CellHead 9 2 2" xfId="8630" xr:uid="{00000000-0005-0000-0000-0000A7230000}"/>
    <cellStyle name="CellHead 9 2 2 2" xfId="8631" xr:uid="{00000000-0005-0000-0000-0000A8230000}"/>
    <cellStyle name="CellHead 9 2 2 2 2" xfId="8632" xr:uid="{00000000-0005-0000-0000-0000A9230000}"/>
    <cellStyle name="CellHead 9 2 2 2 3" xfId="8633" xr:uid="{00000000-0005-0000-0000-0000AA230000}"/>
    <cellStyle name="CellHead 9 2 2 3" xfId="8634" xr:uid="{00000000-0005-0000-0000-0000AB230000}"/>
    <cellStyle name="CellHead 9 2 2 3 2" xfId="8635" xr:uid="{00000000-0005-0000-0000-0000AC230000}"/>
    <cellStyle name="CellHead 9 2 2 3 3" xfId="8636" xr:uid="{00000000-0005-0000-0000-0000AD230000}"/>
    <cellStyle name="CellHead 9 2 2 4" xfId="8637" xr:uid="{00000000-0005-0000-0000-0000AE230000}"/>
    <cellStyle name="CellHead 9 2 2 4 2" xfId="8638" xr:uid="{00000000-0005-0000-0000-0000AF230000}"/>
    <cellStyle name="CellHead 9 2 2 4 3" xfId="8639" xr:uid="{00000000-0005-0000-0000-0000B0230000}"/>
    <cellStyle name="CellHead 9 2 2 5" xfId="8640" xr:uid="{00000000-0005-0000-0000-0000B1230000}"/>
    <cellStyle name="CellHead 9 2 2 5 2" xfId="8641" xr:uid="{00000000-0005-0000-0000-0000B2230000}"/>
    <cellStyle name="CellHead 9 2 2 5 3" xfId="8642" xr:uid="{00000000-0005-0000-0000-0000B3230000}"/>
    <cellStyle name="CellHead 9 2 2 6" xfId="8643" xr:uid="{00000000-0005-0000-0000-0000B4230000}"/>
    <cellStyle name="CellHead 9 2 3" xfId="8644" xr:uid="{00000000-0005-0000-0000-0000B5230000}"/>
    <cellStyle name="CellHead 9 2 3 2" xfId="8645" xr:uid="{00000000-0005-0000-0000-0000B6230000}"/>
    <cellStyle name="CellHead 9 2 3 3" xfId="8646" xr:uid="{00000000-0005-0000-0000-0000B7230000}"/>
    <cellStyle name="CellHead 9 2 4" xfId="8647" xr:uid="{00000000-0005-0000-0000-0000B8230000}"/>
    <cellStyle name="CellHead 9 2 4 2" xfId="8648" xr:uid="{00000000-0005-0000-0000-0000B9230000}"/>
    <cellStyle name="CellHead 9 2 4 3" xfId="8649" xr:uid="{00000000-0005-0000-0000-0000BA230000}"/>
    <cellStyle name="CellHead 9 2 5" xfId="8650" xr:uid="{00000000-0005-0000-0000-0000BB230000}"/>
    <cellStyle name="CellHead 9 2 5 2" xfId="8651" xr:uid="{00000000-0005-0000-0000-0000BC230000}"/>
    <cellStyle name="CellHead 9 2 5 3" xfId="8652" xr:uid="{00000000-0005-0000-0000-0000BD230000}"/>
    <cellStyle name="CellHead 9 2 6" xfId="8653" xr:uid="{00000000-0005-0000-0000-0000BE230000}"/>
    <cellStyle name="CellHead 9 2 7" xfId="8654" xr:uid="{00000000-0005-0000-0000-0000BF230000}"/>
    <cellStyle name="CellHead 9 3" xfId="8655" xr:uid="{00000000-0005-0000-0000-0000C0230000}"/>
    <cellStyle name="CellHead 9 3 2" xfId="8656" xr:uid="{00000000-0005-0000-0000-0000C1230000}"/>
    <cellStyle name="CellHead 9 3 2 2" xfId="8657" xr:uid="{00000000-0005-0000-0000-0000C2230000}"/>
    <cellStyle name="CellHead 9 3 2 2 2" xfId="8658" xr:uid="{00000000-0005-0000-0000-0000C3230000}"/>
    <cellStyle name="CellHead 9 3 2 2 3" xfId="8659" xr:uid="{00000000-0005-0000-0000-0000C4230000}"/>
    <cellStyle name="CellHead 9 3 2 3" xfId="8660" xr:uid="{00000000-0005-0000-0000-0000C5230000}"/>
    <cellStyle name="CellHead 9 3 2 3 2" xfId="8661" xr:uid="{00000000-0005-0000-0000-0000C6230000}"/>
    <cellStyle name="CellHead 9 3 2 3 3" xfId="8662" xr:uid="{00000000-0005-0000-0000-0000C7230000}"/>
    <cellStyle name="CellHead 9 3 2 4" xfId="8663" xr:uid="{00000000-0005-0000-0000-0000C8230000}"/>
    <cellStyle name="CellHead 9 3 2 4 2" xfId="8664" xr:uid="{00000000-0005-0000-0000-0000C9230000}"/>
    <cellStyle name="CellHead 9 3 2 4 3" xfId="8665" xr:uid="{00000000-0005-0000-0000-0000CA230000}"/>
    <cellStyle name="CellHead 9 3 2 5" xfId="8666" xr:uid="{00000000-0005-0000-0000-0000CB230000}"/>
    <cellStyle name="CellHead 9 3 2 5 2" xfId="8667" xr:uid="{00000000-0005-0000-0000-0000CC230000}"/>
    <cellStyle name="CellHead 9 3 2 5 3" xfId="8668" xr:uid="{00000000-0005-0000-0000-0000CD230000}"/>
    <cellStyle name="CellHead 9 3 2 6" xfId="8669" xr:uid="{00000000-0005-0000-0000-0000CE230000}"/>
    <cellStyle name="CellHead 9 3 3" xfId="8670" xr:uid="{00000000-0005-0000-0000-0000CF230000}"/>
    <cellStyle name="CellHead 9 3 3 2" xfId="8671" xr:uid="{00000000-0005-0000-0000-0000D0230000}"/>
    <cellStyle name="CellHead 9 3 3 3" xfId="8672" xr:uid="{00000000-0005-0000-0000-0000D1230000}"/>
    <cellStyle name="CellHead 9 3 4" xfId="8673" xr:uid="{00000000-0005-0000-0000-0000D2230000}"/>
    <cellStyle name="CellHead 9 3 4 2" xfId="8674" xr:uid="{00000000-0005-0000-0000-0000D3230000}"/>
    <cellStyle name="CellHead 9 3 4 3" xfId="8675" xr:uid="{00000000-0005-0000-0000-0000D4230000}"/>
    <cellStyle name="CellHead 9 3 5" xfId="8676" xr:uid="{00000000-0005-0000-0000-0000D5230000}"/>
    <cellStyle name="CellHead 9 3 5 2" xfId="8677" xr:uid="{00000000-0005-0000-0000-0000D6230000}"/>
    <cellStyle name="CellHead 9 3 5 3" xfId="8678" xr:uid="{00000000-0005-0000-0000-0000D7230000}"/>
    <cellStyle name="CellHead 9 3 6" xfId="8679" xr:uid="{00000000-0005-0000-0000-0000D8230000}"/>
    <cellStyle name="CellHead 9 3 7" xfId="8680" xr:uid="{00000000-0005-0000-0000-0000D9230000}"/>
    <cellStyle name="CellHead 9 4" xfId="8681" xr:uid="{00000000-0005-0000-0000-0000DA230000}"/>
    <cellStyle name="CellHead 9 4 2" xfId="8682" xr:uid="{00000000-0005-0000-0000-0000DB230000}"/>
    <cellStyle name="CellHead 9 4 2 2" xfId="8683" xr:uid="{00000000-0005-0000-0000-0000DC230000}"/>
    <cellStyle name="CellHead 9 4 2 2 2" xfId="8684" xr:uid="{00000000-0005-0000-0000-0000DD230000}"/>
    <cellStyle name="CellHead 9 4 2 2 3" xfId="8685" xr:uid="{00000000-0005-0000-0000-0000DE230000}"/>
    <cellStyle name="CellHead 9 4 2 3" xfId="8686" xr:uid="{00000000-0005-0000-0000-0000DF230000}"/>
    <cellStyle name="CellHead 9 4 2 3 2" xfId="8687" xr:uid="{00000000-0005-0000-0000-0000E0230000}"/>
    <cellStyle name="CellHead 9 4 2 3 3" xfId="8688" xr:uid="{00000000-0005-0000-0000-0000E1230000}"/>
    <cellStyle name="CellHead 9 4 2 4" xfId="8689" xr:uid="{00000000-0005-0000-0000-0000E2230000}"/>
    <cellStyle name="CellHead 9 4 2 4 2" xfId="8690" xr:uid="{00000000-0005-0000-0000-0000E3230000}"/>
    <cellStyle name="CellHead 9 4 2 4 3" xfId="8691" xr:uid="{00000000-0005-0000-0000-0000E4230000}"/>
    <cellStyle name="CellHead 9 4 2 5" xfId="8692" xr:uid="{00000000-0005-0000-0000-0000E5230000}"/>
    <cellStyle name="CellHead 9 4 2 5 2" xfId="8693" xr:uid="{00000000-0005-0000-0000-0000E6230000}"/>
    <cellStyle name="CellHead 9 4 2 5 3" xfId="8694" xr:uid="{00000000-0005-0000-0000-0000E7230000}"/>
    <cellStyle name="CellHead 9 4 2 6" xfId="8695" xr:uid="{00000000-0005-0000-0000-0000E8230000}"/>
    <cellStyle name="CellHead 9 4 3" xfId="8696" xr:uid="{00000000-0005-0000-0000-0000E9230000}"/>
    <cellStyle name="CellHead 9 4 3 2" xfId="8697" xr:uid="{00000000-0005-0000-0000-0000EA230000}"/>
    <cellStyle name="CellHead 9 4 3 3" xfId="8698" xr:uid="{00000000-0005-0000-0000-0000EB230000}"/>
    <cellStyle name="CellHead 9 4 4" xfId="8699" xr:uid="{00000000-0005-0000-0000-0000EC230000}"/>
    <cellStyle name="CellHead 9 4 4 2" xfId="8700" xr:uid="{00000000-0005-0000-0000-0000ED230000}"/>
    <cellStyle name="CellHead 9 4 4 3" xfId="8701" xr:uid="{00000000-0005-0000-0000-0000EE230000}"/>
    <cellStyle name="CellHead 9 4 5" xfId="8702" xr:uid="{00000000-0005-0000-0000-0000EF230000}"/>
    <cellStyle name="CellHead 9 4 5 2" xfId="8703" xr:uid="{00000000-0005-0000-0000-0000F0230000}"/>
    <cellStyle name="CellHead 9 4 5 3" xfId="8704" xr:uid="{00000000-0005-0000-0000-0000F1230000}"/>
    <cellStyle name="CellHead 9 4 6" xfId="8705" xr:uid="{00000000-0005-0000-0000-0000F2230000}"/>
    <cellStyle name="CellHead 9 4 7" xfId="8706" xr:uid="{00000000-0005-0000-0000-0000F3230000}"/>
    <cellStyle name="CellHead 9 5" xfId="8707" xr:uid="{00000000-0005-0000-0000-0000F4230000}"/>
    <cellStyle name="CellHead 9 5 2" xfId="8708" xr:uid="{00000000-0005-0000-0000-0000F5230000}"/>
    <cellStyle name="CellHead 9 5 2 2" xfId="8709" xr:uid="{00000000-0005-0000-0000-0000F6230000}"/>
    <cellStyle name="CellHead 9 5 2 3" xfId="8710" xr:uid="{00000000-0005-0000-0000-0000F7230000}"/>
    <cellStyle name="CellHead 9 5 3" xfId="8711" xr:uid="{00000000-0005-0000-0000-0000F8230000}"/>
    <cellStyle name="CellHead 9 5 3 2" xfId="8712" xr:uid="{00000000-0005-0000-0000-0000F9230000}"/>
    <cellStyle name="CellHead 9 5 3 3" xfId="8713" xr:uid="{00000000-0005-0000-0000-0000FA230000}"/>
    <cellStyle name="CellHead 9 5 4" xfId="8714" xr:uid="{00000000-0005-0000-0000-0000FB230000}"/>
    <cellStyle name="CellHead 9 5 4 2" xfId="8715" xr:uid="{00000000-0005-0000-0000-0000FC230000}"/>
    <cellStyle name="CellHead 9 5 4 3" xfId="8716" xr:uid="{00000000-0005-0000-0000-0000FD230000}"/>
    <cellStyle name="CellHead 9 5 5" xfId="8717" xr:uid="{00000000-0005-0000-0000-0000FE230000}"/>
    <cellStyle name="CellHead 9 5 5 2" xfId="8718" xr:uid="{00000000-0005-0000-0000-0000FF230000}"/>
    <cellStyle name="CellHead 9 5 5 3" xfId="8719" xr:uid="{00000000-0005-0000-0000-000000240000}"/>
    <cellStyle name="CellHead 9 5 6" xfId="8720" xr:uid="{00000000-0005-0000-0000-000001240000}"/>
    <cellStyle name="CellHead 9 6" xfId="8721" xr:uid="{00000000-0005-0000-0000-000002240000}"/>
    <cellStyle name="CellHead 9 6 2" xfId="8722" xr:uid="{00000000-0005-0000-0000-000003240000}"/>
    <cellStyle name="CellHead 9 6 3" xfId="8723" xr:uid="{00000000-0005-0000-0000-000004240000}"/>
    <cellStyle name="CellHead 9 7" xfId="8724" xr:uid="{00000000-0005-0000-0000-000005240000}"/>
    <cellStyle name="CellHead 9 7 2" xfId="8725" xr:uid="{00000000-0005-0000-0000-000006240000}"/>
    <cellStyle name="CellHead 9 7 3" xfId="8726" xr:uid="{00000000-0005-0000-0000-000007240000}"/>
    <cellStyle name="CellHead 9 8" xfId="8727" xr:uid="{00000000-0005-0000-0000-000008240000}"/>
    <cellStyle name="CellHead 9 8 2" xfId="8728" xr:uid="{00000000-0005-0000-0000-000009240000}"/>
    <cellStyle name="CellHead 9 8 3" xfId="8729" xr:uid="{00000000-0005-0000-0000-00000A240000}"/>
    <cellStyle name="CellHead 9 9" xfId="8730" xr:uid="{00000000-0005-0000-0000-00000B240000}"/>
    <cellStyle name="Center" xfId="8731" xr:uid="{00000000-0005-0000-0000-00000C240000}"/>
    <cellStyle name="Check Cell 2" xfId="8732" xr:uid="{00000000-0005-0000-0000-00000D240000}"/>
    <cellStyle name="Check Cell 2 2" xfId="8733" xr:uid="{00000000-0005-0000-0000-00000E240000}"/>
    <cellStyle name="Check Cell 2 2 2" xfId="8734" xr:uid="{00000000-0005-0000-0000-00000F240000}"/>
    <cellStyle name="Check Cell 2 2 2 2" xfId="8735" xr:uid="{00000000-0005-0000-0000-000010240000}"/>
    <cellStyle name="Check Cell 2 2 3" xfId="8736" xr:uid="{00000000-0005-0000-0000-000011240000}"/>
    <cellStyle name="Check Cell 2 2 3 2" xfId="8737" xr:uid="{00000000-0005-0000-0000-000012240000}"/>
    <cellStyle name="Check Cell 2 2 4" xfId="8738" xr:uid="{00000000-0005-0000-0000-000013240000}"/>
    <cellStyle name="Check Cell 2 2 4 2" xfId="8739" xr:uid="{00000000-0005-0000-0000-000014240000}"/>
    <cellStyle name="Check Cell 2 2 5" xfId="8740" xr:uid="{00000000-0005-0000-0000-000015240000}"/>
    <cellStyle name="Check Cell 2 2 5 2" xfId="8741" xr:uid="{00000000-0005-0000-0000-000016240000}"/>
    <cellStyle name="Check Cell 2 3" xfId="8742" xr:uid="{00000000-0005-0000-0000-000017240000}"/>
    <cellStyle name="Check Cell 2 3 2" xfId="8743" xr:uid="{00000000-0005-0000-0000-000018240000}"/>
    <cellStyle name="Check Cell 2 4" xfId="8744" xr:uid="{00000000-0005-0000-0000-000019240000}"/>
    <cellStyle name="Check Cell 2 4 2" xfId="8745" xr:uid="{00000000-0005-0000-0000-00001A240000}"/>
    <cellStyle name="Check Cell 2 5" xfId="8746" xr:uid="{00000000-0005-0000-0000-00001B240000}"/>
    <cellStyle name="Check Cell 2 5 2" xfId="8747" xr:uid="{00000000-0005-0000-0000-00001C240000}"/>
    <cellStyle name="Check Cell 2 6" xfId="8748" xr:uid="{00000000-0005-0000-0000-00001D240000}"/>
    <cellStyle name="Check Cell 2 6 2" xfId="8749" xr:uid="{00000000-0005-0000-0000-00001E240000}"/>
    <cellStyle name="Check Cell 3" xfId="8750" xr:uid="{00000000-0005-0000-0000-00001F240000}"/>
    <cellStyle name="Check Cell 3 2" xfId="8751" xr:uid="{00000000-0005-0000-0000-000020240000}"/>
    <cellStyle name="Check Cell 3 2 2" xfId="8752" xr:uid="{00000000-0005-0000-0000-000021240000}"/>
    <cellStyle name="Check Cell 3 2 2 2" xfId="8753" xr:uid="{00000000-0005-0000-0000-000022240000}"/>
    <cellStyle name="Check Cell 3 2 3" xfId="8754" xr:uid="{00000000-0005-0000-0000-000023240000}"/>
    <cellStyle name="Check Cell 3 2 3 2" xfId="8755" xr:uid="{00000000-0005-0000-0000-000024240000}"/>
    <cellStyle name="Check Cell 3 2 4" xfId="8756" xr:uid="{00000000-0005-0000-0000-000025240000}"/>
    <cellStyle name="Check Cell 3 2 4 2" xfId="8757" xr:uid="{00000000-0005-0000-0000-000026240000}"/>
    <cellStyle name="Check Cell 3 2 5" xfId="8758" xr:uid="{00000000-0005-0000-0000-000027240000}"/>
    <cellStyle name="Check Cell 3 2 5 2" xfId="8759" xr:uid="{00000000-0005-0000-0000-000028240000}"/>
    <cellStyle name="Check Cell 3 2 6" xfId="8760" xr:uid="{00000000-0005-0000-0000-000029240000}"/>
    <cellStyle name="Check Cell 4" xfId="8761" xr:uid="{00000000-0005-0000-0000-00002A240000}"/>
    <cellStyle name="Check Cell 4 2" xfId="8762" xr:uid="{00000000-0005-0000-0000-00002B240000}"/>
    <cellStyle name="Check Cell 5" xfId="8763" xr:uid="{00000000-0005-0000-0000-00002C240000}"/>
    <cellStyle name="Check Cell 5 2" xfId="8764" xr:uid="{00000000-0005-0000-0000-00002D240000}"/>
    <cellStyle name="Check Cell 6" xfId="8765" xr:uid="{00000000-0005-0000-0000-00002E240000}"/>
    <cellStyle name="Check Cell 6 2" xfId="8766" xr:uid="{00000000-0005-0000-0000-00002F240000}"/>
    <cellStyle name="Check Cell 7" xfId="8767" xr:uid="{00000000-0005-0000-0000-000030240000}"/>
    <cellStyle name="Check Cell 7 2" xfId="8768" xr:uid="{00000000-0005-0000-0000-000031240000}"/>
    <cellStyle name="Comma" xfId="49" builtinId="3"/>
    <cellStyle name="Comma [0] 2" xfId="8769" xr:uid="{00000000-0005-0000-0000-000033240000}"/>
    <cellStyle name="Comma [0] 2 2" xfId="8770" xr:uid="{00000000-0005-0000-0000-000034240000}"/>
    <cellStyle name="Comma [00]" xfId="8771" xr:uid="{00000000-0005-0000-0000-000035240000}"/>
    <cellStyle name="Comma [1]" xfId="8772" xr:uid="{00000000-0005-0000-0000-000036240000}"/>
    <cellStyle name="Comma [1] 2" xfId="8773" xr:uid="{00000000-0005-0000-0000-000037240000}"/>
    <cellStyle name="Comma [2]" xfId="8774" xr:uid="{00000000-0005-0000-0000-000038240000}"/>
    <cellStyle name="Comma [2] 2" xfId="8775" xr:uid="{00000000-0005-0000-0000-000039240000}"/>
    <cellStyle name="Comma 10" xfId="8776" xr:uid="{00000000-0005-0000-0000-00003A240000}"/>
    <cellStyle name="Comma 10 2" xfId="52" xr:uid="{00000000-0005-0000-0000-00003B240000}"/>
    <cellStyle name="Comma 10 2 2" xfId="37623" xr:uid="{00000000-0005-0000-0000-00003C240000}"/>
    <cellStyle name="Comma 10 3" xfId="8777" xr:uid="{00000000-0005-0000-0000-00003D240000}"/>
    <cellStyle name="Comma 10 3 2" xfId="37624" xr:uid="{00000000-0005-0000-0000-00003E240000}"/>
    <cellStyle name="Comma 10 4" xfId="8778" xr:uid="{00000000-0005-0000-0000-00003F240000}"/>
    <cellStyle name="Comma 10 4 2" xfId="8779" xr:uid="{00000000-0005-0000-0000-000040240000}"/>
    <cellStyle name="Comma 10 4 2 2" xfId="8780" xr:uid="{00000000-0005-0000-0000-000041240000}"/>
    <cellStyle name="Comma 10 4 2 2 2" xfId="8781" xr:uid="{00000000-0005-0000-0000-000042240000}"/>
    <cellStyle name="Comma 10 4 2 3" xfId="8782" xr:uid="{00000000-0005-0000-0000-000043240000}"/>
    <cellStyle name="Comma 10 5" xfId="8783" xr:uid="{00000000-0005-0000-0000-000044240000}"/>
    <cellStyle name="Comma 10 5 2" xfId="8784" xr:uid="{00000000-0005-0000-0000-000045240000}"/>
    <cellStyle name="Comma 10 5 2 2" xfId="8785" xr:uid="{00000000-0005-0000-0000-000046240000}"/>
    <cellStyle name="Comma 10 5 3" xfId="8786" xr:uid="{00000000-0005-0000-0000-000047240000}"/>
    <cellStyle name="Comma 10 6" xfId="8787" xr:uid="{00000000-0005-0000-0000-000048240000}"/>
    <cellStyle name="Comma 10 7" xfId="8788" xr:uid="{00000000-0005-0000-0000-000049240000}"/>
    <cellStyle name="Comma 11" xfId="8789" xr:uid="{00000000-0005-0000-0000-00004A240000}"/>
    <cellStyle name="Comma 11 2" xfId="8790" xr:uid="{00000000-0005-0000-0000-00004B240000}"/>
    <cellStyle name="Comma 11 2 2" xfId="8791" xr:uid="{00000000-0005-0000-0000-00004C240000}"/>
    <cellStyle name="Comma 11 2 2 2" xfId="8792" xr:uid="{00000000-0005-0000-0000-00004D240000}"/>
    <cellStyle name="Comma 11 2 2 2 2" xfId="8793" xr:uid="{00000000-0005-0000-0000-00004E240000}"/>
    <cellStyle name="Comma 11 2 2 2 2 2" xfId="8794" xr:uid="{00000000-0005-0000-0000-00004F240000}"/>
    <cellStyle name="Comma 11 2 2 2 3" xfId="8795" xr:uid="{00000000-0005-0000-0000-000050240000}"/>
    <cellStyle name="Comma 11 2 2 3" xfId="8796" xr:uid="{00000000-0005-0000-0000-000051240000}"/>
    <cellStyle name="Comma 11 2 2 3 2" xfId="8797" xr:uid="{00000000-0005-0000-0000-000052240000}"/>
    <cellStyle name="Comma 11 2 2 3 2 2" xfId="8798" xr:uid="{00000000-0005-0000-0000-000053240000}"/>
    <cellStyle name="Comma 11 2 2 3 3" xfId="8799" xr:uid="{00000000-0005-0000-0000-000054240000}"/>
    <cellStyle name="Comma 11 2 2 3 4" xfId="8800" xr:uid="{00000000-0005-0000-0000-000055240000}"/>
    <cellStyle name="Comma 11 2 3" xfId="8801" xr:uid="{00000000-0005-0000-0000-000056240000}"/>
    <cellStyle name="Comma 11 2 3 2" xfId="8802" xr:uid="{00000000-0005-0000-0000-000057240000}"/>
    <cellStyle name="Comma 11 2 3 2 2" xfId="8803" xr:uid="{00000000-0005-0000-0000-000058240000}"/>
    <cellStyle name="Comma 11 2 3 3" xfId="8804" xr:uid="{00000000-0005-0000-0000-000059240000}"/>
    <cellStyle name="Comma 11 2 4" xfId="8805" xr:uid="{00000000-0005-0000-0000-00005A240000}"/>
    <cellStyle name="Comma 11 2 5" xfId="8806" xr:uid="{00000000-0005-0000-0000-00005B240000}"/>
    <cellStyle name="Comma 11 2 6" xfId="8807" xr:uid="{00000000-0005-0000-0000-00005C240000}"/>
    <cellStyle name="Comma 11 3" xfId="8808" xr:uid="{00000000-0005-0000-0000-00005D240000}"/>
    <cellStyle name="Comma 11 3 2" xfId="8809" xr:uid="{00000000-0005-0000-0000-00005E240000}"/>
    <cellStyle name="Comma 11 3 2 2" xfId="8810" xr:uid="{00000000-0005-0000-0000-00005F240000}"/>
    <cellStyle name="Comma 11 3 2 2 2" xfId="8811" xr:uid="{00000000-0005-0000-0000-000060240000}"/>
    <cellStyle name="Comma 11 3 2 3" xfId="8812" xr:uid="{00000000-0005-0000-0000-000061240000}"/>
    <cellStyle name="Comma 11 4" xfId="8813" xr:uid="{00000000-0005-0000-0000-000062240000}"/>
    <cellStyle name="Comma 11 4 2" xfId="8814" xr:uid="{00000000-0005-0000-0000-000063240000}"/>
    <cellStyle name="Comma 11 4 2 2" xfId="8815" xr:uid="{00000000-0005-0000-0000-000064240000}"/>
    <cellStyle name="Comma 11 4 3" xfId="8816" xr:uid="{00000000-0005-0000-0000-000065240000}"/>
    <cellStyle name="Comma 11 5" xfId="8817" xr:uid="{00000000-0005-0000-0000-000066240000}"/>
    <cellStyle name="Comma 11 5 2" xfId="37625" xr:uid="{00000000-0005-0000-0000-000067240000}"/>
    <cellStyle name="Comma 11 6" xfId="8818" xr:uid="{00000000-0005-0000-0000-000068240000}"/>
    <cellStyle name="Comma 11 7" xfId="37626" xr:uid="{00000000-0005-0000-0000-000069240000}"/>
    <cellStyle name="Comma 11 8" xfId="37627" xr:uid="{00000000-0005-0000-0000-00006A240000}"/>
    <cellStyle name="Comma 12" xfId="8819" xr:uid="{00000000-0005-0000-0000-00006B240000}"/>
    <cellStyle name="Comma 12 2" xfId="37628" xr:uid="{00000000-0005-0000-0000-00006C240000}"/>
    <cellStyle name="Comma 13" xfId="8820" xr:uid="{00000000-0005-0000-0000-00006D240000}"/>
    <cellStyle name="Comma 13 2" xfId="8821" xr:uid="{00000000-0005-0000-0000-00006E240000}"/>
    <cellStyle name="Comma 13 2 2" xfId="38312" xr:uid="{00000000-0005-0000-0000-00006F240000}"/>
    <cellStyle name="Comma 13 3" xfId="8822" xr:uid="{00000000-0005-0000-0000-000070240000}"/>
    <cellStyle name="Comma 13 3 2" xfId="8823" xr:uid="{00000000-0005-0000-0000-000071240000}"/>
    <cellStyle name="Comma 13 3 2 2" xfId="8824" xr:uid="{00000000-0005-0000-0000-000072240000}"/>
    <cellStyle name="Comma 13 3 3" xfId="8825" xr:uid="{00000000-0005-0000-0000-000073240000}"/>
    <cellStyle name="Comma 13 4" xfId="8826" xr:uid="{00000000-0005-0000-0000-000074240000}"/>
    <cellStyle name="Comma 13 4 2" xfId="8827" xr:uid="{00000000-0005-0000-0000-000075240000}"/>
    <cellStyle name="Comma 13 5" xfId="8828" xr:uid="{00000000-0005-0000-0000-000076240000}"/>
    <cellStyle name="Comma 13 5 2" xfId="8829" xr:uid="{00000000-0005-0000-0000-000077240000}"/>
    <cellStyle name="Comma 13 6" xfId="8830" xr:uid="{00000000-0005-0000-0000-000078240000}"/>
    <cellStyle name="Comma 14" xfId="8831" xr:uid="{00000000-0005-0000-0000-000079240000}"/>
    <cellStyle name="Comma 14 2" xfId="8832" xr:uid="{00000000-0005-0000-0000-00007A240000}"/>
    <cellStyle name="Comma 14 3" xfId="8833" xr:uid="{00000000-0005-0000-0000-00007B240000}"/>
    <cellStyle name="Comma 14 4" xfId="8834" xr:uid="{00000000-0005-0000-0000-00007C240000}"/>
    <cellStyle name="Comma 14 4 2" xfId="8835" xr:uid="{00000000-0005-0000-0000-00007D240000}"/>
    <cellStyle name="Comma 14 4 2 2" xfId="8836" xr:uid="{00000000-0005-0000-0000-00007E240000}"/>
    <cellStyle name="Comma 14 4 3" xfId="8837" xr:uid="{00000000-0005-0000-0000-00007F240000}"/>
    <cellStyle name="Comma 14 5" xfId="8838" xr:uid="{00000000-0005-0000-0000-000080240000}"/>
    <cellStyle name="Comma 14 5 2" xfId="8839" xr:uid="{00000000-0005-0000-0000-000081240000}"/>
    <cellStyle name="Comma 14 6" xfId="8840" xr:uid="{00000000-0005-0000-0000-000082240000}"/>
    <cellStyle name="Comma 14 6 2" xfId="8841" xr:uid="{00000000-0005-0000-0000-000083240000}"/>
    <cellStyle name="Comma 14 7" xfId="8842" xr:uid="{00000000-0005-0000-0000-000084240000}"/>
    <cellStyle name="Comma 15" xfId="8843" xr:uid="{00000000-0005-0000-0000-000085240000}"/>
    <cellStyle name="Comma 15 2" xfId="37630" xr:uid="{00000000-0005-0000-0000-000086240000}"/>
    <cellStyle name="Comma 15 3" xfId="37631" xr:uid="{00000000-0005-0000-0000-000087240000}"/>
    <cellStyle name="Comma 15 4" xfId="37632" xr:uid="{00000000-0005-0000-0000-000088240000}"/>
    <cellStyle name="Comma 15 5" xfId="37633" xr:uid="{00000000-0005-0000-0000-000089240000}"/>
    <cellStyle name="Comma 15 6" xfId="37629" xr:uid="{00000000-0005-0000-0000-00008A240000}"/>
    <cellStyle name="Comma 16" xfId="8844" xr:uid="{00000000-0005-0000-0000-00008B240000}"/>
    <cellStyle name="Comma 16 2" xfId="37635" xr:uid="{00000000-0005-0000-0000-00008C240000}"/>
    <cellStyle name="Comma 16 3" xfId="37636" xr:uid="{00000000-0005-0000-0000-00008D240000}"/>
    <cellStyle name="Comma 16 4" xfId="37634" xr:uid="{00000000-0005-0000-0000-00008E240000}"/>
    <cellStyle name="Comma 17" xfId="8845" xr:uid="{00000000-0005-0000-0000-00008F240000}"/>
    <cellStyle name="Comma 17 2" xfId="37637" xr:uid="{00000000-0005-0000-0000-000090240000}"/>
    <cellStyle name="Comma 18" xfId="8846" xr:uid="{00000000-0005-0000-0000-000091240000}"/>
    <cellStyle name="Comma 18 2" xfId="37639" xr:uid="{00000000-0005-0000-0000-000092240000}"/>
    <cellStyle name="Comma 18 3" xfId="37638" xr:uid="{00000000-0005-0000-0000-000093240000}"/>
    <cellStyle name="Comma 19" xfId="8847" xr:uid="{00000000-0005-0000-0000-000094240000}"/>
    <cellStyle name="Comma 19 2" xfId="8848" xr:uid="{00000000-0005-0000-0000-000095240000}"/>
    <cellStyle name="Comma 19 2 2" xfId="37641" xr:uid="{00000000-0005-0000-0000-000096240000}"/>
    <cellStyle name="Comma 19 3" xfId="37640" xr:uid="{00000000-0005-0000-0000-000097240000}"/>
    <cellStyle name="Comma 2" xfId="3" xr:uid="{00000000-0005-0000-0000-000098240000}"/>
    <cellStyle name="Comma 2 106" xfId="38313" xr:uid="{00000000-0005-0000-0000-000099240000}"/>
    <cellStyle name="Comma 2 2" xfId="8849" xr:uid="{00000000-0005-0000-0000-00009A240000}"/>
    <cellStyle name="Comma 2 2 2" xfId="8850" xr:uid="{00000000-0005-0000-0000-00009B240000}"/>
    <cellStyle name="Comma 2 2 2 2" xfId="38314" xr:uid="{00000000-0005-0000-0000-00009C240000}"/>
    <cellStyle name="Comma 2 2 3" xfId="8851" xr:uid="{00000000-0005-0000-0000-00009D240000}"/>
    <cellStyle name="Comma 2 2 4" xfId="37642" xr:uid="{00000000-0005-0000-0000-00009E240000}"/>
    <cellStyle name="Comma 2 2 5" xfId="37643" xr:uid="{00000000-0005-0000-0000-00009F240000}"/>
    <cellStyle name="Comma 2 2 6" xfId="37644" xr:uid="{00000000-0005-0000-0000-0000A0240000}"/>
    <cellStyle name="Comma 2 2 7" xfId="37645" xr:uid="{00000000-0005-0000-0000-0000A1240000}"/>
    <cellStyle name="Comma 2 3" xfId="8852" xr:uid="{00000000-0005-0000-0000-0000A2240000}"/>
    <cellStyle name="Comma 2 3 2" xfId="8853" xr:uid="{00000000-0005-0000-0000-0000A3240000}"/>
    <cellStyle name="Comma 2 3 2 2" xfId="37647" xr:uid="{00000000-0005-0000-0000-0000A4240000}"/>
    <cellStyle name="Comma 2 3 2 2 2" xfId="37648" xr:uid="{00000000-0005-0000-0000-0000A5240000}"/>
    <cellStyle name="Comma 2 3 2 2 2 2" xfId="37649" xr:uid="{00000000-0005-0000-0000-0000A6240000}"/>
    <cellStyle name="Comma 2 3 2 2 2 3" xfId="37650" xr:uid="{00000000-0005-0000-0000-0000A7240000}"/>
    <cellStyle name="Comma 2 3 2 2 3" xfId="37651" xr:uid="{00000000-0005-0000-0000-0000A8240000}"/>
    <cellStyle name="Comma 2 3 2 3" xfId="37652" xr:uid="{00000000-0005-0000-0000-0000A9240000}"/>
    <cellStyle name="Comma 2 3 2 4" xfId="37646" xr:uid="{00000000-0005-0000-0000-0000AA240000}"/>
    <cellStyle name="Comma 2 3 3" xfId="37653" xr:uid="{00000000-0005-0000-0000-0000AB240000}"/>
    <cellStyle name="Comma 2 3 3 2" xfId="37654" xr:uid="{00000000-0005-0000-0000-0000AC240000}"/>
    <cellStyle name="Comma 2 3 4" xfId="37655" xr:uid="{00000000-0005-0000-0000-0000AD240000}"/>
    <cellStyle name="Comma 2 4" xfId="8854" xr:uid="{00000000-0005-0000-0000-0000AE240000}"/>
    <cellStyle name="Comma 2 4 2" xfId="38315" xr:uid="{00000000-0005-0000-0000-0000AF240000}"/>
    <cellStyle name="Comma 2 4 3" xfId="38316" xr:uid="{00000000-0005-0000-0000-0000B0240000}"/>
    <cellStyle name="Comma 2 4 3 2" xfId="38317" xr:uid="{00000000-0005-0000-0000-0000B1240000}"/>
    <cellStyle name="Comma 2 4 4" xfId="38318" xr:uid="{00000000-0005-0000-0000-0000B2240000}"/>
    <cellStyle name="Comma 2 4 5" xfId="38319" xr:uid="{00000000-0005-0000-0000-0000B3240000}"/>
    <cellStyle name="Comma 2 5" xfId="8855" xr:uid="{00000000-0005-0000-0000-0000B4240000}"/>
    <cellStyle name="Comma 2 5 2" xfId="38320" xr:uid="{00000000-0005-0000-0000-0000B5240000}"/>
    <cellStyle name="Comma 2 6" xfId="8856" xr:uid="{00000000-0005-0000-0000-0000B6240000}"/>
    <cellStyle name="Comma 2 6 2" xfId="8857" xr:uid="{00000000-0005-0000-0000-0000B7240000}"/>
    <cellStyle name="Comma 2 6 3" xfId="37656" xr:uid="{00000000-0005-0000-0000-0000B8240000}"/>
    <cellStyle name="Comma 2 7" xfId="37657" xr:uid="{00000000-0005-0000-0000-0000B9240000}"/>
    <cellStyle name="Comma 2 8" xfId="37658" xr:uid="{00000000-0005-0000-0000-0000BA240000}"/>
    <cellStyle name="Comma 20" xfId="8858" xr:uid="{00000000-0005-0000-0000-0000BB240000}"/>
    <cellStyle name="Comma 20 2" xfId="37659" xr:uid="{00000000-0005-0000-0000-0000BC240000}"/>
    <cellStyle name="Comma 21" xfId="8859" xr:uid="{00000000-0005-0000-0000-0000BD240000}"/>
    <cellStyle name="Comma 21 2" xfId="38301" xr:uid="{00000000-0005-0000-0000-0000BE240000}"/>
    <cellStyle name="Comma 22" xfId="8860" xr:uid="{00000000-0005-0000-0000-0000BF240000}"/>
    <cellStyle name="Comma 22 2" xfId="38302" xr:uid="{00000000-0005-0000-0000-0000C0240000}"/>
    <cellStyle name="Comma 23" xfId="8861" xr:uid="{00000000-0005-0000-0000-0000C1240000}"/>
    <cellStyle name="Comma 24" xfId="8862" xr:uid="{00000000-0005-0000-0000-0000C2240000}"/>
    <cellStyle name="Comma 25" xfId="8863" xr:uid="{00000000-0005-0000-0000-0000C3240000}"/>
    <cellStyle name="Comma 26" xfId="8864" xr:uid="{00000000-0005-0000-0000-0000C4240000}"/>
    <cellStyle name="Comma 26 2" xfId="8865" xr:uid="{00000000-0005-0000-0000-0000C5240000}"/>
    <cellStyle name="Comma 26 2 2" xfId="8866" xr:uid="{00000000-0005-0000-0000-0000C6240000}"/>
    <cellStyle name="Comma 26 2 2 2" xfId="8867" xr:uid="{00000000-0005-0000-0000-0000C7240000}"/>
    <cellStyle name="Comma 26 2 3" xfId="8868" xr:uid="{00000000-0005-0000-0000-0000C8240000}"/>
    <cellStyle name="Comma 26 3" xfId="8869" xr:uid="{00000000-0005-0000-0000-0000C9240000}"/>
    <cellStyle name="Comma 26 3 2" xfId="8870" xr:uid="{00000000-0005-0000-0000-0000CA240000}"/>
    <cellStyle name="Comma 26 3 2 2" xfId="8871" xr:uid="{00000000-0005-0000-0000-0000CB240000}"/>
    <cellStyle name="Comma 26 3 3" xfId="8872" xr:uid="{00000000-0005-0000-0000-0000CC240000}"/>
    <cellStyle name="Comma 26 4" xfId="8873" xr:uid="{00000000-0005-0000-0000-0000CD240000}"/>
    <cellStyle name="Comma 27" xfId="8874" xr:uid="{00000000-0005-0000-0000-0000CE240000}"/>
    <cellStyle name="Comma 27 2" xfId="8875" xr:uid="{00000000-0005-0000-0000-0000CF240000}"/>
    <cellStyle name="Comma 28" xfId="8876" xr:uid="{00000000-0005-0000-0000-0000D0240000}"/>
    <cellStyle name="Comma 28 2" xfId="8877" xr:uid="{00000000-0005-0000-0000-0000D1240000}"/>
    <cellStyle name="Comma 28 3" xfId="8878" xr:uid="{00000000-0005-0000-0000-0000D2240000}"/>
    <cellStyle name="Comma 28 4" xfId="8879" xr:uid="{00000000-0005-0000-0000-0000D3240000}"/>
    <cellStyle name="Comma 29" xfId="8880" xr:uid="{00000000-0005-0000-0000-0000D4240000}"/>
    <cellStyle name="Comma 3" xfId="8881" xr:uid="{00000000-0005-0000-0000-0000D5240000}"/>
    <cellStyle name="Comma 3 2" xfId="8882" xr:uid="{00000000-0005-0000-0000-0000D6240000}"/>
    <cellStyle name="Comma 3 2 10" xfId="38321" xr:uid="{00000000-0005-0000-0000-0000D7240000}"/>
    <cellStyle name="Comma 3 2 11" xfId="38322" xr:uid="{00000000-0005-0000-0000-0000D8240000}"/>
    <cellStyle name="Comma 3 2 2" xfId="38323" xr:uid="{00000000-0005-0000-0000-0000D9240000}"/>
    <cellStyle name="Comma 3 2 2 2" xfId="38324" xr:uid="{00000000-0005-0000-0000-0000DA240000}"/>
    <cellStyle name="Comma 3 2 3" xfId="38325" xr:uid="{00000000-0005-0000-0000-0000DB240000}"/>
    <cellStyle name="Comma 3 2 4" xfId="38326" xr:uid="{00000000-0005-0000-0000-0000DC240000}"/>
    <cellStyle name="Comma 3 2 5" xfId="38327" xr:uid="{00000000-0005-0000-0000-0000DD240000}"/>
    <cellStyle name="Comma 3 2 6" xfId="38328" xr:uid="{00000000-0005-0000-0000-0000DE240000}"/>
    <cellStyle name="Comma 3 2 6 2" xfId="38329" xr:uid="{00000000-0005-0000-0000-0000DF240000}"/>
    <cellStyle name="Comma 3 2 7" xfId="38330" xr:uid="{00000000-0005-0000-0000-0000E0240000}"/>
    <cellStyle name="Comma 3 2 7 2" xfId="38331" xr:uid="{00000000-0005-0000-0000-0000E1240000}"/>
    <cellStyle name="Comma 3 2 8" xfId="38332" xr:uid="{00000000-0005-0000-0000-0000E2240000}"/>
    <cellStyle name="Comma 3 2 8 2" xfId="38333" xr:uid="{00000000-0005-0000-0000-0000E3240000}"/>
    <cellStyle name="Comma 3 2 9" xfId="38334" xr:uid="{00000000-0005-0000-0000-0000E4240000}"/>
    <cellStyle name="Comma 3 2 9 2" xfId="38335" xr:uid="{00000000-0005-0000-0000-0000E5240000}"/>
    <cellStyle name="Comma 3 3" xfId="37660" xr:uid="{00000000-0005-0000-0000-0000E6240000}"/>
    <cellStyle name="Comma 3 3 2" xfId="38336" xr:uid="{00000000-0005-0000-0000-0000E7240000}"/>
    <cellStyle name="Comma 3 3 3" xfId="38337" xr:uid="{00000000-0005-0000-0000-0000E8240000}"/>
    <cellStyle name="Comma 3 3 4" xfId="38338" xr:uid="{00000000-0005-0000-0000-0000E9240000}"/>
    <cellStyle name="Comma 3 3 5" xfId="38339" xr:uid="{00000000-0005-0000-0000-0000EA240000}"/>
    <cellStyle name="Comma 3 3 6" xfId="38340" xr:uid="{00000000-0005-0000-0000-0000EB240000}"/>
    <cellStyle name="Comma 3 4" xfId="37661" xr:uid="{00000000-0005-0000-0000-0000EC240000}"/>
    <cellStyle name="Comma 3 5" xfId="37662" xr:uid="{00000000-0005-0000-0000-0000ED240000}"/>
    <cellStyle name="Comma 3 6" xfId="37663" xr:uid="{00000000-0005-0000-0000-0000EE240000}"/>
    <cellStyle name="Comma 3 7" xfId="37664" xr:uid="{00000000-0005-0000-0000-0000EF240000}"/>
    <cellStyle name="Comma 30" xfId="8883" xr:uid="{00000000-0005-0000-0000-0000F0240000}"/>
    <cellStyle name="Comma 31" xfId="8884" xr:uid="{00000000-0005-0000-0000-0000F1240000}"/>
    <cellStyle name="Comma 32" xfId="8885" xr:uid="{00000000-0005-0000-0000-0000F2240000}"/>
    <cellStyle name="Comma 33" xfId="8886" xr:uid="{00000000-0005-0000-0000-0000F3240000}"/>
    <cellStyle name="Comma 34" xfId="8887" xr:uid="{00000000-0005-0000-0000-0000F4240000}"/>
    <cellStyle name="Comma 35" xfId="8888" xr:uid="{00000000-0005-0000-0000-0000F5240000}"/>
    <cellStyle name="Comma 35 2" xfId="8889" xr:uid="{00000000-0005-0000-0000-0000F6240000}"/>
    <cellStyle name="Comma 35 2 2" xfId="8890" xr:uid="{00000000-0005-0000-0000-0000F7240000}"/>
    <cellStyle name="Comma 35 3" xfId="8891" xr:uid="{00000000-0005-0000-0000-0000F8240000}"/>
    <cellStyle name="Comma 36" xfId="8892" xr:uid="{00000000-0005-0000-0000-0000F9240000}"/>
    <cellStyle name="Comma 37" xfId="8893" xr:uid="{00000000-0005-0000-0000-0000FA240000}"/>
    <cellStyle name="Comma 4" xfId="8894" xr:uid="{00000000-0005-0000-0000-0000FB240000}"/>
    <cellStyle name="Comma 4 10" xfId="37665" xr:uid="{00000000-0005-0000-0000-0000FC240000}"/>
    <cellStyle name="Comma 4 10 2" xfId="37666" xr:uid="{00000000-0005-0000-0000-0000FD240000}"/>
    <cellStyle name="Comma 4 11" xfId="37667" xr:uid="{00000000-0005-0000-0000-0000FE240000}"/>
    <cellStyle name="Comma 4 2" xfId="8895" xr:uid="{00000000-0005-0000-0000-0000FF240000}"/>
    <cellStyle name="Comma 4 2 2" xfId="37668" xr:uid="{00000000-0005-0000-0000-000000250000}"/>
    <cellStyle name="Comma 4 3" xfId="8896" xr:uid="{00000000-0005-0000-0000-000001250000}"/>
    <cellStyle name="Comma 4 3 2" xfId="37670" xr:uid="{00000000-0005-0000-0000-000002250000}"/>
    <cellStyle name="Comma 4 3 2 2" xfId="37671" xr:uid="{00000000-0005-0000-0000-000003250000}"/>
    <cellStyle name="Comma 4 3 2 3" xfId="37672" xr:uid="{00000000-0005-0000-0000-000004250000}"/>
    <cellStyle name="Comma 4 3 2 4" xfId="37673" xr:uid="{00000000-0005-0000-0000-000005250000}"/>
    <cellStyle name="Comma 4 3 3" xfId="37674" xr:uid="{00000000-0005-0000-0000-000006250000}"/>
    <cellStyle name="Comma 4 3 4" xfId="37675" xr:uid="{00000000-0005-0000-0000-000007250000}"/>
    <cellStyle name="Comma 4 3 5" xfId="37676" xr:uid="{00000000-0005-0000-0000-000008250000}"/>
    <cellStyle name="Comma 4 3 6" xfId="37677" xr:uid="{00000000-0005-0000-0000-000009250000}"/>
    <cellStyle name="Comma 4 3 7" xfId="37678" xr:uid="{00000000-0005-0000-0000-00000A250000}"/>
    <cellStyle name="Comma 4 3 8" xfId="37669" xr:uid="{00000000-0005-0000-0000-00000B250000}"/>
    <cellStyle name="Comma 4 4" xfId="37679" xr:uid="{00000000-0005-0000-0000-00000C250000}"/>
    <cellStyle name="Comma 4 4 2" xfId="37680" xr:uid="{00000000-0005-0000-0000-00000D250000}"/>
    <cellStyle name="Comma 4 4 3" xfId="37681" xr:uid="{00000000-0005-0000-0000-00000E250000}"/>
    <cellStyle name="Comma 4 4 4" xfId="37682" xr:uid="{00000000-0005-0000-0000-00000F250000}"/>
    <cellStyle name="Comma 4 5" xfId="37683" xr:uid="{00000000-0005-0000-0000-000010250000}"/>
    <cellStyle name="Comma 4 5 2" xfId="37684" xr:uid="{00000000-0005-0000-0000-000011250000}"/>
    <cellStyle name="Comma 4 5 3" xfId="37685" xr:uid="{00000000-0005-0000-0000-000012250000}"/>
    <cellStyle name="Comma 4 5 4" xfId="37686" xr:uid="{00000000-0005-0000-0000-000013250000}"/>
    <cellStyle name="Comma 4 6" xfId="37687" xr:uid="{00000000-0005-0000-0000-000014250000}"/>
    <cellStyle name="Comma 4 6 2" xfId="37688" xr:uid="{00000000-0005-0000-0000-000015250000}"/>
    <cellStyle name="Comma 4 6 3" xfId="37689" xr:uid="{00000000-0005-0000-0000-000016250000}"/>
    <cellStyle name="Comma 4 6 4" xfId="37690" xr:uid="{00000000-0005-0000-0000-000017250000}"/>
    <cellStyle name="Comma 4 7" xfId="37691" xr:uid="{00000000-0005-0000-0000-000018250000}"/>
    <cellStyle name="Comma 4 8" xfId="37692" xr:uid="{00000000-0005-0000-0000-000019250000}"/>
    <cellStyle name="Comma 4 9" xfId="37693" xr:uid="{00000000-0005-0000-0000-00001A250000}"/>
    <cellStyle name="Comma 5" xfId="8897" xr:uid="{00000000-0005-0000-0000-00001B250000}"/>
    <cellStyle name="Comma 5 2" xfId="8898" xr:uid="{00000000-0005-0000-0000-00001C250000}"/>
    <cellStyle name="Comma 5 2 2" xfId="38341" xr:uid="{00000000-0005-0000-0000-00001D250000}"/>
    <cellStyle name="Comma 5 3" xfId="37695" xr:uid="{00000000-0005-0000-0000-00001E250000}"/>
    <cellStyle name="Comma 5 4" xfId="37696" xr:uid="{00000000-0005-0000-0000-00001F250000}"/>
    <cellStyle name="Comma 5 5" xfId="37697" xr:uid="{00000000-0005-0000-0000-000020250000}"/>
    <cellStyle name="Comma 5 6" xfId="37698" xr:uid="{00000000-0005-0000-0000-000021250000}"/>
    <cellStyle name="Comma 5 7" xfId="37699" xr:uid="{00000000-0005-0000-0000-000022250000}"/>
    <cellStyle name="Comma 5 8" xfId="37694" xr:uid="{00000000-0005-0000-0000-000023250000}"/>
    <cellStyle name="Comma 6" xfId="8899" xr:uid="{00000000-0005-0000-0000-000024250000}"/>
    <cellStyle name="Comma 6 2" xfId="8900" xr:uid="{00000000-0005-0000-0000-000025250000}"/>
    <cellStyle name="Comma 6 2 2" xfId="37701" xr:uid="{00000000-0005-0000-0000-000026250000}"/>
    <cellStyle name="Comma 6 3" xfId="8901" xr:uid="{00000000-0005-0000-0000-000027250000}"/>
    <cellStyle name="Comma 6 3 2" xfId="37702" xr:uid="{00000000-0005-0000-0000-000028250000}"/>
    <cellStyle name="Comma 6 3 3" xfId="38342" xr:uid="{00000000-0005-0000-0000-000029250000}"/>
    <cellStyle name="Comma 6 4" xfId="37703" xr:uid="{00000000-0005-0000-0000-00002A250000}"/>
    <cellStyle name="Comma 6 5" xfId="37700" xr:uid="{00000000-0005-0000-0000-00002B250000}"/>
    <cellStyle name="Comma 7" xfId="8902" xr:uid="{00000000-0005-0000-0000-00002C250000}"/>
    <cellStyle name="Comma 7 2" xfId="8903" xr:uid="{00000000-0005-0000-0000-00002D250000}"/>
    <cellStyle name="Comma 7 2 2" xfId="37705" xr:uid="{00000000-0005-0000-0000-00002E250000}"/>
    <cellStyle name="Comma 7 3" xfId="8904" xr:uid="{00000000-0005-0000-0000-00002F250000}"/>
    <cellStyle name="Comma 7 3 2" xfId="37706" xr:uid="{00000000-0005-0000-0000-000030250000}"/>
    <cellStyle name="Comma 7 4" xfId="37707" xr:uid="{00000000-0005-0000-0000-000031250000}"/>
    <cellStyle name="Comma 7 5" xfId="37708" xr:uid="{00000000-0005-0000-0000-000032250000}"/>
    <cellStyle name="Comma 7 6" xfId="37709" xr:uid="{00000000-0005-0000-0000-000033250000}"/>
    <cellStyle name="Comma 7 7" xfId="37704" xr:uid="{00000000-0005-0000-0000-000034250000}"/>
    <cellStyle name="Comma 8" xfId="8905" xr:uid="{00000000-0005-0000-0000-000035250000}"/>
    <cellStyle name="Comma 8 2" xfId="8906" xr:uid="{00000000-0005-0000-0000-000036250000}"/>
    <cellStyle name="Comma 8 2 2" xfId="37711" xr:uid="{00000000-0005-0000-0000-000037250000}"/>
    <cellStyle name="Comma 8 2 3" xfId="37710" xr:uid="{00000000-0005-0000-0000-000038250000}"/>
    <cellStyle name="Comma 8 3" xfId="8907" xr:uid="{00000000-0005-0000-0000-000039250000}"/>
    <cellStyle name="Comma 8 3 2" xfId="8908" xr:uid="{00000000-0005-0000-0000-00003A250000}"/>
    <cellStyle name="Comma 8 3 2 2" xfId="8909" xr:uid="{00000000-0005-0000-0000-00003B250000}"/>
    <cellStyle name="Comma 8 3 2 2 2" xfId="8910" xr:uid="{00000000-0005-0000-0000-00003C250000}"/>
    <cellStyle name="Comma 8 3 2 2 2 2" xfId="8911" xr:uid="{00000000-0005-0000-0000-00003D250000}"/>
    <cellStyle name="Comma 8 3 2 2 2 2 2" xfId="8912" xr:uid="{00000000-0005-0000-0000-00003E250000}"/>
    <cellStyle name="Comma 8 3 2 2 2 3" xfId="8913" xr:uid="{00000000-0005-0000-0000-00003F250000}"/>
    <cellStyle name="Comma 8 3 2 2 3" xfId="8914" xr:uid="{00000000-0005-0000-0000-000040250000}"/>
    <cellStyle name="Comma 8 3 2 2 3 2" xfId="8915" xr:uid="{00000000-0005-0000-0000-000041250000}"/>
    <cellStyle name="Comma 8 3 2 2 4" xfId="8916" xr:uid="{00000000-0005-0000-0000-000042250000}"/>
    <cellStyle name="Comma 8 3 2 3" xfId="8917" xr:uid="{00000000-0005-0000-0000-000043250000}"/>
    <cellStyle name="Comma 8 3 2 3 2" xfId="8918" xr:uid="{00000000-0005-0000-0000-000044250000}"/>
    <cellStyle name="Comma 8 3 2 3 2 2" xfId="8919" xr:uid="{00000000-0005-0000-0000-000045250000}"/>
    <cellStyle name="Comma 8 3 2 3 3" xfId="8920" xr:uid="{00000000-0005-0000-0000-000046250000}"/>
    <cellStyle name="Comma 8 3 2 4" xfId="8921" xr:uid="{00000000-0005-0000-0000-000047250000}"/>
    <cellStyle name="Comma 8 3 2 4 2" xfId="8922" xr:uid="{00000000-0005-0000-0000-000048250000}"/>
    <cellStyle name="Comma 8 3 2 5" xfId="8923" xr:uid="{00000000-0005-0000-0000-000049250000}"/>
    <cellStyle name="Comma 8 3 2 5 2" xfId="8924" xr:uid="{00000000-0005-0000-0000-00004A250000}"/>
    <cellStyle name="Comma 8 3 2 6" xfId="8925" xr:uid="{00000000-0005-0000-0000-00004B250000}"/>
    <cellStyle name="Comma 8 3 2 7" xfId="8926" xr:uid="{00000000-0005-0000-0000-00004C250000}"/>
    <cellStyle name="Comma 8 3 3" xfId="8927" xr:uid="{00000000-0005-0000-0000-00004D250000}"/>
    <cellStyle name="Comma 8 3 3 2" xfId="8928" xr:uid="{00000000-0005-0000-0000-00004E250000}"/>
    <cellStyle name="Comma 8 3 3 2 2" xfId="8929" xr:uid="{00000000-0005-0000-0000-00004F250000}"/>
    <cellStyle name="Comma 8 3 3 2 2 2" xfId="8930" xr:uid="{00000000-0005-0000-0000-000050250000}"/>
    <cellStyle name="Comma 8 3 3 2 2 2 2" xfId="8931" xr:uid="{00000000-0005-0000-0000-000051250000}"/>
    <cellStyle name="Comma 8 3 3 2 2 3" xfId="8932" xr:uid="{00000000-0005-0000-0000-000052250000}"/>
    <cellStyle name="Comma 8 3 3 3" xfId="8933" xr:uid="{00000000-0005-0000-0000-000053250000}"/>
    <cellStyle name="Comma 8 3 3 3 2" xfId="8934" xr:uid="{00000000-0005-0000-0000-000054250000}"/>
    <cellStyle name="Comma 8 3 3 3 2 2" xfId="8935" xr:uid="{00000000-0005-0000-0000-000055250000}"/>
    <cellStyle name="Comma 8 3 3 3 3" xfId="8936" xr:uid="{00000000-0005-0000-0000-000056250000}"/>
    <cellStyle name="Comma 8 3 3 4" xfId="8937" xr:uid="{00000000-0005-0000-0000-000057250000}"/>
    <cellStyle name="Comma 8 3 3 4 2" xfId="8938" xr:uid="{00000000-0005-0000-0000-000058250000}"/>
    <cellStyle name="Comma 8 3 3 5" xfId="8939" xr:uid="{00000000-0005-0000-0000-000059250000}"/>
    <cellStyle name="Comma 8 3 3 6" xfId="8940" xr:uid="{00000000-0005-0000-0000-00005A250000}"/>
    <cellStyle name="Comma 8 3 4" xfId="8941" xr:uid="{00000000-0005-0000-0000-00005B250000}"/>
    <cellStyle name="Comma 8 3 4 2" xfId="8942" xr:uid="{00000000-0005-0000-0000-00005C250000}"/>
    <cellStyle name="Comma 8 3 4 2 2" xfId="8943" xr:uid="{00000000-0005-0000-0000-00005D250000}"/>
    <cellStyle name="Comma 8 3 4 2 2 2" xfId="8944" xr:uid="{00000000-0005-0000-0000-00005E250000}"/>
    <cellStyle name="Comma 8 3 4 2 3" xfId="8945" xr:uid="{00000000-0005-0000-0000-00005F250000}"/>
    <cellStyle name="Comma 8 3 5" xfId="8946" xr:uid="{00000000-0005-0000-0000-000060250000}"/>
    <cellStyle name="Comma 8 3 5 2" xfId="8947" xr:uid="{00000000-0005-0000-0000-000061250000}"/>
    <cellStyle name="Comma 8 3 5 2 2" xfId="8948" xr:uid="{00000000-0005-0000-0000-000062250000}"/>
    <cellStyle name="Comma 8 3 5 3" xfId="8949" xr:uid="{00000000-0005-0000-0000-000063250000}"/>
    <cellStyle name="Comma 8 3 6" xfId="8950" xr:uid="{00000000-0005-0000-0000-000064250000}"/>
    <cellStyle name="Comma 8 3 6 2" xfId="8951" xr:uid="{00000000-0005-0000-0000-000065250000}"/>
    <cellStyle name="Comma 8 3 7" xfId="8952" xr:uid="{00000000-0005-0000-0000-000066250000}"/>
    <cellStyle name="Comma 8 3 7 2" xfId="8953" xr:uid="{00000000-0005-0000-0000-000067250000}"/>
    <cellStyle name="Comma 8 3 8" xfId="8954" xr:uid="{00000000-0005-0000-0000-000068250000}"/>
    <cellStyle name="Comma 8 3 9" xfId="8955" xr:uid="{00000000-0005-0000-0000-000069250000}"/>
    <cellStyle name="Comma 8 4" xfId="8956" xr:uid="{00000000-0005-0000-0000-00006A250000}"/>
    <cellStyle name="Comma 8 4 2" xfId="8957" xr:uid="{00000000-0005-0000-0000-00006B250000}"/>
    <cellStyle name="Comma 8 4 2 2" xfId="8958" xr:uid="{00000000-0005-0000-0000-00006C250000}"/>
    <cellStyle name="Comma 8 4 2 2 2" xfId="8959" xr:uid="{00000000-0005-0000-0000-00006D250000}"/>
    <cellStyle name="Comma 8 4 2 2 2 2" xfId="8960" xr:uid="{00000000-0005-0000-0000-00006E250000}"/>
    <cellStyle name="Comma 8 4 2 2 2 2 2" xfId="8961" xr:uid="{00000000-0005-0000-0000-00006F250000}"/>
    <cellStyle name="Comma 8 4 2 2 2 3" xfId="8962" xr:uid="{00000000-0005-0000-0000-000070250000}"/>
    <cellStyle name="Comma 8 4 2 2 3" xfId="8963" xr:uid="{00000000-0005-0000-0000-000071250000}"/>
    <cellStyle name="Comma 8 4 2 2 3 2" xfId="8964" xr:uid="{00000000-0005-0000-0000-000072250000}"/>
    <cellStyle name="Comma 8 4 2 2 4" xfId="8965" xr:uid="{00000000-0005-0000-0000-000073250000}"/>
    <cellStyle name="Comma 8 4 2 3" xfId="8966" xr:uid="{00000000-0005-0000-0000-000074250000}"/>
    <cellStyle name="Comma 8 4 2 3 2" xfId="8967" xr:uid="{00000000-0005-0000-0000-000075250000}"/>
    <cellStyle name="Comma 8 4 2 3 2 2" xfId="8968" xr:uid="{00000000-0005-0000-0000-000076250000}"/>
    <cellStyle name="Comma 8 4 2 3 3" xfId="8969" xr:uid="{00000000-0005-0000-0000-000077250000}"/>
    <cellStyle name="Comma 8 4 2 4" xfId="8970" xr:uid="{00000000-0005-0000-0000-000078250000}"/>
    <cellStyle name="Comma 8 4 2 4 2" xfId="8971" xr:uid="{00000000-0005-0000-0000-000079250000}"/>
    <cellStyle name="Comma 8 4 2 5" xfId="8972" xr:uid="{00000000-0005-0000-0000-00007A250000}"/>
    <cellStyle name="Comma 8 4 2 5 2" xfId="8973" xr:uid="{00000000-0005-0000-0000-00007B250000}"/>
    <cellStyle name="Comma 8 4 2 6" xfId="8974" xr:uid="{00000000-0005-0000-0000-00007C250000}"/>
    <cellStyle name="Comma 8 4 2 7" xfId="8975" xr:uid="{00000000-0005-0000-0000-00007D250000}"/>
    <cellStyle name="Comma 8 4 3" xfId="8976" xr:uid="{00000000-0005-0000-0000-00007E250000}"/>
    <cellStyle name="Comma 8 4 3 2" xfId="8977" xr:uid="{00000000-0005-0000-0000-00007F250000}"/>
    <cellStyle name="Comma 8 4 3 2 2" xfId="8978" xr:uid="{00000000-0005-0000-0000-000080250000}"/>
    <cellStyle name="Comma 8 4 3 2 2 2" xfId="8979" xr:uid="{00000000-0005-0000-0000-000081250000}"/>
    <cellStyle name="Comma 8 4 3 2 2 2 2" xfId="8980" xr:uid="{00000000-0005-0000-0000-000082250000}"/>
    <cellStyle name="Comma 8 4 3 2 2 3" xfId="8981" xr:uid="{00000000-0005-0000-0000-000083250000}"/>
    <cellStyle name="Comma 8 4 3 3" xfId="8982" xr:uid="{00000000-0005-0000-0000-000084250000}"/>
    <cellStyle name="Comma 8 4 3 3 2" xfId="8983" xr:uid="{00000000-0005-0000-0000-000085250000}"/>
    <cellStyle name="Comma 8 4 3 3 2 2" xfId="8984" xr:uid="{00000000-0005-0000-0000-000086250000}"/>
    <cellStyle name="Comma 8 4 3 3 3" xfId="8985" xr:uid="{00000000-0005-0000-0000-000087250000}"/>
    <cellStyle name="Comma 8 4 3 4" xfId="8986" xr:uid="{00000000-0005-0000-0000-000088250000}"/>
    <cellStyle name="Comma 8 4 3 4 2" xfId="8987" xr:uid="{00000000-0005-0000-0000-000089250000}"/>
    <cellStyle name="Comma 8 4 3 5" xfId="8988" xr:uid="{00000000-0005-0000-0000-00008A250000}"/>
    <cellStyle name="Comma 8 4 3 6" xfId="8989" xr:uid="{00000000-0005-0000-0000-00008B250000}"/>
    <cellStyle name="Comma 8 4 4" xfId="8990" xr:uid="{00000000-0005-0000-0000-00008C250000}"/>
    <cellStyle name="Comma 8 4 4 2" xfId="8991" xr:uid="{00000000-0005-0000-0000-00008D250000}"/>
    <cellStyle name="Comma 8 4 4 2 2" xfId="8992" xr:uid="{00000000-0005-0000-0000-00008E250000}"/>
    <cellStyle name="Comma 8 4 4 2 2 2" xfId="8993" xr:uid="{00000000-0005-0000-0000-00008F250000}"/>
    <cellStyle name="Comma 8 4 4 2 3" xfId="8994" xr:uid="{00000000-0005-0000-0000-000090250000}"/>
    <cellStyle name="Comma 8 4 5" xfId="8995" xr:uid="{00000000-0005-0000-0000-000091250000}"/>
    <cellStyle name="Comma 8 4 5 2" xfId="8996" xr:uid="{00000000-0005-0000-0000-000092250000}"/>
    <cellStyle name="Comma 8 4 5 2 2" xfId="8997" xr:uid="{00000000-0005-0000-0000-000093250000}"/>
    <cellStyle name="Comma 8 4 5 3" xfId="8998" xr:uid="{00000000-0005-0000-0000-000094250000}"/>
    <cellStyle name="Comma 8 4 6" xfId="8999" xr:uid="{00000000-0005-0000-0000-000095250000}"/>
    <cellStyle name="Comma 8 4 6 2" xfId="9000" xr:uid="{00000000-0005-0000-0000-000096250000}"/>
    <cellStyle name="Comma 8 4 7" xfId="9001" xr:uid="{00000000-0005-0000-0000-000097250000}"/>
    <cellStyle name="Comma 8 4 7 2" xfId="9002" xr:uid="{00000000-0005-0000-0000-000098250000}"/>
    <cellStyle name="Comma 8 4 8" xfId="9003" xr:uid="{00000000-0005-0000-0000-000099250000}"/>
    <cellStyle name="Comma 8 4 9" xfId="9004" xr:uid="{00000000-0005-0000-0000-00009A250000}"/>
    <cellStyle name="Comma 8 5" xfId="9005" xr:uid="{00000000-0005-0000-0000-00009B250000}"/>
    <cellStyle name="Comma 8 5 2" xfId="9006" xr:uid="{00000000-0005-0000-0000-00009C250000}"/>
    <cellStyle name="Comma 8 5 2 2" xfId="9007" xr:uid="{00000000-0005-0000-0000-00009D250000}"/>
    <cellStyle name="Comma 8 5 2 2 2" xfId="9008" xr:uid="{00000000-0005-0000-0000-00009E250000}"/>
    <cellStyle name="Comma 8 5 2 2 2 2" xfId="9009" xr:uid="{00000000-0005-0000-0000-00009F250000}"/>
    <cellStyle name="Comma 8 5 2 2 2 2 2" xfId="9010" xr:uid="{00000000-0005-0000-0000-0000A0250000}"/>
    <cellStyle name="Comma 8 5 2 2 2 3" xfId="9011" xr:uid="{00000000-0005-0000-0000-0000A1250000}"/>
    <cellStyle name="Comma 8 5 2 3" xfId="9012" xr:uid="{00000000-0005-0000-0000-0000A2250000}"/>
    <cellStyle name="Comma 8 5 2 3 2" xfId="9013" xr:uid="{00000000-0005-0000-0000-0000A3250000}"/>
    <cellStyle name="Comma 8 5 2 3 2 2" xfId="9014" xr:uid="{00000000-0005-0000-0000-0000A4250000}"/>
    <cellStyle name="Comma 8 5 2 3 3" xfId="9015" xr:uid="{00000000-0005-0000-0000-0000A5250000}"/>
    <cellStyle name="Comma 8 5 2 4" xfId="9016" xr:uid="{00000000-0005-0000-0000-0000A6250000}"/>
    <cellStyle name="Comma 8 5 2 4 2" xfId="9017" xr:uid="{00000000-0005-0000-0000-0000A7250000}"/>
    <cellStyle name="Comma 8 5 2 5" xfId="9018" xr:uid="{00000000-0005-0000-0000-0000A8250000}"/>
    <cellStyle name="Comma 8 5 2 6" xfId="9019" xr:uid="{00000000-0005-0000-0000-0000A9250000}"/>
    <cellStyle name="Comma 8 5 3" xfId="9020" xr:uid="{00000000-0005-0000-0000-0000AA250000}"/>
    <cellStyle name="Comma 8 5 3 2" xfId="9021" xr:uid="{00000000-0005-0000-0000-0000AB250000}"/>
    <cellStyle name="Comma 8 5 3 2 2" xfId="9022" xr:uid="{00000000-0005-0000-0000-0000AC250000}"/>
    <cellStyle name="Comma 8 5 3 2 2 2" xfId="9023" xr:uid="{00000000-0005-0000-0000-0000AD250000}"/>
    <cellStyle name="Comma 8 5 3 2 3" xfId="9024" xr:uid="{00000000-0005-0000-0000-0000AE250000}"/>
    <cellStyle name="Comma 8 5 4" xfId="9025" xr:uid="{00000000-0005-0000-0000-0000AF250000}"/>
    <cellStyle name="Comma 8 5 4 2" xfId="9026" xr:uid="{00000000-0005-0000-0000-0000B0250000}"/>
    <cellStyle name="Comma 8 5 4 2 2" xfId="9027" xr:uid="{00000000-0005-0000-0000-0000B1250000}"/>
    <cellStyle name="Comma 8 5 4 3" xfId="9028" xr:uid="{00000000-0005-0000-0000-0000B2250000}"/>
    <cellStyle name="Comma 8 5 5" xfId="9029" xr:uid="{00000000-0005-0000-0000-0000B3250000}"/>
    <cellStyle name="Comma 8 5 5 2" xfId="9030" xr:uid="{00000000-0005-0000-0000-0000B4250000}"/>
    <cellStyle name="Comma 8 5 6" xfId="9031" xr:uid="{00000000-0005-0000-0000-0000B5250000}"/>
    <cellStyle name="Comma 8 5 6 2" xfId="9032" xr:uid="{00000000-0005-0000-0000-0000B6250000}"/>
    <cellStyle name="Comma 8 5 7" xfId="9033" xr:uid="{00000000-0005-0000-0000-0000B7250000}"/>
    <cellStyle name="Comma 8 5 8" xfId="9034" xr:uid="{00000000-0005-0000-0000-0000B8250000}"/>
    <cellStyle name="Comma 8 6" xfId="9035" xr:uid="{00000000-0005-0000-0000-0000B9250000}"/>
    <cellStyle name="Comma 8 6 2" xfId="9036" xr:uid="{00000000-0005-0000-0000-0000BA250000}"/>
    <cellStyle name="Comma 8 6 2 2" xfId="9037" xr:uid="{00000000-0005-0000-0000-0000BB250000}"/>
    <cellStyle name="Comma 8 6 2 2 2" xfId="9038" xr:uid="{00000000-0005-0000-0000-0000BC250000}"/>
    <cellStyle name="Comma 8 6 2 2 2 2" xfId="9039" xr:uid="{00000000-0005-0000-0000-0000BD250000}"/>
    <cellStyle name="Comma 8 6 2 2 3" xfId="9040" xr:uid="{00000000-0005-0000-0000-0000BE250000}"/>
    <cellStyle name="Comma 8 6 2 3" xfId="9041" xr:uid="{00000000-0005-0000-0000-0000BF250000}"/>
    <cellStyle name="Comma 8 6 2 3 2" xfId="9042" xr:uid="{00000000-0005-0000-0000-0000C0250000}"/>
    <cellStyle name="Comma 8 6 2 4" xfId="9043" xr:uid="{00000000-0005-0000-0000-0000C1250000}"/>
    <cellStyle name="Comma 8 6 3" xfId="9044" xr:uid="{00000000-0005-0000-0000-0000C2250000}"/>
    <cellStyle name="Comma 8 6 3 2" xfId="9045" xr:uid="{00000000-0005-0000-0000-0000C3250000}"/>
    <cellStyle name="Comma 8 6 3 2 2" xfId="9046" xr:uid="{00000000-0005-0000-0000-0000C4250000}"/>
    <cellStyle name="Comma 8 6 3 3" xfId="9047" xr:uid="{00000000-0005-0000-0000-0000C5250000}"/>
    <cellStyle name="Comma 8 6 4" xfId="9048" xr:uid="{00000000-0005-0000-0000-0000C6250000}"/>
    <cellStyle name="Comma 8 6 4 2" xfId="9049" xr:uid="{00000000-0005-0000-0000-0000C7250000}"/>
    <cellStyle name="Comma 8 6 5" xfId="9050" xr:uid="{00000000-0005-0000-0000-0000C8250000}"/>
    <cellStyle name="Comma 8 6 5 2" xfId="9051" xr:uid="{00000000-0005-0000-0000-0000C9250000}"/>
    <cellStyle name="Comma 8 6 6" xfId="9052" xr:uid="{00000000-0005-0000-0000-0000CA250000}"/>
    <cellStyle name="Comma 8 6 7" xfId="9053" xr:uid="{00000000-0005-0000-0000-0000CB250000}"/>
    <cellStyle name="Comma 8 7" xfId="9054" xr:uid="{00000000-0005-0000-0000-0000CC250000}"/>
    <cellStyle name="Comma 8 7 2" xfId="9055" xr:uid="{00000000-0005-0000-0000-0000CD250000}"/>
    <cellStyle name="Comma 8 7 2 2" xfId="9056" xr:uid="{00000000-0005-0000-0000-0000CE250000}"/>
    <cellStyle name="Comma 8 7 2 2 2" xfId="9057" xr:uid="{00000000-0005-0000-0000-0000CF250000}"/>
    <cellStyle name="Comma 8 7 2 2 2 2" xfId="9058" xr:uid="{00000000-0005-0000-0000-0000D0250000}"/>
    <cellStyle name="Comma 8 7 2 2 3" xfId="9059" xr:uid="{00000000-0005-0000-0000-0000D1250000}"/>
    <cellStyle name="Comma 8 7 2 3" xfId="9060" xr:uid="{00000000-0005-0000-0000-0000D2250000}"/>
    <cellStyle name="Comma 8 7 2 3 2" xfId="9061" xr:uid="{00000000-0005-0000-0000-0000D3250000}"/>
    <cellStyle name="Comma 8 7 2 4" xfId="9062" xr:uid="{00000000-0005-0000-0000-0000D4250000}"/>
    <cellStyle name="Comma 8 7 3" xfId="9063" xr:uid="{00000000-0005-0000-0000-0000D5250000}"/>
    <cellStyle name="Comma 8 7 3 2" xfId="9064" xr:uid="{00000000-0005-0000-0000-0000D6250000}"/>
    <cellStyle name="Comma 8 7 3 2 2" xfId="9065" xr:uid="{00000000-0005-0000-0000-0000D7250000}"/>
    <cellStyle name="Comma 8 7 3 3" xfId="9066" xr:uid="{00000000-0005-0000-0000-0000D8250000}"/>
    <cellStyle name="Comma 8 7 4" xfId="9067" xr:uid="{00000000-0005-0000-0000-0000D9250000}"/>
    <cellStyle name="Comma 8 7 4 2" xfId="9068" xr:uid="{00000000-0005-0000-0000-0000DA250000}"/>
    <cellStyle name="Comma 8 7 5" xfId="9069" xr:uid="{00000000-0005-0000-0000-0000DB250000}"/>
    <cellStyle name="Comma 8 7 5 2" xfId="9070" xr:uid="{00000000-0005-0000-0000-0000DC250000}"/>
    <cellStyle name="Comma 8 7 6" xfId="9071" xr:uid="{00000000-0005-0000-0000-0000DD250000}"/>
    <cellStyle name="Comma 8 7 7" xfId="9072" xr:uid="{00000000-0005-0000-0000-0000DE250000}"/>
    <cellStyle name="Comma 8 8" xfId="9073" xr:uid="{00000000-0005-0000-0000-0000DF250000}"/>
    <cellStyle name="Comma 9" xfId="9074" xr:uid="{00000000-0005-0000-0000-0000E0250000}"/>
    <cellStyle name="Comma 9 2" xfId="9075" xr:uid="{00000000-0005-0000-0000-0000E1250000}"/>
    <cellStyle name="Comma 9 2 2" xfId="37713" xr:uid="{00000000-0005-0000-0000-0000E2250000}"/>
    <cellStyle name="Comma 9 2 3" xfId="37712" xr:uid="{00000000-0005-0000-0000-0000E3250000}"/>
    <cellStyle name="Comma 9 3" xfId="9076" xr:uid="{00000000-0005-0000-0000-0000E4250000}"/>
    <cellStyle name="Comma 9 3 2" xfId="9077" xr:uid="{00000000-0005-0000-0000-0000E5250000}"/>
    <cellStyle name="Comma 9 3 2 2" xfId="9078" xr:uid="{00000000-0005-0000-0000-0000E6250000}"/>
    <cellStyle name="Comma 9 3 2 2 2" xfId="9079" xr:uid="{00000000-0005-0000-0000-0000E7250000}"/>
    <cellStyle name="Comma 9 3 2 2 2 2" xfId="9080" xr:uid="{00000000-0005-0000-0000-0000E8250000}"/>
    <cellStyle name="Comma 9 3 2 2 2 2 2" xfId="9081" xr:uid="{00000000-0005-0000-0000-0000E9250000}"/>
    <cellStyle name="Comma 9 3 2 2 2 3" xfId="9082" xr:uid="{00000000-0005-0000-0000-0000EA250000}"/>
    <cellStyle name="Comma 9 3 2 2 3" xfId="9083" xr:uid="{00000000-0005-0000-0000-0000EB250000}"/>
    <cellStyle name="Comma 9 3 2 2 3 2" xfId="9084" xr:uid="{00000000-0005-0000-0000-0000EC250000}"/>
    <cellStyle name="Comma 9 3 2 2 4" xfId="9085" xr:uid="{00000000-0005-0000-0000-0000ED250000}"/>
    <cellStyle name="Comma 9 3 2 3" xfId="9086" xr:uid="{00000000-0005-0000-0000-0000EE250000}"/>
    <cellStyle name="Comma 9 3 2 3 2" xfId="9087" xr:uid="{00000000-0005-0000-0000-0000EF250000}"/>
    <cellStyle name="Comma 9 3 2 3 2 2" xfId="9088" xr:uid="{00000000-0005-0000-0000-0000F0250000}"/>
    <cellStyle name="Comma 9 3 2 3 3" xfId="9089" xr:uid="{00000000-0005-0000-0000-0000F1250000}"/>
    <cellStyle name="Comma 9 3 2 4" xfId="9090" xr:uid="{00000000-0005-0000-0000-0000F2250000}"/>
    <cellStyle name="Comma 9 3 2 4 2" xfId="9091" xr:uid="{00000000-0005-0000-0000-0000F3250000}"/>
    <cellStyle name="Comma 9 3 2 5" xfId="9092" xr:uid="{00000000-0005-0000-0000-0000F4250000}"/>
    <cellStyle name="Comma 9 3 2 5 2" xfId="9093" xr:uid="{00000000-0005-0000-0000-0000F5250000}"/>
    <cellStyle name="Comma 9 3 2 6" xfId="9094" xr:uid="{00000000-0005-0000-0000-0000F6250000}"/>
    <cellStyle name="Comma 9 3 2 7" xfId="9095" xr:uid="{00000000-0005-0000-0000-0000F7250000}"/>
    <cellStyle name="Comma 9 3 3" xfId="9096" xr:uid="{00000000-0005-0000-0000-0000F8250000}"/>
    <cellStyle name="Comma 9 3 3 2" xfId="9097" xr:uid="{00000000-0005-0000-0000-0000F9250000}"/>
    <cellStyle name="Comma 9 3 3 2 2" xfId="9098" xr:uid="{00000000-0005-0000-0000-0000FA250000}"/>
    <cellStyle name="Comma 9 3 3 2 2 2" xfId="9099" xr:uid="{00000000-0005-0000-0000-0000FB250000}"/>
    <cellStyle name="Comma 9 3 3 2 2 2 2" xfId="9100" xr:uid="{00000000-0005-0000-0000-0000FC250000}"/>
    <cellStyle name="Comma 9 3 3 2 2 3" xfId="9101" xr:uid="{00000000-0005-0000-0000-0000FD250000}"/>
    <cellStyle name="Comma 9 3 3 3" xfId="9102" xr:uid="{00000000-0005-0000-0000-0000FE250000}"/>
    <cellStyle name="Comma 9 3 3 3 2" xfId="9103" xr:uid="{00000000-0005-0000-0000-0000FF250000}"/>
    <cellStyle name="Comma 9 3 3 3 2 2" xfId="9104" xr:uid="{00000000-0005-0000-0000-000000260000}"/>
    <cellStyle name="Comma 9 3 3 3 3" xfId="9105" xr:uid="{00000000-0005-0000-0000-000001260000}"/>
    <cellStyle name="Comma 9 3 3 4" xfId="9106" xr:uid="{00000000-0005-0000-0000-000002260000}"/>
    <cellStyle name="Comma 9 3 3 4 2" xfId="9107" xr:uid="{00000000-0005-0000-0000-000003260000}"/>
    <cellStyle name="Comma 9 3 3 5" xfId="9108" xr:uid="{00000000-0005-0000-0000-000004260000}"/>
    <cellStyle name="Comma 9 3 3 6" xfId="9109" xr:uid="{00000000-0005-0000-0000-000005260000}"/>
    <cellStyle name="Comma 9 3 4" xfId="9110" xr:uid="{00000000-0005-0000-0000-000006260000}"/>
    <cellStyle name="Comma 9 3 4 2" xfId="9111" xr:uid="{00000000-0005-0000-0000-000007260000}"/>
    <cellStyle name="Comma 9 3 4 2 2" xfId="9112" xr:uid="{00000000-0005-0000-0000-000008260000}"/>
    <cellStyle name="Comma 9 3 4 2 2 2" xfId="9113" xr:uid="{00000000-0005-0000-0000-000009260000}"/>
    <cellStyle name="Comma 9 3 4 2 3" xfId="9114" xr:uid="{00000000-0005-0000-0000-00000A260000}"/>
    <cellStyle name="Comma 9 3 5" xfId="9115" xr:uid="{00000000-0005-0000-0000-00000B260000}"/>
    <cellStyle name="Comma 9 3 5 2" xfId="9116" xr:uid="{00000000-0005-0000-0000-00000C260000}"/>
    <cellStyle name="Comma 9 3 5 2 2" xfId="9117" xr:uid="{00000000-0005-0000-0000-00000D260000}"/>
    <cellStyle name="Comma 9 3 5 3" xfId="9118" xr:uid="{00000000-0005-0000-0000-00000E260000}"/>
    <cellStyle name="Comma 9 3 6" xfId="9119" xr:uid="{00000000-0005-0000-0000-00000F260000}"/>
    <cellStyle name="Comma 9 3 6 2" xfId="9120" xr:uid="{00000000-0005-0000-0000-000010260000}"/>
    <cellStyle name="Comma 9 3 7" xfId="9121" xr:uid="{00000000-0005-0000-0000-000011260000}"/>
    <cellStyle name="Comma 9 3 7 2" xfId="9122" xr:uid="{00000000-0005-0000-0000-000012260000}"/>
    <cellStyle name="Comma 9 3 8" xfId="9123" xr:uid="{00000000-0005-0000-0000-000013260000}"/>
    <cellStyle name="Comma 9 3 9" xfId="9124" xr:uid="{00000000-0005-0000-0000-000014260000}"/>
    <cellStyle name="Comma 9 4" xfId="9125" xr:uid="{00000000-0005-0000-0000-000015260000}"/>
    <cellStyle name="Comma 9 4 2" xfId="9126" xr:uid="{00000000-0005-0000-0000-000016260000}"/>
    <cellStyle name="Comma 9 4 2 2" xfId="9127" xr:uid="{00000000-0005-0000-0000-000017260000}"/>
    <cellStyle name="Comma 9 4 2 2 2" xfId="9128" xr:uid="{00000000-0005-0000-0000-000018260000}"/>
    <cellStyle name="Comma 9 4 2 2 2 2" xfId="9129" xr:uid="{00000000-0005-0000-0000-000019260000}"/>
    <cellStyle name="Comma 9 4 2 2 2 2 2" xfId="9130" xr:uid="{00000000-0005-0000-0000-00001A260000}"/>
    <cellStyle name="Comma 9 4 2 2 2 3" xfId="9131" xr:uid="{00000000-0005-0000-0000-00001B260000}"/>
    <cellStyle name="Comma 9 4 2 2 3" xfId="9132" xr:uid="{00000000-0005-0000-0000-00001C260000}"/>
    <cellStyle name="Comma 9 4 2 2 3 2" xfId="9133" xr:uid="{00000000-0005-0000-0000-00001D260000}"/>
    <cellStyle name="Comma 9 4 2 2 4" xfId="9134" xr:uid="{00000000-0005-0000-0000-00001E260000}"/>
    <cellStyle name="Comma 9 4 2 3" xfId="9135" xr:uid="{00000000-0005-0000-0000-00001F260000}"/>
    <cellStyle name="Comma 9 4 2 3 2" xfId="9136" xr:uid="{00000000-0005-0000-0000-000020260000}"/>
    <cellStyle name="Comma 9 4 2 3 2 2" xfId="9137" xr:uid="{00000000-0005-0000-0000-000021260000}"/>
    <cellStyle name="Comma 9 4 2 3 3" xfId="9138" xr:uid="{00000000-0005-0000-0000-000022260000}"/>
    <cellStyle name="Comma 9 4 2 4" xfId="9139" xr:uid="{00000000-0005-0000-0000-000023260000}"/>
    <cellStyle name="Comma 9 4 2 4 2" xfId="9140" xr:uid="{00000000-0005-0000-0000-000024260000}"/>
    <cellStyle name="Comma 9 4 2 5" xfId="9141" xr:uid="{00000000-0005-0000-0000-000025260000}"/>
    <cellStyle name="Comma 9 4 2 5 2" xfId="9142" xr:uid="{00000000-0005-0000-0000-000026260000}"/>
    <cellStyle name="Comma 9 4 2 6" xfId="9143" xr:uid="{00000000-0005-0000-0000-000027260000}"/>
    <cellStyle name="Comma 9 4 2 7" xfId="9144" xr:uid="{00000000-0005-0000-0000-000028260000}"/>
    <cellStyle name="Comma 9 4 3" xfId="9145" xr:uid="{00000000-0005-0000-0000-000029260000}"/>
    <cellStyle name="Comma 9 4 3 2" xfId="9146" xr:uid="{00000000-0005-0000-0000-00002A260000}"/>
    <cellStyle name="Comma 9 4 3 2 2" xfId="9147" xr:uid="{00000000-0005-0000-0000-00002B260000}"/>
    <cellStyle name="Comma 9 4 3 2 2 2" xfId="9148" xr:uid="{00000000-0005-0000-0000-00002C260000}"/>
    <cellStyle name="Comma 9 4 3 2 2 2 2" xfId="9149" xr:uid="{00000000-0005-0000-0000-00002D260000}"/>
    <cellStyle name="Comma 9 4 3 2 2 3" xfId="9150" xr:uid="{00000000-0005-0000-0000-00002E260000}"/>
    <cellStyle name="Comma 9 4 3 3" xfId="9151" xr:uid="{00000000-0005-0000-0000-00002F260000}"/>
    <cellStyle name="Comma 9 4 3 3 2" xfId="9152" xr:uid="{00000000-0005-0000-0000-000030260000}"/>
    <cellStyle name="Comma 9 4 3 3 2 2" xfId="9153" xr:uid="{00000000-0005-0000-0000-000031260000}"/>
    <cellStyle name="Comma 9 4 3 3 3" xfId="9154" xr:uid="{00000000-0005-0000-0000-000032260000}"/>
    <cellStyle name="Comma 9 4 3 4" xfId="9155" xr:uid="{00000000-0005-0000-0000-000033260000}"/>
    <cellStyle name="Comma 9 4 3 4 2" xfId="9156" xr:uid="{00000000-0005-0000-0000-000034260000}"/>
    <cellStyle name="Comma 9 4 3 5" xfId="9157" xr:uid="{00000000-0005-0000-0000-000035260000}"/>
    <cellStyle name="Comma 9 4 3 6" xfId="9158" xr:uid="{00000000-0005-0000-0000-000036260000}"/>
    <cellStyle name="Comma 9 4 4" xfId="9159" xr:uid="{00000000-0005-0000-0000-000037260000}"/>
    <cellStyle name="Comma 9 4 4 2" xfId="9160" xr:uid="{00000000-0005-0000-0000-000038260000}"/>
    <cellStyle name="Comma 9 4 4 2 2" xfId="9161" xr:uid="{00000000-0005-0000-0000-000039260000}"/>
    <cellStyle name="Comma 9 4 4 2 2 2" xfId="9162" xr:uid="{00000000-0005-0000-0000-00003A260000}"/>
    <cellStyle name="Comma 9 4 4 2 3" xfId="9163" xr:uid="{00000000-0005-0000-0000-00003B260000}"/>
    <cellStyle name="Comma 9 4 5" xfId="9164" xr:uid="{00000000-0005-0000-0000-00003C260000}"/>
    <cellStyle name="Comma 9 4 5 2" xfId="9165" xr:uid="{00000000-0005-0000-0000-00003D260000}"/>
    <cellStyle name="Comma 9 4 5 2 2" xfId="9166" xr:uid="{00000000-0005-0000-0000-00003E260000}"/>
    <cellStyle name="Comma 9 4 5 3" xfId="9167" xr:uid="{00000000-0005-0000-0000-00003F260000}"/>
    <cellStyle name="Comma 9 4 6" xfId="9168" xr:uid="{00000000-0005-0000-0000-000040260000}"/>
    <cellStyle name="Comma 9 4 6 2" xfId="9169" xr:uid="{00000000-0005-0000-0000-000041260000}"/>
    <cellStyle name="Comma 9 4 7" xfId="9170" xr:uid="{00000000-0005-0000-0000-000042260000}"/>
    <cellStyle name="Comma 9 4 7 2" xfId="9171" xr:uid="{00000000-0005-0000-0000-000043260000}"/>
    <cellStyle name="Comma 9 4 8" xfId="9172" xr:uid="{00000000-0005-0000-0000-000044260000}"/>
    <cellStyle name="Comma 9 4 9" xfId="9173" xr:uid="{00000000-0005-0000-0000-000045260000}"/>
    <cellStyle name="Comma 9 5" xfId="9174" xr:uid="{00000000-0005-0000-0000-000046260000}"/>
    <cellStyle name="Comma 9 5 2" xfId="9175" xr:uid="{00000000-0005-0000-0000-000047260000}"/>
    <cellStyle name="Comma 9 5 2 2" xfId="9176" xr:uid="{00000000-0005-0000-0000-000048260000}"/>
    <cellStyle name="Comma 9 5 2 2 2" xfId="9177" xr:uid="{00000000-0005-0000-0000-000049260000}"/>
    <cellStyle name="Comma 9 5 2 2 2 2" xfId="9178" xr:uid="{00000000-0005-0000-0000-00004A260000}"/>
    <cellStyle name="Comma 9 5 2 2 2 2 2" xfId="9179" xr:uid="{00000000-0005-0000-0000-00004B260000}"/>
    <cellStyle name="Comma 9 5 2 2 2 3" xfId="9180" xr:uid="{00000000-0005-0000-0000-00004C260000}"/>
    <cellStyle name="Comma 9 5 2 3" xfId="9181" xr:uid="{00000000-0005-0000-0000-00004D260000}"/>
    <cellStyle name="Comma 9 5 2 3 2" xfId="9182" xr:uid="{00000000-0005-0000-0000-00004E260000}"/>
    <cellStyle name="Comma 9 5 2 3 2 2" xfId="9183" xr:uid="{00000000-0005-0000-0000-00004F260000}"/>
    <cellStyle name="Comma 9 5 2 3 3" xfId="9184" xr:uid="{00000000-0005-0000-0000-000050260000}"/>
    <cellStyle name="Comma 9 5 2 4" xfId="9185" xr:uid="{00000000-0005-0000-0000-000051260000}"/>
    <cellStyle name="Comma 9 5 2 4 2" xfId="9186" xr:uid="{00000000-0005-0000-0000-000052260000}"/>
    <cellStyle name="Comma 9 5 2 5" xfId="9187" xr:uid="{00000000-0005-0000-0000-000053260000}"/>
    <cellStyle name="Comma 9 5 2 6" xfId="9188" xr:uid="{00000000-0005-0000-0000-000054260000}"/>
    <cellStyle name="Comma 9 5 3" xfId="9189" xr:uid="{00000000-0005-0000-0000-000055260000}"/>
    <cellStyle name="Comma 9 5 3 2" xfId="9190" xr:uid="{00000000-0005-0000-0000-000056260000}"/>
    <cellStyle name="Comma 9 5 3 2 2" xfId="9191" xr:uid="{00000000-0005-0000-0000-000057260000}"/>
    <cellStyle name="Comma 9 5 3 2 2 2" xfId="9192" xr:uid="{00000000-0005-0000-0000-000058260000}"/>
    <cellStyle name="Comma 9 5 3 2 3" xfId="9193" xr:uid="{00000000-0005-0000-0000-000059260000}"/>
    <cellStyle name="Comma 9 5 4" xfId="9194" xr:uid="{00000000-0005-0000-0000-00005A260000}"/>
    <cellStyle name="Comma 9 5 4 2" xfId="9195" xr:uid="{00000000-0005-0000-0000-00005B260000}"/>
    <cellStyle name="Comma 9 5 4 2 2" xfId="9196" xr:uid="{00000000-0005-0000-0000-00005C260000}"/>
    <cellStyle name="Comma 9 5 4 3" xfId="9197" xr:uid="{00000000-0005-0000-0000-00005D260000}"/>
    <cellStyle name="Comma 9 5 5" xfId="9198" xr:uid="{00000000-0005-0000-0000-00005E260000}"/>
    <cellStyle name="Comma 9 5 5 2" xfId="9199" xr:uid="{00000000-0005-0000-0000-00005F260000}"/>
    <cellStyle name="Comma 9 5 6" xfId="9200" xr:uid="{00000000-0005-0000-0000-000060260000}"/>
    <cellStyle name="Comma 9 5 6 2" xfId="9201" xr:uid="{00000000-0005-0000-0000-000061260000}"/>
    <cellStyle name="Comma 9 5 7" xfId="9202" xr:uid="{00000000-0005-0000-0000-000062260000}"/>
    <cellStyle name="Comma 9 5 8" xfId="9203" xr:uid="{00000000-0005-0000-0000-000063260000}"/>
    <cellStyle name="Comma 9 6" xfId="9204" xr:uid="{00000000-0005-0000-0000-000064260000}"/>
    <cellStyle name="Comma 9 6 2" xfId="9205" xr:uid="{00000000-0005-0000-0000-000065260000}"/>
    <cellStyle name="Comma 9 6 2 2" xfId="9206" xr:uid="{00000000-0005-0000-0000-000066260000}"/>
    <cellStyle name="Comma 9 6 2 2 2" xfId="9207" xr:uid="{00000000-0005-0000-0000-000067260000}"/>
    <cellStyle name="Comma 9 6 2 2 2 2" xfId="9208" xr:uid="{00000000-0005-0000-0000-000068260000}"/>
    <cellStyle name="Comma 9 6 2 2 3" xfId="9209" xr:uid="{00000000-0005-0000-0000-000069260000}"/>
    <cellStyle name="Comma 9 6 2 3" xfId="9210" xr:uid="{00000000-0005-0000-0000-00006A260000}"/>
    <cellStyle name="Comma 9 6 2 3 2" xfId="9211" xr:uid="{00000000-0005-0000-0000-00006B260000}"/>
    <cellStyle name="Comma 9 6 2 4" xfId="9212" xr:uid="{00000000-0005-0000-0000-00006C260000}"/>
    <cellStyle name="Comma 9 6 3" xfId="9213" xr:uid="{00000000-0005-0000-0000-00006D260000}"/>
    <cellStyle name="Comma 9 6 3 2" xfId="9214" xr:uid="{00000000-0005-0000-0000-00006E260000}"/>
    <cellStyle name="Comma 9 6 3 2 2" xfId="9215" xr:uid="{00000000-0005-0000-0000-00006F260000}"/>
    <cellStyle name="Comma 9 6 3 3" xfId="9216" xr:uid="{00000000-0005-0000-0000-000070260000}"/>
    <cellStyle name="Comma 9 6 4" xfId="9217" xr:uid="{00000000-0005-0000-0000-000071260000}"/>
    <cellStyle name="Comma 9 6 4 2" xfId="9218" xr:uid="{00000000-0005-0000-0000-000072260000}"/>
    <cellStyle name="Comma 9 6 5" xfId="9219" xr:uid="{00000000-0005-0000-0000-000073260000}"/>
    <cellStyle name="Comma 9 6 5 2" xfId="9220" xr:uid="{00000000-0005-0000-0000-000074260000}"/>
    <cellStyle name="Comma 9 6 6" xfId="9221" xr:uid="{00000000-0005-0000-0000-000075260000}"/>
    <cellStyle name="Comma 9 6 7" xfId="9222" xr:uid="{00000000-0005-0000-0000-000076260000}"/>
    <cellStyle name="Comma 9 7" xfId="9223" xr:uid="{00000000-0005-0000-0000-000077260000}"/>
    <cellStyle name="Comma 9 7 2" xfId="9224" xr:uid="{00000000-0005-0000-0000-000078260000}"/>
    <cellStyle name="Comma 9 7 2 2" xfId="9225" xr:uid="{00000000-0005-0000-0000-000079260000}"/>
    <cellStyle name="Comma 9 7 2 2 2" xfId="9226" xr:uid="{00000000-0005-0000-0000-00007A260000}"/>
    <cellStyle name="Comma 9 7 2 2 2 2" xfId="9227" xr:uid="{00000000-0005-0000-0000-00007B260000}"/>
    <cellStyle name="Comma 9 7 2 2 3" xfId="9228" xr:uid="{00000000-0005-0000-0000-00007C260000}"/>
    <cellStyle name="Comma 9 7 2 3" xfId="9229" xr:uid="{00000000-0005-0000-0000-00007D260000}"/>
    <cellStyle name="Comma 9 7 2 3 2" xfId="9230" xr:uid="{00000000-0005-0000-0000-00007E260000}"/>
    <cellStyle name="Comma 9 7 2 4" xfId="9231" xr:uid="{00000000-0005-0000-0000-00007F260000}"/>
    <cellStyle name="Comma 9 7 3" xfId="9232" xr:uid="{00000000-0005-0000-0000-000080260000}"/>
    <cellStyle name="Comma 9 7 3 2" xfId="9233" xr:uid="{00000000-0005-0000-0000-000081260000}"/>
    <cellStyle name="Comma 9 7 3 2 2" xfId="9234" xr:uid="{00000000-0005-0000-0000-000082260000}"/>
    <cellStyle name="Comma 9 7 3 3" xfId="9235" xr:uid="{00000000-0005-0000-0000-000083260000}"/>
    <cellStyle name="Comma 9 7 4" xfId="9236" xr:uid="{00000000-0005-0000-0000-000084260000}"/>
    <cellStyle name="Comma 9 7 4 2" xfId="9237" xr:uid="{00000000-0005-0000-0000-000085260000}"/>
    <cellStyle name="Comma 9 7 5" xfId="9238" xr:uid="{00000000-0005-0000-0000-000086260000}"/>
    <cellStyle name="Comma 9 7 5 2" xfId="9239" xr:uid="{00000000-0005-0000-0000-000087260000}"/>
    <cellStyle name="Comma 9 7 6" xfId="9240" xr:uid="{00000000-0005-0000-0000-000088260000}"/>
    <cellStyle name="Comma 9 7 7" xfId="9241" xr:uid="{00000000-0005-0000-0000-000089260000}"/>
    <cellStyle name="Comma 9 8" xfId="9242" xr:uid="{00000000-0005-0000-0000-00008A260000}"/>
    <cellStyle name="comma zerodec" xfId="9243" xr:uid="{00000000-0005-0000-0000-00008B260000}"/>
    <cellStyle name="comma zerodec 2" xfId="9244" xr:uid="{00000000-0005-0000-0000-00008C260000}"/>
    <cellStyle name="Comma0" xfId="4" xr:uid="{00000000-0005-0000-0000-00008D260000}"/>
    <cellStyle name="Comma0 2" xfId="9245" xr:uid="{00000000-0005-0000-0000-00008E260000}"/>
    <cellStyle name="Copied" xfId="9246" xr:uid="{00000000-0005-0000-0000-00008F260000}"/>
    <cellStyle name="COST1" xfId="9247" xr:uid="{00000000-0005-0000-0000-000090260000}"/>
    <cellStyle name="COST1 2" xfId="9248" xr:uid="{00000000-0005-0000-0000-000091260000}"/>
    <cellStyle name="COST1 3" xfId="9249" xr:uid="{00000000-0005-0000-0000-000092260000}"/>
    <cellStyle name="Costs" xfId="9250" xr:uid="{00000000-0005-0000-0000-000093260000}"/>
    <cellStyle name="Currency" xfId="37069" builtinId="4"/>
    <cellStyle name="Currency [0] 2" xfId="37714" xr:uid="{00000000-0005-0000-0000-000095260000}"/>
    <cellStyle name="Currency [00]" xfId="9251" xr:uid="{00000000-0005-0000-0000-000096260000}"/>
    <cellStyle name="Currency [2]" xfId="9252" xr:uid="{00000000-0005-0000-0000-000097260000}"/>
    <cellStyle name="Currency [2] 2" xfId="9253" xr:uid="{00000000-0005-0000-0000-000098260000}"/>
    <cellStyle name="Currency 10" xfId="9254" xr:uid="{00000000-0005-0000-0000-000099260000}"/>
    <cellStyle name="Currency 10 2" xfId="9255" xr:uid="{00000000-0005-0000-0000-00009A260000}"/>
    <cellStyle name="Currency 10 2 2" xfId="37716" xr:uid="{00000000-0005-0000-0000-00009B260000}"/>
    <cellStyle name="Currency 10 3" xfId="37717" xr:uid="{00000000-0005-0000-0000-00009C260000}"/>
    <cellStyle name="Currency 10 4" xfId="37718" xr:uid="{00000000-0005-0000-0000-00009D260000}"/>
    <cellStyle name="Currency 10 5" xfId="37715" xr:uid="{00000000-0005-0000-0000-00009E260000}"/>
    <cellStyle name="Currency 11" xfId="9256" xr:uid="{00000000-0005-0000-0000-00009F260000}"/>
    <cellStyle name="Currency 11 10" xfId="9257" xr:uid="{00000000-0005-0000-0000-0000A0260000}"/>
    <cellStyle name="Currency 11 2" xfId="9258" xr:uid="{00000000-0005-0000-0000-0000A1260000}"/>
    <cellStyle name="Currency 11 2 10" xfId="9259" xr:uid="{00000000-0005-0000-0000-0000A2260000}"/>
    <cellStyle name="Currency 11 2 11" xfId="9260" xr:uid="{00000000-0005-0000-0000-0000A3260000}"/>
    <cellStyle name="Currency 11 2 2" xfId="9261" xr:uid="{00000000-0005-0000-0000-0000A4260000}"/>
    <cellStyle name="Currency 11 2 2 2" xfId="9262" xr:uid="{00000000-0005-0000-0000-0000A5260000}"/>
    <cellStyle name="Currency 11 2 2 2 2" xfId="9263" xr:uid="{00000000-0005-0000-0000-0000A6260000}"/>
    <cellStyle name="Currency 11 2 2 2 2 2" xfId="9264" xr:uid="{00000000-0005-0000-0000-0000A7260000}"/>
    <cellStyle name="Currency 11 2 2 2 2 2 2" xfId="9265" xr:uid="{00000000-0005-0000-0000-0000A8260000}"/>
    <cellStyle name="Currency 11 2 2 2 2 2 2 2" xfId="9266" xr:uid="{00000000-0005-0000-0000-0000A9260000}"/>
    <cellStyle name="Currency 11 2 2 2 2 2 3" xfId="9267" xr:uid="{00000000-0005-0000-0000-0000AA260000}"/>
    <cellStyle name="Currency 11 2 2 2 2 3" xfId="9268" xr:uid="{00000000-0005-0000-0000-0000AB260000}"/>
    <cellStyle name="Currency 11 2 2 2 2 3 2" xfId="9269" xr:uid="{00000000-0005-0000-0000-0000AC260000}"/>
    <cellStyle name="Currency 11 2 2 2 2 4" xfId="9270" xr:uid="{00000000-0005-0000-0000-0000AD260000}"/>
    <cellStyle name="Currency 11 2 2 2 3" xfId="9271" xr:uid="{00000000-0005-0000-0000-0000AE260000}"/>
    <cellStyle name="Currency 11 2 2 2 3 2" xfId="9272" xr:uid="{00000000-0005-0000-0000-0000AF260000}"/>
    <cellStyle name="Currency 11 2 2 2 3 2 2" xfId="9273" xr:uid="{00000000-0005-0000-0000-0000B0260000}"/>
    <cellStyle name="Currency 11 2 2 2 3 3" xfId="9274" xr:uid="{00000000-0005-0000-0000-0000B1260000}"/>
    <cellStyle name="Currency 11 2 2 2 4" xfId="9275" xr:uid="{00000000-0005-0000-0000-0000B2260000}"/>
    <cellStyle name="Currency 11 2 2 2 4 2" xfId="9276" xr:uid="{00000000-0005-0000-0000-0000B3260000}"/>
    <cellStyle name="Currency 11 2 2 2 5" xfId="9277" xr:uid="{00000000-0005-0000-0000-0000B4260000}"/>
    <cellStyle name="Currency 11 2 2 2 5 2" xfId="9278" xr:uid="{00000000-0005-0000-0000-0000B5260000}"/>
    <cellStyle name="Currency 11 2 2 2 6" xfId="9279" xr:uid="{00000000-0005-0000-0000-0000B6260000}"/>
    <cellStyle name="Currency 11 2 2 2 7" xfId="9280" xr:uid="{00000000-0005-0000-0000-0000B7260000}"/>
    <cellStyle name="Currency 11 2 2 3" xfId="9281" xr:uid="{00000000-0005-0000-0000-0000B8260000}"/>
    <cellStyle name="Currency 11 2 2 3 2" xfId="9282" xr:uid="{00000000-0005-0000-0000-0000B9260000}"/>
    <cellStyle name="Currency 11 2 2 3 2 2" xfId="9283" xr:uid="{00000000-0005-0000-0000-0000BA260000}"/>
    <cellStyle name="Currency 11 2 2 3 2 2 2" xfId="9284" xr:uid="{00000000-0005-0000-0000-0000BB260000}"/>
    <cellStyle name="Currency 11 2 2 3 2 2 2 2" xfId="9285" xr:uid="{00000000-0005-0000-0000-0000BC260000}"/>
    <cellStyle name="Currency 11 2 2 3 2 2 3" xfId="9286" xr:uid="{00000000-0005-0000-0000-0000BD260000}"/>
    <cellStyle name="Currency 11 2 2 3 3" xfId="9287" xr:uid="{00000000-0005-0000-0000-0000BE260000}"/>
    <cellStyle name="Currency 11 2 2 3 3 2" xfId="9288" xr:uid="{00000000-0005-0000-0000-0000BF260000}"/>
    <cellStyle name="Currency 11 2 2 3 3 2 2" xfId="9289" xr:uid="{00000000-0005-0000-0000-0000C0260000}"/>
    <cellStyle name="Currency 11 2 2 3 3 3" xfId="9290" xr:uid="{00000000-0005-0000-0000-0000C1260000}"/>
    <cellStyle name="Currency 11 2 2 3 4" xfId="9291" xr:uid="{00000000-0005-0000-0000-0000C2260000}"/>
    <cellStyle name="Currency 11 2 2 3 4 2" xfId="9292" xr:uid="{00000000-0005-0000-0000-0000C3260000}"/>
    <cellStyle name="Currency 11 2 2 3 5" xfId="9293" xr:uid="{00000000-0005-0000-0000-0000C4260000}"/>
    <cellStyle name="Currency 11 2 2 3 6" xfId="9294" xr:uid="{00000000-0005-0000-0000-0000C5260000}"/>
    <cellStyle name="Currency 11 2 2 4" xfId="9295" xr:uid="{00000000-0005-0000-0000-0000C6260000}"/>
    <cellStyle name="Currency 11 2 2 4 2" xfId="9296" xr:uid="{00000000-0005-0000-0000-0000C7260000}"/>
    <cellStyle name="Currency 11 2 2 4 2 2" xfId="9297" xr:uid="{00000000-0005-0000-0000-0000C8260000}"/>
    <cellStyle name="Currency 11 2 2 4 2 2 2" xfId="9298" xr:uid="{00000000-0005-0000-0000-0000C9260000}"/>
    <cellStyle name="Currency 11 2 2 4 2 3" xfId="9299" xr:uid="{00000000-0005-0000-0000-0000CA260000}"/>
    <cellStyle name="Currency 11 2 2 5" xfId="9300" xr:uid="{00000000-0005-0000-0000-0000CB260000}"/>
    <cellStyle name="Currency 11 2 2 5 2" xfId="9301" xr:uid="{00000000-0005-0000-0000-0000CC260000}"/>
    <cellStyle name="Currency 11 2 2 5 2 2" xfId="9302" xr:uid="{00000000-0005-0000-0000-0000CD260000}"/>
    <cellStyle name="Currency 11 2 2 5 3" xfId="9303" xr:uid="{00000000-0005-0000-0000-0000CE260000}"/>
    <cellStyle name="Currency 11 2 2 6" xfId="9304" xr:uid="{00000000-0005-0000-0000-0000CF260000}"/>
    <cellStyle name="Currency 11 2 2 6 2" xfId="9305" xr:uid="{00000000-0005-0000-0000-0000D0260000}"/>
    <cellStyle name="Currency 11 2 2 7" xfId="9306" xr:uid="{00000000-0005-0000-0000-0000D1260000}"/>
    <cellStyle name="Currency 11 2 2 7 2" xfId="9307" xr:uid="{00000000-0005-0000-0000-0000D2260000}"/>
    <cellStyle name="Currency 11 2 2 8" xfId="9308" xr:uid="{00000000-0005-0000-0000-0000D3260000}"/>
    <cellStyle name="Currency 11 2 2 9" xfId="9309" xr:uid="{00000000-0005-0000-0000-0000D4260000}"/>
    <cellStyle name="Currency 11 2 3" xfId="9310" xr:uid="{00000000-0005-0000-0000-0000D5260000}"/>
    <cellStyle name="Currency 11 2 3 2" xfId="9311" xr:uid="{00000000-0005-0000-0000-0000D6260000}"/>
    <cellStyle name="Currency 11 2 3 2 2" xfId="9312" xr:uid="{00000000-0005-0000-0000-0000D7260000}"/>
    <cellStyle name="Currency 11 2 3 2 2 2" xfId="9313" xr:uid="{00000000-0005-0000-0000-0000D8260000}"/>
    <cellStyle name="Currency 11 2 3 2 2 2 2" xfId="9314" xr:uid="{00000000-0005-0000-0000-0000D9260000}"/>
    <cellStyle name="Currency 11 2 3 2 2 2 2 2" xfId="9315" xr:uid="{00000000-0005-0000-0000-0000DA260000}"/>
    <cellStyle name="Currency 11 2 3 2 2 2 3" xfId="9316" xr:uid="{00000000-0005-0000-0000-0000DB260000}"/>
    <cellStyle name="Currency 11 2 3 2 2 3" xfId="9317" xr:uid="{00000000-0005-0000-0000-0000DC260000}"/>
    <cellStyle name="Currency 11 2 3 2 2 3 2" xfId="9318" xr:uid="{00000000-0005-0000-0000-0000DD260000}"/>
    <cellStyle name="Currency 11 2 3 2 2 4" xfId="9319" xr:uid="{00000000-0005-0000-0000-0000DE260000}"/>
    <cellStyle name="Currency 11 2 3 2 3" xfId="9320" xr:uid="{00000000-0005-0000-0000-0000DF260000}"/>
    <cellStyle name="Currency 11 2 3 2 3 2" xfId="9321" xr:uid="{00000000-0005-0000-0000-0000E0260000}"/>
    <cellStyle name="Currency 11 2 3 2 3 2 2" xfId="9322" xr:uid="{00000000-0005-0000-0000-0000E1260000}"/>
    <cellStyle name="Currency 11 2 3 2 3 3" xfId="9323" xr:uid="{00000000-0005-0000-0000-0000E2260000}"/>
    <cellStyle name="Currency 11 2 3 2 4" xfId="9324" xr:uid="{00000000-0005-0000-0000-0000E3260000}"/>
    <cellStyle name="Currency 11 2 3 2 4 2" xfId="9325" xr:uid="{00000000-0005-0000-0000-0000E4260000}"/>
    <cellStyle name="Currency 11 2 3 2 5" xfId="9326" xr:uid="{00000000-0005-0000-0000-0000E5260000}"/>
    <cellStyle name="Currency 11 2 3 2 5 2" xfId="9327" xr:uid="{00000000-0005-0000-0000-0000E6260000}"/>
    <cellStyle name="Currency 11 2 3 2 6" xfId="9328" xr:uid="{00000000-0005-0000-0000-0000E7260000}"/>
    <cellStyle name="Currency 11 2 3 2 7" xfId="9329" xr:uid="{00000000-0005-0000-0000-0000E8260000}"/>
    <cellStyle name="Currency 11 2 3 3" xfId="9330" xr:uid="{00000000-0005-0000-0000-0000E9260000}"/>
    <cellStyle name="Currency 11 2 3 3 2" xfId="9331" xr:uid="{00000000-0005-0000-0000-0000EA260000}"/>
    <cellStyle name="Currency 11 2 3 3 2 2" xfId="9332" xr:uid="{00000000-0005-0000-0000-0000EB260000}"/>
    <cellStyle name="Currency 11 2 3 3 2 2 2" xfId="9333" xr:uid="{00000000-0005-0000-0000-0000EC260000}"/>
    <cellStyle name="Currency 11 2 3 3 2 2 2 2" xfId="9334" xr:uid="{00000000-0005-0000-0000-0000ED260000}"/>
    <cellStyle name="Currency 11 2 3 3 2 2 3" xfId="9335" xr:uid="{00000000-0005-0000-0000-0000EE260000}"/>
    <cellStyle name="Currency 11 2 3 3 3" xfId="9336" xr:uid="{00000000-0005-0000-0000-0000EF260000}"/>
    <cellStyle name="Currency 11 2 3 3 3 2" xfId="9337" xr:uid="{00000000-0005-0000-0000-0000F0260000}"/>
    <cellStyle name="Currency 11 2 3 3 3 2 2" xfId="9338" xr:uid="{00000000-0005-0000-0000-0000F1260000}"/>
    <cellStyle name="Currency 11 2 3 3 3 3" xfId="9339" xr:uid="{00000000-0005-0000-0000-0000F2260000}"/>
    <cellStyle name="Currency 11 2 3 3 4" xfId="9340" xr:uid="{00000000-0005-0000-0000-0000F3260000}"/>
    <cellStyle name="Currency 11 2 3 3 4 2" xfId="9341" xr:uid="{00000000-0005-0000-0000-0000F4260000}"/>
    <cellStyle name="Currency 11 2 3 3 5" xfId="9342" xr:uid="{00000000-0005-0000-0000-0000F5260000}"/>
    <cellStyle name="Currency 11 2 3 3 6" xfId="9343" xr:uid="{00000000-0005-0000-0000-0000F6260000}"/>
    <cellStyle name="Currency 11 2 3 4" xfId="9344" xr:uid="{00000000-0005-0000-0000-0000F7260000}"/>
    <cellStyle name="Currency 11 2 3 4 2" xfId="9345" xr:uid="{00000000-0005-0000-0000-0000F8260000}"/>
    <cellStyle name="Currency 11 2 3 4 2 2" xfId="9346" xr:uid="{00000000-0005-0000-0000-0000F9260000}"/>
    <cellStyle name="Currency 11 2 3 4 2 2 2" xfId="9347" xr:uid="{00000000-0005-0000-0000-0000FA260000}"/>
    <cellStyle name="Currency 11 2 3 4 2 3" xfId="9348" xr:uid="{00000000-0005-0000-0000-0000FB260000}"/>
    <cellStyle name="Currency 11 2 3 5" xfId="9349" xr:uid="{00000000-0005-0000-0000-0000FC260000}"/>
    <cellStyle name="Currency 11 2 3 5 2" xfId="9350" xr:uid="{00000000-0005-0000-0000-0000FD260000}"/>
    <cellStyle name="Currency 11 2 3 5 2 2" xfId="9351" xr:uid="{00000000-0005-0000-0000-0000FE260000}"/>
    <cellStyle name="Currency 11 2 3 5 3" xfId="9352" xr:uid="{00000000-0005-0000-0000-0000FF260000}"/>
    <cellStyle name="Currency 11 2 3 6" xfId="9353" xr:uid="{00000000-0005-0000-0000-000000270000}"/>
    <cellStyle name="Currency 11 2 3 6 2" xfId="9354" xr:uid="{00000000-0005-0000-0000-000001270000}"/>
    <cellStyle name="Currency 11 2 3 7" xfId="9355" xr:uid="{00000000-0005-0000-0000-000002270000}"/>
    <cellStyle name="Currency 11 2 3 7 2" xfId="9356" xr:uid="{00000000-0005-0000-0000-000003270000}"/>
    <cellStyle name="Currency 11 2 3 8" xfId="9357" xr:uid="{00000000-0005-0000-0000-000004270000}"/>
    <cellStyle name="Currency 11 2 3 9" xfId="9358" xr:uid="{00000000-0005-0000-0000-000005270000}"/>
    <cellStyle name="Currency 11 2 4" xfId="9359" xr:uid="{00000000-0005-0000-0000-000006270000}"/>
    <cellStyle name="Currency 11 2 4 2" xfId="9360" xr:uid="{00000000-0005-0000-0000-000007270000}"/>
    <cellStyle name="Currency 11 2 4 2 2" xfId="9361" xr:uid="{00000000-0005-0000-0000-000008270000}"/>
    <cellStyle name="Currency 11 2 4 2 2 2" xfId="9362" xr:uid="{00000000-0005-0000-0000-000009270000}"/>
    <cellStyle name="Currency 11 2 4 2 2 2 2" xfId="9363" xr:uid="{00000000-0005-0000-0000-00000A270000}"/>
    <cellStyle name="Currency 11 2 4 2 2 3" xfId="9364" xr:uid="{00000000-0005-0000-0000-00000B270000}"/>
    <cellStyle name="Currency 11 2 4 2 3" xfId="9365" xr:uid="{00000000-0005-0000-0000-00000C270000}"/>
    <cellStyle name="Currency 11 2 4 2 3 2" xfId="9366" xr:uid="{00000000-0005-0000-0000-00000D270000}"/>
    <cellStyle name="Currency 11 2 4 2 4" xfId="9367" xr:uid="{00000000-0005-0000-0000-00000E270000}"/>
    <cellStyle name="Currency 11 2 4 3" xfId="9368" xr:uid="{00000000-0005-0000-0000-00000F270000}"/>
    <cellStyle name="Currency 11 2 4 3 2" xfId="9369" xr:uid="{00000000-0005-0000-0000-000010270000}"/>
    <cellStyle name="Currency 11 2 4 3 2 2" xfId="9370" xr:uid="{00000000-0005-0000-0000-000011270000}"/>
    <cellStyle name="Currency 11 2 4 3 3" xfId="9371" xr:uid="{00000000-0005-0000-0000-000012270000}"/>
    <cellStyle name="Currency 11 2 4 4" xfId="9372" xr:uid="{00000000-0005-0000-0000-000013270000}"/>
    <cellStyle name="Currency 11 2 4 4 2" xfId="9373" xr:uid="{00000000-0005-0000-0000-000014270000}"/>
    <cellStyle name="Currency 11 2 4 5" xfId="9374" xr:uid="{00000000-0005-0000-0000-000015270000}"/>
    <cellStyle name="Currency 11 2 4 5 2" xfId="9375" xr:uid="{00000000-0005-0000-0000-000016270000}"/>
    <cellStyle name="Currency 11 2 4 6" xfId="9376" xr:uid="{00000000-0005-0000-0000-000017270000}"/>
    <cellStyle name="Currency 11 2 4 7" xfId="9377" xr:uid="{00000000-0005-0000-0000-000018270000}"/>
    <cellStyle name="Currency 11 2 5" xfId="9378" xr:uid="{00000000-0005-0000-0000-000019270000}"/>
    <cellStyle name="Currency 11 2 5 2" xfId="9379" xr:uid="{00000000-0005-0000-0000-00001A270000}"/>
    <cellStyle name="Currency 11 2 5 2 2" xfId="9380" xr:uid="{00000000-0005-0000-0000-00001B270000}"/>
    <cellStyle name="Currency 11 2 5 2 2 2" xfId="9381" xr:uid="{00000000-0005-0000-0000-00001C270000}"/>
    <cellStyle name="Currency 11 2 5 2 2 2 2" xfId="9382" xr:uid="{00000000-0005-0000-0000-00001D270000}"/>
    <cellStyle name="Currency 11 2 5 2 2 3" xfId="9383" xr:uid="{00000000-0005-0000-0000-00001E270000}"/>
    <cellStyle name="Currency 11 2 5 3" xfId="9384" xr:uid="{00000000-0005-0000-0000-00001F270000}"/>
    <cellStyle name="Currency 11 2 5 3 2" xfId="9385" xr:uid="{00000000-0005-0000-0000-000020270000}"/>
    <cellStyle name="Currency 11 2 5 3 2 2" xfId="9386" xr:uid="{00000000-0005-0000-0000-000021270000}"/>
    <cellStyle name="Currency 11 2 5 3 3" xfId="9387" xr:uid="{00000000-0005-0000-0000-000022270000}"/>
    <cellStyle name="Currency 11 2 5 4" xfId="9388" xr:uid="{00000000-0005-0000-0000-000023270000}"/>
    <cellStyle name="Currency 11 2 5 4 2" xfId="9389" xr:uid="{00000000-0005-0000-0000-000024270000}"/>
    <cellStyle name="Currency 11 2 5 5" xfId="9390" xr:uid="{00000000-0005-0000-0000-000025270000}"/>
    <cellStyle name="Currency 11 2 5 6" xfId="9391" xr:uid="{00000000-0005-0000-0000-000026270000}"/>
    <cellStyle name="Currency 11 2 6" xfId="9392" xr:uid="{00000000-0005-0000-0000-000027270000}"/>
    <cellStyle name="Currency 11 2 6 2" xfId="9393" xr:uid="{00000000-0005-0000-0000-000028270000}"/>
    <cellStyle name="Currency 11 2 6 2 2" xfId="9394" xr:uid="{00000000-0005-0000-0000-000029270000}"/>
    <cellStyle name="Currency 11 2 6 2 2 2" xfId="9395" xr:uid="{00000000-0005-0000-0000-00002A270000}"/>
    <cellStyle name="Currency 11 2 6 2 3" xfId="9396" xr:uid="{00000000-0005-0000-0000-00002B270000}"/>
    <cellStyle name="Currency 11 2 7" xfId="9397" xr:uid="{00000000-0005-0000-0000-00002C270000}"/>
    <cellStyle name="Currency 11 2 7 2" xfId="9398" xr:uid="{00000000-0005-0000-0000-00002D270000}"/>
    <cellStyle name="Currency 11 2 7 2 2" xfId="9399" xr:uid="{00000000-0005-0000-0000-00002E270000}"/>
    <cellStyle name="Currency 11 2 7 3" xfId="9400" xr:uid="{00000000-0005-0000-0000-00002F270000}"/>
    <cellStyle name="Currency 11 2 8" xfId="9401" xr:uid="{00000000-0005-0000-0000-000030270000}"/>
    <cellStyle name="Currency 11 2 8 2" xfId="9402" xr:uid="{00000000-0005-0000-0000-000031270000}"/>
    <cellStyle name="Currency 11 2 9" xfId="9403" xr:uid="{00000000-0005-0000-0000-000032270000}"/>
    <cellStyle name="Currency 11 2 9 2" xfId="9404" xr:uid="{00000000-0005-0000-0000-000033270000}"/>
    <cellStyle name="Currency 11 3" xfId="9405" xr:uid="{00000000-0005-0000-0000-000034270000}"/>
    <cellStyle name="Currency 11 3 2" xfId="9406" xr:uid="{00000000-0005-0000-0000-000035270000}"/>
    <cellStyle name="Currency 11 3 2 2" xfId="9407" xr:uid="{00000000-0005-0000-0000-000036270000}"/>
    <cellStyle name="Currency 11 3 2 2 2" xfId="9408" xr:uid="{00000000-0005-0000-0000-000037270000}"/>
    <cellStyle name="Currency 11 3 2 2 2 2" xfId="9409" xr:uid="{00000000-0005-0000-0000-000038270000}"/>
    <cellStyle name="Currency 11 3 2 2 2 2 2" xfId="9410" xr:uid="{00000000-0005-0000-0000-000039270000}"/>
    <cellStyle name="Currency 11 3 2 2 2 3" xfId="9411" xr:uid="{00000000-0005-0000-0000-00003A270000}"/>
    <cellStyle name="Currency 11 3 2 2 3" xfId="9412" xr:uid="{00000000-0005-0000-0000-00003B270000}"/>
    <cellStyle name="Currency 11 3 2 2 3 2" xfId="9413" xr:uid="{00000000-0005-0000-0000-00003C270000}"/>
    <cellStyle name="Currency 11 3 2 2 4" xfId="9414" xr:uid="{00000000-0005-0000-0000-00003D270000}"/>
    <cellStyle name="Currency 11 3 2 3" xfId="9415" xr:uid="{00000000-0005-0000-0000-00003E270000}"/>
    <cellStyle name="Currency 11 3 2 3 2" xfId="9416" xr:uid="{00000000-0005-0000-0000-00003F270000}"/>
    <cellStyle name="Currency 11 3 2 3 2 2" xfId="9417" xr:uid="{00000000-0005-0000-0000-000040270000}"/>
    <cellStyle name="Currency 11 3 2 3 3" xfId="9418" xr:uid="{00000000-0005-0000-0000-000041270000}"/>
    <cellStyle name="Currency 11 3 2 4" xfId="9419" xr:uid="{00000000-0005-0000-0000-000042270000}"/>
    <cellStyle name="Currency 11 3 2 4 2" xfId="9420" xr:uid="{00000000-0005-0000-0000-000043270000}"/>
    <cellStyle name="Currency 11 3 2 5" xfId="9421" xr:uid="{00000000-0005-0000-0000-000044270000}"/>
    <cellStyle name="Currency 11 3 2 5 2" xfId="9422" xr:uid="{00000000-0005-0000-0000-000045270000}"/>
    <cellStyle name="Currency 11 3 2 6" xfId="9423" xr:uid="{00000000-0005-0000-0000-000046270000}"/>
    <cellStyle name="Currency 11 3 2 7" xfId="9424" xr:uid="{00000000-0005-0000-0000-000047270000}"/>
    <cellStyle name="Currency 11 3 3" xfId="9425" xr:uid="{00000000-0005-0000-0000-000048270000}"/>
    <cellStyle name="Currency 11 3 3 2" xfId="9426" xr:uid="{00000000-0005-0000-0000-000049270000}"/>
    <cellStyle name="Currency 11 3 3 2 2" xfId="9427" xr:uid="{00000000-0005-0000-0000-00004A270000}"/>
    <cellStyle name="Currency 11 3 3 2 2 2" xfId="9428" xr:uid="{00000000-0005-0000-0000-00004B270000}"/>
    <cellStyle name="Currency 11 3 3 2 2 2 2" xfId="9429" xr:uid="{00000000-0005-0000-0000-00004C270000}"/>
    <cellStyle name="Currency 11 3 3 2 2 3" xfId="9430" xr:uid="{00000000-0005-0000-0000-00004D270000}"/>
    <cellStyle name="Currency 11 3 3 3" xfId="9431" xr:uid="{00000000-0005-0000-0000-00004E270000}"/>
    <cellStyle name="Currency 11 3 3 3 2" xfId="9432" xr:uid="{00000000-0005-0000-0000-00004F270000}"/>
    <cellStyle name="Currency 11 3 3 3 2 2" xfId="9433" xr:uid="{00000000-0005-0000-0000-000050270000}"/>
    <cellStyle name="Currency 11 3 3 3 3" xfId="9434" xr:uid="{00000000-0005-0000-0000-000051270000}"/>
    <cellStyle name="Currency 11 3 3 4" xfId="9435" xr:uid="{00000000-0005-0000-0000-000052270000}"/>
    <cellStyle name="Currency 11 3 3 4 2" xfId="9436" xr:uid="{00000000-0005-0000-0000-000053270000}"/>
    <cellStyle name="Currency 11 3 3 5" xfId="9437" xr:uid="{00000000-0005-0000-0000-000054270000}"/>
    <cellStyle name="Currency 11 3 3 6" xfId="9438" xr:uid="{00000000-0005-0000-0000-000055270000}"/>
    <cellStyle name="Currency 11 3 4" xfId="9439" xr:uid="{00000000-0005-0000-0000-000056270000}"/>
    <cellStyle name="Currency 11 3 4 2" xfId="9440" xr:uid="{00000000-0005-0000-0000-000057270000}"/>
    <cellStyle name="Currency 11 3 4 2 2" xfId="9441" xr:uid="{00000000-0005-0000-0000-000058270000}"/>
    <cellStyle name="Currency 11 3 4 2 2 2" xfId="9442" xr:uid="{00000000-0005-0000-0000-000059270000}"/>
    <cellStyle name="Currency 11 3 4 2 3" xfId="9443" xr:uid="{00000000-0005-0000-0000-00005A270000}"/>
    <cellStyle name="Currency 11 3 5" xfId="9444" xr:uid="{00000000-0005-0000-0000-00005B270000}"/>
    <cellStyle name="Currency 11 3 5 2" xfId="9445" xr:uid="{00000000-0005-0000-0000-00005C270000}"/>
    <cellStyle name="Currency 11 3 5 2 2" xfId="9446" xr:uid="{00000000-0005-0000-0000-00005D270000}"/>
    <cellStyle name="Currency 11 3 5 3" xfId="9447" xr:uid="{00000000-0005-0000-0000-00005E270000}"/>
    <cellStyle name="Currency 11 3 6" xfId="9448" xr:uid="{00000000-0005-0000-0000-00005F270000}"/>
    <cellStyle name="Currency 11 3 6 2" xfId="9449" xr:uid="{00000000-0005-0000-0000-000060270000}"/>
    <cellStyle name="Currency 11 3 7" xfId="9450" xr:uid="{00000000-0005-0000-0000-000061270000}"/>
    <cellStyle name="Currency 11 3 7 2" xfId="9451" xr:uid="{00000000-0005-0000-0000-000062270000}"/>
    <cellStyle name="Currency 11 3 8" xfId="9452" xr:uid="{00000000-0005-0000-0000-000063270000}"/>
    <cellStyle name="Currency 11 3 9" xfId="9453" xr:uid="{00000000-0005-0000-0000-000064270000}"/>
    <cellStyle name="Currency 11 4" xfId="9454" xr:uid="{00000000-0005-0000-0000-000065270000}"/>
    <cellStyle name="Currency 11 4 2" xfId="9455" xr:uid="{00000000-0005-0000-0000-000066270000}"/>
    <cellStyle name="Currency 11 4 2 2" xfId="9456" xr:uid="{00000000-0005-0000-0000-000067270000}"/>
    <cellStyle name="Currency 11 4 2 2 2" xfId="9457" xr:uid="{00000000-0005-0000-0000-000068270000}"/>
    <cellStyle name="Currency 11 4 2 2 2 2" xfId="9458" xr:uid="{00000000-0005-0000-0000-000069270000}"/>
    <cellStyle name="Currency 11 4 2 2 2 2 2" xfId="9459" xr:uid="{00000000-0005-0000-0000-00006A270000}"/>
    <cellStyle name="Currency 11 4 2 2 2 3" xfId="9460" xr:uid="{00000000-0005-0000-0000-00006B270000}"/>
    <cellStyle name="Currency 11 4 2 2 3" xfId="9461" xr:uid="{00000000-0005-0000-0000-00006C270000}"/>
    <cellStyle name="Currency 11 4 2 2 3 2" xfId="9462" xr:uid="{00000000-0005-0000-0000-00006D270000}"/>
    <cellStyle name="Currency 11 4 2 2 4" xfId="9463" xr:uid="{00000000-0005-0000-0000-00006E270000}"/>
    <cellStyle name="Currency 11 4 2 3" xfId="9464" xr:uid="{00000000-0005-0000-0000-00006F270000}"/>
    <cellStyle name="Currency 11 4 2 3 2" xfId="9465" xr:uid="{00000000-0005-0000-0000-000070270000}"/>
    <cellStyle name="Currency 11 4 2 3 2 2" xfId="9466" xr:uid="{00000000-0005-0000-0000-000071270000}"/>
    <cellStyle name="Currency 11 4 2 3 3" xfId="9467" xr:uid="{00000000-0005-0000-0000-000072270000}"/>
    <cellStyle name="Currency 11 4 2 4" xfId="9468" xr:uid="{00000000-0005-0000-0000-000073270000}"/>
    <cellStyle name="Currency 11 4 2 4 2" xfId="9469" xr:uid="{00000000-0005-0000-0000-000074270000}"/>
    <cellStyle name="Currency 11 4 2 5" xfId="9470" xr:uid="{00000000-0005-0000-0000-000075270000}"/>
    <cellStyle name="Currency 11 4 2 5 2" xfId="9471" xr:uid="{00000000-0005-0000-0000-000076270000}"/>
    <cellStyle name="Currency 11 4 2 6" xfId="9472" xr:uid="{00000000-0005-0000-0000-000077270000}"/>
    <cellStyle name="Currency 11 4 2 7" xfId="9473" xr:uid="{00000000-0005-0000-0000-000078270000}"/>
    <cellStyle name="Currency 11 4 3" xfId="9474" xr:uid="{00000000-0005-0000-0000-000079270000}"/>
    <cellStyle name="Currency 11 4 3 2" xfId="9475" xr:uid="{00000000-0005-0000-0000-00007A270000}"/>
    <cellStyle name="Currency 11 4 3 2 2" xfId="9476" xr:uid="{00000000-0005-0000-0000-00007B270000}"/>
    <cellStyle name="Currency 11 4 3 2 2 2" xfId="9477" xr:uid="{00000000-0005-0000-0000-00007C270000}"/>
    <cellStyle name="Currency 11 4 3 2 2 2 2" xfId="9478" xr:uid="{00000000-0005-0000-0000-00007D270000}"/>
    <cellStyle name="Currency 11 4 3 2 2 3" xfId="9479" xr:uid="{00000000-0005-0000-0000-00007E270000}"/>
    <cellStyle name="Currency 11 4 3 3" xfId="9480" xr:uid="{00000000-0005-0000-0000-00007F270000}"/>
    <cellStyle name="Currency 11 4 3 3 2" xfId="9481" xr:uid="{00000000-0005-0000-0000-000080270000}"/>
    <cellStyle name="Currency 11 4 3 3 2 2" xfId="9482" xr:uid="{00000000-0005-0000-0000-000081270000}"/>
    <cellStyle name="Currency 11 4 3 3 3" xfId="9483" xr:uid="{00000000-0005-0000-0000-000082270000}"/>
    <cellStyle name="Currency 11 4 3 4" xfId="9484" xr:uid="{00000000-0005-0000-0000-000083270000}"/>
    <cellStyle name="Currency 11 4 3 4 2" xfId="9485" xr:uid="{00000000-0005-0000-0000-000084270000}"/>
    <cellStyle name="Currency 11 4 3 5" xfId="9486" xr:uid="{00000000-0005-0000-0000-000085270000}"/>
    <cellStyle name="Currency 11 4 3 6" xfId="9487" xr:uid="{00000000-0005-0000-0000-000086270000}"/>
    <cellStyle name="Currency 11 4 4" xfId="9488" xr:uid="{00000000-0005-0000-0000-000087270000}"/>
    <cellStyle name="Currency 11 4 4 2" xfId="9489" xr:uid="{00000000-0005-0000-0000-000088270000}"/>
    <cellStyle name="Currency 11 4 4 2 2" xfId="9490" xr:uid="{00000000-0005-0000-0000-000089270000}"/>
    <cellStyle name="Currency 11 4 4 2 2 2" xfId="9491" xr:uid="{00000000-0005-0000-0000-00008A270000}"/>
    <cellStyle name="Currency 11 4 4 2 3" xfId="9492" xr:uid="{00000000-0005-0000-0000-00008B270000}"/>
    <cellStyle name="Currency 11 4 5" xfId="9493" xr:uid="{00000000-0005-0000-0000-00008C270000}"/>
    <cellStyle name="Currency 11 4 5 2" xfId="9494" xr:uid="{00000000-0005-0000-0000-00008D270000}"/>
    <cellStyle name="Currency 11 4 5 2 2" xfId="9495" xr:uid="{00000000-0005-0000-0000-00008E270000}"/>
    <cellStyle name="Currency 11 4 5 3" xfId="9496" xr:uid="{00000000-0005-0000-0000-00008F270000}"/>
    <cellStyle name="Currency 11 4 6" xfId="9497" xr:uid="{00000000-0005-0000-0000-000090270000}"/>
    <cellStyle name="Currency 11 4 6 2" xfId="9498" xr:uid="{00000000-0005-0000-0000-000091270000}"/>
    <cellStyle name="Currency 11 4 7" xfId="9499" xr:uid="{00000000-0005-0000-0000-000092270000}"/>
    <cellStyle name="Currency 11 4 7 2" xfId="9500" xr:uid="{00000000-0005-0000-0000-000093270000}"/>
    <cellStyle name="Currency 11 4 8" xfId="9501" xr:uid="{00000000-0005-0000-0000-000094270000}"/>
    <cellStyle name="Currency 11 4 9" xfId="9502" xr:uid="{00000000-0005-0000-0000-000095270000}"/>
    <cellStyle name="Currency 11 5" xfId="9503" xr:uid="{00000000-0005-0000-0000-000096270000}"/>
    <cellStyle name="Currency 11 5 2" xfId="9504" xr:uid="{00000000-0005-0000-0000-000097270000}"/>
    <cellStyle name="Currency 11 5 2 2" xfId="9505" xr:uid="{00000000-0005-0000-0000-000098270000}"/>
    <cellStyle name="Currency 11 5 2 2 2" xfId="9506" xr:uid="{00000000-0005-0000-0000-000099270000}"/>
    <cellStyle name="Currency 11 5 2 2 2 2" xfId="9507" xr:uid="{00000000-0005-0000-0000-00009A270000}"/>
    <cellStyle name="Currency 11 5 2 2 3" xfId="9508" xr:uid="{00000000-0005-0000-0000-00009B270000}"/>
    <cellStyle name="Currency 11 5 2 3" xfId="9509" xr:uid="{00000000-0005-0000-0000-00009C270000}"/>
    <cellStyle name="Currency 11 5 2 3 2" xfId="9510" xr:uid="{00000000-0005-0000-0000-00009D270000}"/>
    <cellStyle name="Currency 11 5 2 4" xfId="9511" xr:uid="{00000000-0005-0000-0000-00009E270000}"/>
    <cellStyle name="Currency 11 5 3" xfId="9512" xr:uid="{00000000-0005-0000-0000-00009F270000}"/>
    <cellStyle name="Currency 11 5 3 2" xfId="9513" xr:uid="{00000000-0005-0000-0000-0000A0270000}"/>
    <cellStyle name="Currency 11 5 3 2 2" xfId="9514" xr:uid="{00000000-0005-0000-0000-0000A1270000}"/>
    <cellStyle name="Currency 11 5 3 3" xfId="9515" xr:uid="{00000000-0005-0000-0000-0000A2270000}"/>
    <cellStyle name="Currency 11 5 4" xfId="9516" xr:uid="{00000000-0005-0000-0000-0000A3270000}"/>
    <cellStyle name="Currency 11 5 4 2" xfId="9517" xr:uid="{00000000-0005-0000-0000-0000A4270000}"/>
    <cellStyle name="Currency 11 5 5" xfId="9518" xr:uid="{00000000-0005-0000-0000-0000A5270000}"/>
    <cellStyle name="Currency 11 5 5 2" xfId="9519" xr:uid="{00000000-0005-0000-0000-0000A6270000}"/>
    <cellStyle name="Currency 11 5 6" xfId="9520" xr:uid="{00000000-0005-0000-0000-0000A7270000}"/>
    <cellStyle name="Currency 11 5 7" xfId="9521" xr:uid="{00000000-0005-0000-0000-0000A8270000}"/>
    <cellStyle name="Currency 11 5 8" xfId="37719" xr:uid="{00000000-0005-0000-0000-0000A9270000}"/>
    <cellStyle name="Currency 11 6" xfId="9522" xr:uid="{00000000-0005-0000-0000-0000AA270000}"/>
    <cellStyle name="Currency 11 6 2" xfId="9523" xr:uid="{00000000-0005-0000-0000-0000AB270000}"/>
    <cellStyle name="Currency 11 6 2 2" xfId="9524" xr:uid="{00000000-0005-0000-0000-0000AC270000}"/>
    <cellStyle name="Currency 11 6 2 2 2" xfId="9525" xr:uid="{00000000-0005-0000-0000-0000AD270000}"/>
    <cellStyle name="Currency 11 6 2 2 2 2" xfId="9526" xr:uid="{00000000-0005-0000-0000-0000AE270000}"/>
    <cellStyle name="Currency 11 6 2 2 3" xfId="9527" xr:uid="{00000000-0005-0000-0000-0000AF270000}"/>
    <cellStyle name="Currency 11 6 2 3" xfId="9528" xr:uid="{00000000-0005-0000-0000-0000B0270000}"/>
    <cellStyle name="Currency 11 6 2 3 2" xfId="9529" xr:uid="{00000000-0005-0000-0000-0000B1270000}"/>
    <cellStyle name="Currency 11 6 2 4" xfId="9530" xr:uid="{00000000-0005-0000-0000-0000B2270000}"/>
    <cellStyle name="Currency 11 6 3" xfId="9531" xr:uid="{00000000-0005-0000-0000-0000B3270000}"/>
    <cellStyle name="Currency 11 6 3 2" xfId="9532" xr:uid="{00000000-0005-0000-0000-0000B4270000}"/>
    <cellStyle name="Currency 11 6 3 2 2" xfId="9533" xr:uid="{00000000-0005-0000-0000-0000B5270000}"/>
    <cellStyle name="Currency 11 6 3 3" xfId="9534" xr:uid="{00000000-0005-0000-0000-0000B6270000}"/>
    <cellStyle name="Currency 11 6 4" xfId="9535" xr:uid="{00000000-0005-0000-0000-0000B7270000}"/>
    <cellStyle name="Currency 11 6 4 2" xfId="9536" xr:uid="{00000000-0005-0000-0000-0000B8270000}"/>
    <cellStyle name="Currency 11 6 5" xfId="9537" xr:uid="{00000000-0005-0000-0000-0000B9270000}"/>
    <cellStyle name="Currency 11 6 5 2" xfId="9538" xr:uid="{00000000-0005-0000-0000-0000BA270000}"/>
    <cellStyle name="Currency 11 6 6" xfId="9539" xr:uid="{00000000-0005-0000-0000-0000BB270000}"/>
    <cellStyle name="Currency 11 6 7" xfId="9540" xr:uid="{00000000-0005-0000-0000-0000BC270000}"/>
    <cellStyle name="Currency 11 7" xfId="9541" xr:uid="{00000000-0005-0000-0000-0000BD270000}"/>
    <cellStyle name="Currency 11 7 2" xfId="9542" xr:uid="{00000000-0005-0000-0000-0000BE270000}"/>
    <cellStyle name="Currency 11 7 2 2" xfId="9543" xr:uid="{00000000-0005-0000-0000-0000BF270000}"/>
    <cellStyle name="Currency 11 7 2 2 2" xfId="9544" xr:uid="{00000000-0005-0000-0000-0000C0270000}"/>
    <cellStyle name="Currency 11 7 2 3" xfId="9545" xr:uid="{00000000-0005-0000-0000-0000C1270000}"/>
    <cellStyle name="Currency 11 8" xfId="9546" xr:uid="{00000000-0005-0000-0000-0000C2270000}"/>
    <cellStyle name="Currency 11 8 2" xfId="9547" xr:uid="{00000000-0005-0000-0000-0000C3270000}"/>
    <cellStyle name="Currency 11 8 2 2" xfId="9548" xr:uid="{00000000-0005-0000-0000-0000C4270000}"/>
    <cellStyle name="Currency 11 8 3" xfId="9549" xr:uid="{00000000-0005-0000-0000-0000C5270000}"/>
    <cellStyle name="Currency 11 9" xfId="9550" xr:uid="{00000000-0005-0000-0000-0000C6270000}"/>
    <cellStyle name="Currency 12" xfId="9551" xr:uid="{00000000-0005-0000-0000-0000C7270000}"/>
    <cellStyle name="Currency 12 2" xfId="9552" xr:uid="{00000000-0005-0000-0000-0000C8270000}"/>
    <cellStyle name="Currency 12 2 2" xfId="9553" xr:uid="{00000000-0005-0000-0000-0000C9270000}"/>
    <cellStyle name="Currency 12 2 2 2" xfId="9554" xr:uid="{00000000-0005-0000-0000-0000CA270000}"/>
    <cellStyle name="Currency 12 2 2 2 2" xfId="9555" xr:uid="{00000000-0005-0000-0000-0000CB270000}"/>
    <cellStyle name="Currency 12 2 2 2 2 2" xfId="9556" xr:uid="{00000000-0005-0000-0000-0000CC270000}"/>
    <cellStyle name="Currency 12 2 2 2 3" xfId="9557" xr:uid="{00000000-0005-0000-0000-0000CD270000}"/>
    <cellStyle name="Currency 12 2 2 3" xfId="9558" xr:uid="{00000000-0005-0000-0000-0000CE270000}"/>
    <cellStyle name="Currency 12 2 2 3 2" xfId="9559" xr:uid="{00000000-0005-0000-0000-0000CF270000}"/>
    <cellStyle name="Currency 12 2 2 3 2 2" xfId="9560" xr:uid="{00000000-0005-0000-0000-0000D0270000}"/>
    <cellStyle name="Currency 12 2 2 3 3" xfId="9561" xr:uid="{00000000-0005-0000-0000-0000D1270000}"/>
    <cellStyle name="Currency 12 2 2 3 4" xfId="9562" xr:uid="{00000000-0005-0000-0000-0000D2270000}"/>
    <cellStyle name="Currency 12 2 3" xfId="9563" xr:uid="{00000000-0005-0000-0000-0000D3270000}"/>
    <cellStyle name="Currency 12 2 3 2" xfId="9564" xr:uid="{00000000-0005-0000-0000-0000D4270000}"/>
    <cellStyle name="Currency 12 2 3 2 2" xfId="9565" xr:uid="{00000000-0005-0000-0000-0000D5270000}"/>
    <cellStyle name="Currency 12 2 3 3" xfId="9566" xr:uid="{00000000-0005-0000-0000-0000D6270000}"/>
    <cellStyle name="Currency 12 2 4" xfId="9567" xr:uid="{00000000-0005-0000-0000-0000D7270000}"/>
    <cellStyle name="Currency 12 2 5" xfId="9568" xr:uid="{00000000-0005-0000-0000-0000D8270000}"/>
    <cellStyle name="Currency 12 3" xfId="9569" xr:uid="{00000000-0005-0000-0000-0000D9270000}"/>
    <cellStyle name="Currency 12 3 2" xfId="9570" xr:uid="{00000000-0005-0000-0000-0000DA270000}"/>
    <cellStyle name="Currency 12 3 2 2" xfId="9571" xr:uid="{00000000-0005-0000-0000-0000DB270000}"/>
    <cellStyle name="Currency 12 3 2 2 2" xfId="9572" xr:uid="{00000000-0005-0000-0000-0000DC270000}"/>
    <cellStyle name="Currency 12 3 2 3" xfId="9573" xr:uid="{00000000-0005-0000-0000-0000DD270000}"/>
    <cellStyle name="Currency 12 4" xfId="9574" xr:uid="{00000000-0005-0000-0000-0000DE270000}"/>
    <cellStyle name="Currency 12 5" xfId="9575" xr:uid="{00000000-0005-0000-0000-0000DF270000}"/>
    <cellStyle name="Currency 12 6" xfId="9576" xr:uid="{00000000-0005-0000-0000-0000E0270000}"/>
    <cellStyle name="Currency 13" xfId="9577" xr:uid="{00000000-0005-0000-0000-0000E1270000}"/>
    <cellStyle name="Currency 13 2" xfId="37721" xr:uid="{00000000-0005-0000-0000-0000E2270000}"/>
    <cellStyle name="Currency 13 3" xfId="37722" xr:uid="{00000000-0005-0000-0000-0000E3270000}"/>
    <cellStyle name="Currency 13 4" xfId="37723" xr:uid="{00000000-0005-0000-0000-0000E4270000}"/>
    <cellStyle name="Currency 13 5" xfId="37720" xr:uid="{00000000-0005-0000-0000-0000E5270000}"/>
    <cellStyle name="Currency 14" xfId="53" xr:uid="{00000000-0005-0000-0000-0000E6270000}"/>
    <cellStyle name="Currency 14 2" xfId="9578" xr:uid="{00000000-0005-0000-0000-0000E7270000}"/>
    <cellStyle name="Currency 14 3" xfId="37724" xr:uid="{00000000-0005-0000-0000-0000E8270000}"/>
    <cellStyle name="Currency 15" xfId="9579" xr:uid="{00000000-0005-0000-0000-0000E9270000}"/>
    <cellStyle name="Currency 15 2" xfId="37726" xr:uid="{00000000-0005-0000-0000-0000EA270000}"/>
    <cellStyle name="Currency 15 3" xfId="37725" xr:uid="{00000000-0005-0000-0000-0000EB270000}"/>
    <cellStyle name="Currency 16" xfId="9580" xr:uid="{00000000-0005-0000-0000-0000EC270000}"/>
    <cellStyle name="Currency 16 2" xfId="37727" xr:uid="{00000000-0005-0000-0000-0000ED270000}"/>
    <cellStyle name="Currency 17" xfId="9581" xr:uid="{00000000-0005-0000-0000-0000EE270000}"/>
    <cellStyle name="Currency 17 2" xfId="37728" xr:uid="{00000000-0005-0000-0000-0000EF270000}"/>
    <cellStyle name="Currency 18" xfId="9582" xr:uid="{00000000-0005-0000-0000-0000F0270000}"/>
    <cellStyle name="Currency 18 2" xfId="37730" xr:uid="{00000000-0005-0000-0000-0000F1270000}"/>
    <cellStyle name="Currency 18 3" xfId="37731" xr:uid="{00000000-0005-0000-0000-0000F2270000}"/>
    <cellStyle name="Currency 18 4" xfId="37732" xr:uid="{00000000-0005-0000-0000-0000F3270000}"/>
    <cellStyle name="Currency 18 5" xfId="37733" xr:uid="{00000000-0005-0000-0000-0000F4270000}"/>
    <cellStyle name="Currency 18 6" xfId="37729" xr:uid="{00000000-0005-0000-0000-0000F5270000}"/>
    <cellStyle name="Currency 19" xfId="9583" xr:uid="{00000000-0005-0000-0000-0000F6270000}"/>
    <cellStyle name="Currency 19 2" xfId="37735" xr:uid="{00000000-0005-0000-0000-0000F7270000}"/>
    <cellStyle name="Currency 19 3" xfId="37736" xr:uid="{00000000-0005-0000-0000-0000F8270000}"/>
    <cellStyle name="Currency 19 4" xfId="37734" xr:uid="{00000000-0005-0000-0000-0000F9270000}"/>
    <cellStyle name="Currency 2" xfId="5" xr:uid="{00000000-0005-0000-0000-0000FA270000}"/>
    <cellStyle name="Currency 2 2" xfId="9584" xr:uid="{00000000-0005-0000-0000-0000FB270000}"/>
    <cellStyle name="Currency 2 2 2" xfId="9585" xr:uid="{00000000-0005-0000-0000-0000FC270000}"/>
    <cellStyle name="Currency 2 2 3" xfId="9586" xr:uid="{00000000-0005-0000-0000-0000FD270000}"/>
    <cellStyle name="Currency 2 2 4" xfId="37737" xr:uid="{00000000-0005-0000-0000-0000FE270000}"/>
    <cellStyle name="Currency 2 2 5" xfId="37738" xr:uid="{00000000-0005-0000-0000-0000FF270000}"/>
    <cellStyle name="Currency 2 2 6" xfId="37739" xr:uid="{00000000-0005-0000-0000-000000280000}"/>
    <cellStyle name="Currency 2 2 7" xfId="37740" xr:uid="{00000000-0005-0000-0000-000001280000}"/>
    <cellStyle name="Currency 2 3" xfId="9587" xr:uid="{00000000-0005-0000-0000-000002280000}"/>
    <cellStyle name="Currency 2 3 2" xfId="9588" xr:uid="{00000000-0005-0000-0000-000003280000}"/>
    <cellStyle name="Currency 2 3 3" xfId="38343" xr:uid="{00000000-0005-0000-0000-000004280000}"/>
    <cellStyle name="Currency 2 4" xfId="9589" xr:uid="{00000000-0005-0000-0000-000005280000}"/>
    <cellStyle name="Currency 2 4 2" xfId="38344" xr:uid="{00000000-0005-0000-0000-000006280000}"/>
    <cellStyle name="Currency 2 4 3" xfId="38345" xr:uid="{00000000-0005-0000-0000-000007280000}"/>
    <cellStyle name="Currency 2 4 3 2" xfId="38346" xr:uid="{00000000-0005-0000-0000-000008280000}"/>
    <cellStyle name="Currency 2 4 4" xfId="38347" xr:uid="{00000000-0005-0000-0000-000009280000}"/>
    <cellStyle name="Currency 2 5" xfId="37741" xr:uid="{00000000-0005-0000-0000-00000A280000}"/>
    <cellStyle name="Currency 2 5 2" xfId="38348" xr:uid="{00000000-0005-0000-0000-00000B280000}"/>
    <cellStyle name="Currency 2 6" xfId="37742" xr:uid="{00000000-0005-0000-0000-00000C280000}"/>
    <cellStyle name="Currency 2 7" xfId="37743" xr:uid="{00000000-0005-0000-0000-00000D280000}"/>
    <cellStyle name="Currency 2 8" xfId="37744" xr:uid="{00000000-0005-0000-0000-00000E280000}"/>
    <cellStyle name="Currency 20" xfId="9590" xr:uid="{00000000-0005-0000-0000-00000F280000}"/>
    <cellStyle name="Currency 20 2" xfId="37746" xr:uid="{00000000-0005-0000-0000-000010280000}"/>
    <cellStyle name="Currency 20 3" xfId="37745" xr:uid="{00000000-0005-0000-0000-000011280000}"/>
    <cellStyle name="Currency 21" xfId="9591" xr:uid="{00000000-0005-0000-0000-000012280000}"/>
    <cellStyle name="Currency 21 2" xfId="37748" xr:uid="{00000000-0005-0000-0000-000013280000}"/>
    <cellStyle name="Currency 21 3" xfId="37747" xr:uid="{00000000-0005-0000-0000-000014280000}"/>
    <cellStyle name="Currency 22" xfId="9592" xr:uid="{00000000-0005-0000-0000-000015280000}"/>
    <cellStyle name="Currency 22 2" xfId="37749" xr:uid="{00000000-0005-0000-0000-000016280000}"/>
    <cellStyle name="Currency 23" xfId="9593" xr:uid="{00000000-0005-0000-0000-000017280000}"/>
    <cellStyle name="Currency 23 2" xfId="37750" xr:uid="{00000000-0005-0000-0000-000018280000}"/>
    <cellStyle name="Currency 24" xfId="9594" xr:uid="{00000000-0005-0000-0000-000019280000}"/>
    <cellStyle name="Currency 24 2" xfId="37751" xr:uid="{00000000-0005-0000-0000-00001A280000}"/>
    <cellStyle name="Currency 25" xfId="9595" xr:uid="{00000000-0005-0000-0000-00001B280000}"/>
    <cellStyle name="Currency 25 2" xfId="38303" xr:uid="{00000000-0005-0000-0000-00001C280000}"/>
    <cellStyle name="Currency 26" xfId="9596" xr:uid="{00000000-0005-0000-0000-00001D280000}"/>
    <cellStyle name="Currency 26 2" xfId="38304" xr:uid="{00000000-0005-0000-0000-00001E280000}"/>
    <cellStyle name="Currency 27" xfId="9597" xr:uid="{00000000-0005-0000-0000-00001F280000}"/>
    <cellStyle name="Currency 27 2" xfId="9598" xr:uid="{00000000-0005-0000-0000-000020280000}"/>
    <cellStyle name="Currency 27 3" xfId="9599" xr:uid="{00000000-0005-0000-0000-000021280000}"/>
    <cellStyle name="Currency 27 4" xfId="9600" xr:uid="{00000000-0005-0000-0000-000022280000}"/>
    <cellStyle name="Currency 28" xfId="9601" xr:uid="{00000000-0005-0000-0000-000023280000}"/>
    <cellStyle name="Currency 29" xfId="9602" xr:uid="{00000000-0005-0000-0000-000024280000}"/>
    <cellStyle name="Currency 3" xfId="9603" xr:uid="{00000000-0005-0000-0000-000025280000}"/>
    <cellStyle name="Currency 3 2" xfId="9604" xr:uid="{00000000-0005-0000-0000-000026280000}"/>
    <cellStyle name="Currency 3 2 2" xfId="38349" xr:uid="{00000000-0005-0000-0000-000027280000}"/>
    <cellStyle name="Currency 3 3" xfId="37752" xr:uid="{00000000-0005-0000-0000-000028280000}"/>
    <cellStyle name="Currency 3 4" xfId="37753" xr:uid="{00000000-0005-0000-0000-000029280000}"/>
    <cellStyle name="Currency 3 5" xfId="37754" xr:uid="{00000000-0005-0000-0000-00002A280000}"/>
    <cellStyle name="Currency 3 6" xfId="37755" xr:uid="{00000000-0005-0000-0000-00002B280000}"/>
    <cellStyle name="Currency 3 7" xfId="37756" xr:uid="{00000000-0005-0000-0000-00002C280000}"/>
    <cellStyle name="Currency 30" xfId="9605" xr:uid="{00000000-0005-0000-0000-00002D280000}"/>
    <cellStyle name="Currency 31" xfId="9606" xr:uid="{00000000-0005-0000-0000-00002E280000}"/>
    <cellStyle name="Currency 32" xfId="9607" xr:uid="{00000000-0005-0000-0000-00002F280000}"/>
    <cellStyle name="Currency 33" xfId="9608" xr:uid="{00000000-0005-0000-0000-000030280000}"/>
    <cellStyle name="Currency 4" xfId="9609" xr:uid="{00000000-0005-0000-0000-000031280000}"/>
    <cellStyle name="Currency 4 2" xfId="9610" xr:uid="{00000000-0005-0000-0000-000032280000}"/>
    <cellStyle name="Currency 4 2 10" xfId="38350" xr:uid="{00000000-0005-0000-0000-000033280000}"/>
    <cellStyle name="Currency 4 2 10 2" xfId="38351" xr:uid="{00000000-0005-0000-0000-000034280000}"/>
    <cellStyle name="Currency 4 2 11" xfId="38352" xr:uid="{00000000-0005-0000-0000-000035280000}"/>
    <cellStyle name="Currency 4 2 2" xfId="38353" xr:uid="{00000000-0005-0000-0000-000036280000}"/>
    <cellStyle name="Currency 4 2 2 2" xfId="38354" xr:uid="{00000000-0005-0000-0000-000037280000}"/>
    <cellStyle name="Currency 4 2 3" xfId="38355" xr:uid="{00000000-0005-0000-0000-000038280000}"/>
    <cellStyle name="Currency 4 2 4" xfId="38356" xr:uid="{00000000-0005-0000-0000-000039280000}"/>
    <cellStyle name="Currency 4 2 5" xfId="38357" xr:uid="{00000000-0005-0000-0000-00003A280000}"/>
    <cellStyle name="Currency 4 2 6" xfId="38358" xr:uid="{00000000-0005-0000-0000-00003B280000}"/>
    <cellStyle name="Currency 4 2 6 2" xfId="38359" xr:uid="{00000000-0005-0000-0000-00003C280000}"/>
    <cellStyle name="Currency 4 2 7" xfId="38360" xr:uid="{00000000-0005-0000-0000-00003D280000}"/>
    <cellStyle name="Currency 4 2 7 2" xfId="38361" xr:uid="{00000000-0005-0000-0000-00003E280000}"/>
    <cellStyle name="Currency 4 2 8" xfId="38362" xr:uid="{00000000-0005-0000-0000-00003F280000}"/>
    <cellStyle name="Currency 4 2 8 2" xfId="38363" xr:uid="{00000000-0005-0000-0000-000040280000}"/>
    <cellStyle name="Currency 4 2 9" xfId="38364" xr:uid="{00000000-0005-0000-0000-000041280000}"/>
    <cellStyle name="Currency 4 2 9 2" xfId="38365" xr:uid="{00000000-0005-0000-0000-000042280000}"/>
    <cellStyle name="Currency 4 3" xfId="37758" xr:uid="{00000000-0005-0000-0000-000043280000}"/>
    <cellStyle name="Currency 4 3 2" xfId="37759" xr:uid="{00000000-0005-0000-0000-000044280000}"/>
    <cellStyle name="Currency 4 3 3" xfId="37760" xr:uid="{00000000-0005-0000-0000-000045280000}"/>
    <cellStyle name="Currency 4 3 4" xfId="38366" xr:uid="{00000000-0005-0000-0000-000046280000}"/>
    <cellStyle name="Currency 4 3 5" xfId="38367" xr:uid="{00000000-0005-0000-0000-000047280000}"/>
    <cellStyle name="Currency 4 4" xfId="37761" xr:uid="{00000000-0005-0000-0000-000048280000}"/>
    <cellStyle name="Currency 4 5" xfId="37762" xr:uid="{00000000-0005-0000-0000-000049280000}"/>
    <cellStyle name="Currency 4 5 2" xfId="37763" xr:uid="{00000000-0005-0000-0000-00004A280000}"/>
    <cellStyle name="Currency 4 5 3" xfId="37764" xr:uid="{00000000-0005-0000-0000-00004B280000}"/>
    <cellStyle name="Currency 4 5 4" xfId="37765" xr:uid="{00000000-0005-0000-0000-00004C280000}"/>
    <cellStyle name="Currency 4 5 5" xfId="37766" xr:uid="{00000000-0005-0000-0000-00004D280000}"/>
    <cellStyle name="Currency 4 6" xfId="37767" xr:uid="{00000000-0005-0000-0000-00004E280000}"/>
    <cellStyle name="Currency 4 6 2" xfId="37768" xr:uid="{00000000-0005-0000-0000-00004F280000}"/>
    <cellStyle name="Currency 4 7" xfId="37769" xr:uid="{00000000-0005-0000-0000-000050280000}"/>
    <cellStyle name="Currency 4 8" xfId="37770" xr:uid="{00000000-0005-0000-0000-000051280000}"/>
    <cellStyle name="Currency 4 9" xfId="37757" xr:uid="{00000000-0005-0000-0000-000052280000}"/>
    <cellStyle name="Currency 5" xfId="9611" xr:uid="{00000000-0005-0000-0000-000053280000}"/>
    <cellStyle name="Currency 5 2" xfId="9612" xr:uid="{00000000-0005-0000-0000-000054280000}"/>
    <cellStyle name="Currency 5 2 2" xfId="9613" xr:uid="{00000000-0005-0000-0000-000055280000}"/>
    <cellStyle name="Currency 5 2 2 2" xfId="37773" xr:uid="{00000000-0005-0000-0000-000056280000}"/>
    <cellStyle name="Currency 5 2 3" xfId="37774" xr:uid="{00000000-0005-0000-0000-000057280000}"/>
    <cellStyle name="Currency 5 2 4" xfId="37775" xr:uid="{00000000-0005-0000-0000-000058280000}"/>
    <cellStyle name="Currency 5 2 5" xfId="37772" xr:uid="{00000000-0005-0000-0000-000059280000}"/>
    <cellStyle name="Currency 5 3" xfId="37776" xr:uid="{00000000-0005-0000-0000-00005A280000}"/>
    <cellStyle name="Currency 5 4" xfId="37777" xr:uid="{00000000-0005-0000-0000-00005B280000}"/>
    <cellStyle name="Currency 5 5" xfId="37778" xr:uid="{00000000-0005-0000-0000-00005C280000}"/>
    <cellStyle name="Currency 5 6" xfId="37779" xr:uid="{00000000-0005-0000-0000-00005D280000}"/>
    <cellStyle name="Currency 5 7" xfId="37780" xr:uid="{00000000-0005-0000-0000-00005E280000}"/>
    <cellStyle name="Currency 5 7 2" xfId="37781" xr:uid="{00000000-0005-0000-0000-00005F280000}"/>
    <cellStyle name="Currency 5 8" xfId="37782" xr:uid="{00000000-0005-0000-0000-000060280000}"/>
    <cellStyle name="Currency 5 9" xfId="37771" xr:uid="{00000000-0005-0000-0000-000061280000}"/>
    <cellStyle name="Currency 6" xfId="9614" xr:uid="{00000000-0005-0000-0000-000062280000}"/>
    <cellStyle name="Currency 6 2" xfId="9615" xr:uid="{00000000-0005-0000-0000-000063280000}"/>
    <cellStyle name="Currency 6 2 2" xfId="38368" xr:uid="{00000000-0005-0000-0000-000064280000}"/>
    <cellStyle name="Currency 6 3" xfId="9616" xr:uid="{00000000-0005-0000-0000-000065280000}"/>
    <cellStyle name="Currency 7" xfId="9617" xr:uid="{00000000-0005-0000-0000-000066280000}"/>
    <cellStyle name="Currency 7 2" xfId="9618" xr:uid="{00000000-0005-0000-0000-000067280000}"/>
    <cellStyle name="Currency 7 3" xfId="9619" xr:uid="{00000000-0005-0000-0000-000068280000}"/>
    <cellStyle name="Currency 7 3 2" xfId="37784" xr:uid="{00000000-0005-0000-0000-000069280000}"/>
    <cellStyle name="Currency 7 4" xfId="37785" xr:uid="{00000000-0005-0000-0000-00006A280000}"/>
    <cellStyle name="Currency 7 5" xfId="37786" xr:uid="{00000000-0005-0000-0000-00006B280000}"/>
    <cellStyle name="Currency 7 6" xfId="37787" xr:uid="{00000000-0005-0000-0000-00006C280000}"/>
    <cellStyle name="Currency 7 7" xfId="37783" xr:uid="{00000000-0005-0000-0000-00006D280000}"/>
    <cellStyle name="Currency 8" xfId="9620" xr:uid="{00000000-0005-0000-0000-00006E280000}"/>
    <cellStyle name="Currency 8 2" xfId="9621" xr:uid="{00000000-0005-0000-0000-00006F280000}"/>
    <cellStyle name="Currency 8 2 2" xfId="37788" xr:uid="{00000000-0005-0000-0000-000070280000}"/>
    <cellStyle name="Currency 8 3" xfId="9622" xr:uid="{00000000-0005-0000-0000-000071280000}"/>
    <cellStyle name="Currency 8 3 2" xfId="9623" xr:uid="{00000000-0005-0000-0000-000072280000}"/>
    <cellStyle name="Currency 8 3 2 2" xfId="9624" xr:uid="{00000000-0005-0000-0000-000073280000}"/>
    <cellStyle name="Currency 8 3 2 2 2" xfId="9625" xr:uid="{00000000-0005-0000-0000-000074280000}"/>
    <cellStyle name="Currency 8 3 2 2 2 2" xfId="9626" xr:uid="{00000000-0005-0000-0000-000075280000}"/>
    <cellStyle name="Currency 8 3 2 2 2 2 2" xfId="9627" xr:uid="{00000000-0005-0000-0000-000076280000}"/>
    <cellStyle name="Currency 8 3 2 2 2 3" xfId="9628" xr:uid="{00000000-0005-0000-0000-000077280000}"/>
    <cellStyle name="Currency 8 3 2 2 3" xfId="9629" xr:uid="{00000000-0005-0000-0000-000078280000}"/>
    <cellStyle name="Currency 8 3 2 2 3 2" xfId="9630" xr:uid="{00000000-0005-0000-0000-000079280000}"/>
    <cellStyle name="Currency 8 3 2 2 4" xfId="9631" xr:uid="{00000000-0005-0000-0000-00007A280000}"/>
    <cellStyle name="Currency 8 3 2 3" xfId="9632" xr:uid="{00000000-0005-0000-0000-00007B280000}"/>
    <cellStyle name="Currency 8 3 2 3 2" xfId="9633" xr:uid="{00000000-0005-0000-0000-00007C280000}"/>
    <cellStyle name="Currency 8 3 2 3 2 2" xfId="9634" xr:uid="{00000000-0005-0000-0000-00007D280000}"/>
    <cellStyle name="Currency 8 3 2 3 3" xfId="9635" xr:uid="{00000000-0005-0000-0000-00007E280000}"/>
    <cellStyle name="Currency 8 3 2 4" xfId="9636" xr:uid="{00000000-0005-0000-0000-00007F280000}"/>
    <cellStyle name="Currency 8 3 2 4 2" xfId="9637" xr:uid="{00000000-0005-0000-0000-000080280000}"/>
    <cellStyle name="Currency 8 3 2 5" xfId="9638" xr:uid="{00000000-0005-0000-0000-000081280000}"/>
    <cellStyle name="Currency 8 3 2 5 2" xfId="9639" xr:uid="{00000000-0005-0000-0000-000082280000}"/>
    <cellStyle name="Currency 8 3 2 6" xfId="9640" xr:uid="{00000000-0005-0000-0000-000083280000}"/>
    <cellStyle name="Currency 8 3 2 7" xfId="9641" xr:uid="{00000000-0005-0000-0000-000084280000}"/>
    <cellStyle name="Currency 8 3 3" xfId="9642" xr:uid="{00000000-0005-0000-0000-000085280000}"/>
    <cellStyle name="Currency 8 3 3 2" xfId="9643" xr:uid="{00000000-0005-0000-0000-000086280000}"/>
    <cellStyle name="Currency 8 3 3 2 2" xfId="9644" xr:uid="{00000000-0005-0000-0000-000087280000}"/>
    <cellStyle name="Currency 8 3 3 2 2 2" xfId="9645" xr:uid="{00000000-0005-0000-0000-000088280000}"/>
    <cellStyle name="Currency 8 3 3 2 2 2 2" xfId="9646" xr:uid="{00000000-0005-0000-0000-000089280000}"/>
    <cellStyle name="Currency 8 3 3 2 2 3" xfId="9647" xr:uid="{00000000-0005-0000-0000-00008A280000}"/>
    <cellStyle name="Currency 8 3 3 3" xfId="9648" xr:uid="{00000000-0005-0000-0000-00008B280000}"/>
    <cellStyle name="Currency 8 3 3 3 2" xfId="9649" xr:uid="{00000000-0005-0000-0000-00008C280000}"/>
    <cellStyle name="Currency 8 3 3 3 2 2" xfId="9650" xr:uid="{00000000-0005-0000-0000-00008D280000}"/>
    <cellStyle name="Currency 8 3 3 3 3" xfId="9651" xr:uid="{00000000-0005-0000-0000-00008E280000}"/>
    <cellStyle name="Currency 8 3 3 4" xfId="9652" xr:uid="{00000000-0005-0000-0000-00008F280000}"/>
    <cellStyle name="Currency 8 3 3 4 2" xfId="9653" xr:uid="{00000000-0005-0000-0000-000090280000}"/>
    <cellStyle name="Currency 8 3 3 5" xfId="9654" xr:uid="{00000000-0005-0000-0000-000091280000}"/>
    <cellStyle name="Currency 8 3 3 6" xfId="9655" xr:uid="{00000000-0005-0000-0000-000092280000}"/>
    <cellStyle name="Currency 8 3 4" xfId="9656" xr:uid="{00000000-0005-0000-0000-000093280000}"/>
    <cellStyle name="Currency 8 3 4 2" xfId="9657" xr:uid="{00000000-0005-0000-0000-000094280000}"/>
    <cellStyle name="Currency 8 3 4 2 2" xfId="9658" xr:uid="{00000000-0005-0000-0000-000095280000}"/>
    <cellStyle name="Currency 8 3 4 2 2 2" xfId="9659" xr:uid="{00000000-0005-0000-0000-000096280000}"/>
    <cellStyle name="Currency 8 3 4 2 3" xfId="9660" xr:uid="{00000000-0005-0000-0000-000097280000}"/>
    <cellStyle name="Currency 8 3 5" xfId="9661" xr:uid="{00000000-0005-0000-0000-000098280000}"/>
    <cellStyle name="Currency 8 3 5 2" xfId="9662" xr:uid="{00000000-0005-0000-0000-000099280000}"/>
    <cellStyle name="Currency 8 3 5 2 2" xfId="9663" xr:uid="{00000000-0005-0000-0000-00009A280000}"/>
    <cellStyle name="Currency 8 3 5 3" xfId="9664" xr:uid="{00000000-0005-0000-0000-00009B280000}"/>
    <cellStyle name="Currency 8 3 6" xfId="9665" xr:uid="{00000000-0005-0000-0000-00009C280000}"/>
    <cellStyle name="Currency 8 3 6 2" xfId="9666" xr:uid="{00000000-0005-0000-0000-00009D280000}"/>
    <cellStyle name="Currency 8 3 7" xfId="9667" xr:uid="{00000000-0005-0000-0000-00009E280000}"/>
    <cellStyle name="Currency 8 3 7 2" xfId="9668" xr:uid="{00000000-0005-0000-0000-00009F280000}"/>
    <cellStyle name="Currency 8 3 8" xfId="9669" xr:uid="{00000000-0005-0000-0000-0000A0280000}"/>
    <cellStyle name="Currency 8 3 9" xfId="9670" xr:uid="{00000000-0005-0000-0000-0000A1280000}"/>
    <cellStyle name="Currency 8 4" xfId="9671" xr:uid="{00000000-0005-0000-0000-0000A2280000}"/>
    <cellStyle name="Currency 8 4 2" xfId="9672" xr:uid="{00000000-0005-0000-0000-0000A3280000}"/>
    <cellStyle name="Currency 8 4 2 2" xfId="9673" xr:uid="{00000000-0005-0000-0000-0000A4280000}"/>
    <cellStyle name="Currency 8 4 2 2 2" xfId="9674" xr:uid="{00000000-0005-0000-0000-0000A5280000}"/>
    <cellStyle name="Currency 8 4 2 2 2 2" xfId="9675" xr:uid="{00000000-0005-0000-0000-0000A6280000}"/>
    <cellStyle name="Currency 8 4 2 2 2 2 2" xfId="9676" xr:uid="{00000000-0005-0000-0000-0000A7280000}"/>
    <cellStyle name="Currency 8 4 2 2 2 3" xfId="9677" xr:uid="{00000000-0005-0000-0000-0000A8280000}"/>
    <cellStyle name="Currency 8 4 2 2 3" xfId="9678" xr:uid="{00000000-0005-0000-0000-0000A9280000}"/>
    <cellStyle name="Currency 8 4 2 2 3 2" xfId="9679" xr:uid="{00000000-0005-0000-0000-0000AA280000}"/>
    <cellStyle name="Currency 8 4 2 2 4" xfId="9680" xr:uid="{00000000-0005-0000-0000-0000AB280000}"/>
    <cellStyle name="Currency 8 4 2 3" xfId="9681" xr:uid="{00000000-0005-0000-0000-0000AC280000}"/>
    <cellStyle name="Currency 8 4 2 3 2" xfId="9682" xr:uid="{00000000-0005-0000-0000-0000AD280000}"/>
    <cellStyle name="Currency 8 4 2 3 2 2" xfId="9683" xr:uid="{00000000-0005-0000-0000-0000AE280000}"/>
    <cellStyle name="Currency 8 4 2 3 3" xfId="9684" xr:uid="{00000000-0005-0000-0000-0000AF280000}"/>
    <cellStyle name="Currency 8 4 2 4" xfId="9685" xr:uid="{00000000-0005-0000-0000-0000B0280000}"/>
    <cellStyle name="Currency 8 4 2 4 2" xfId="9686" xr:uid="{00000000-0005-0000-0000-0000B1280000}"/>
    <cellStyle name="Currency 8 4 2 5" xfId="9687" xr:uid="{00000000-0005-0000-0000-0000B2280000}"/>
    <cellStyle name="Currency 8 4 2 5 2" xfId="9688" xr:uid="{00000000-0005-0000-0000-0000B3280000}"/>
    <cellStyle name="Currency 8 4 2 6" xfId="9689" xr:uid="{00000000-0005-0000-0000-0000B4280000}"/>
    <cellStyle name="Currency 8 4 2 7" xfId="9690" xr:uid="{00000000-0005-0000-0000-0000B5280000}"/>
    <cellStyle name="Currency 8 4 3" xfId="9691" xr:uid="{00000000-0005-0000-0000-0000B6280000}"/>
    <cellStyle name="Currency 8 4 3 2" xfId="9692" xr:uid="{00000000-0005-0000-0000-0000B7280000}"/>
    <cellStyle name="Currency 8 4 3 2 2" xfId="9693" xr:uid="{00000000-0005-0000-0000-0000B8280000}"/>
    <cellStyle name="Currency 8 4 3 2 2 2" xfId="9694" xr:uid="{00000000-0005-0000-0000-0000B9280000}"/>
    <cellStyle name="Currency 8 4 3 2 2 2 2" xfId="9695" xr:uid="{00000000-0005-0000-0000-0000BA280000}"/>
    <cellStyle name="Currency 8 4 3 2 2 3" xfId="9696" xr:uid="{00000000-0005-0000-0000-0000BB280000}"/>
    <cellStyle name="Currency 8 4 3 3" xfId="9697" xr:uid="{00000000-0005-0000-0000-0000BC280000}"/>
    <cellStyle name="Currency 8 4 3 3 2" xfId="9698" xr:uid="{00000000-0005-0000-0000-0000BD280000}"/>
    <cellStyle name="Currency 8 4 3 3 2 2" xfId="9699" xr:uid="{00000000-0005-0000-0000-0000BE280000}"/>
    <cellStyle name="Currency 8 4 3 3 3" xfId="9700" xr:uid="{00000000-0005-0000-0000-0000BF280000}"/>
    <cellStyle name="Currency 8 4 3 4" xfId="9701" xr:uid="{00000000-0005-0000-0000-0000C0280000}"/>
    <cellStyle name="Currency 8 4 3 4 2" xfId="9702" xr:uid="{00000000-0005-0000-0000-0000C1280000}"/>
    <cellStyle name="Currency 8 4 3 5" xfId="9703" xr:uid="{00000000-0005-0000-0000-0000C2280000}"/>
    <cellStyle name="Currency 8 4 3 6" xfId="9704" xr:uid="{00000000-0005-0000-0000-0000C3280000}"/>
    <cellStyle name="Currency 8 4 4" xfId="9705" xr:uid="{00000000-0005-0000-0000-0000C4280000}"/>
    <cellStyle name="Currency 8 4 4 2" xfId="9706" xr:uid="{00000000-0005-0000-0000-0000C5280000}"/>
    <cellStyle name="Currency 8 4 4 2 2" xfId="9707" xr:uid="{00000000-0005-0000-0000-0000C6280000}"/>
    <cellStyle name="Currency 8 4 4 2 2 2" xfId="9708" xr:uid="{00000000-0005-0000-0000-0000C7280000}"/>
    <cellStyle name="Currency 8 4 4 2 3" xfId="9709" xr:uid="{00000000-0005-0000-0000-0000C8280000}"/>
    <cellStyle name="Currency 8 4 5" xfId="9710" xr:uid="{00000000-0005-0000-0000-0000C9280000}"/>
    <cellStyle name="Currency 8 4 5 2" xfId="9711" xr:uid="{00000000-0005-0000-0000-0000CA280000}"/>
    <cellStyle name="Currency 8 4 5 2 2" xfId="9712" xr:uid="{00000000-0005-0000-0000-0000CB280000}"/>
    <cellStyle name="Currency 8 4 5 3" xfId="9713" xr:uid="{00000000-0005-0000-0000-0000CC280000}"/>
    <cellStyle name="Currency 8 4 6" xfId="9714" xr:uid="{00000000-0005-0000-0000-0000CD280000}"/>
    <cellStyle name="Currency 8 4 6 2" xfId="9715" xr:uid="{00000000-0005-0000-0000-0000CE280000}"/>
    <cellStyle name="Currency 8 4 7" xfId="9716" xr:uid="{00000000-0005-0000-0000-0000CF280000}"/>
    <cellStyle name="Currency 8 4 7 2" xfId="9717" xr:uid="{00000000-0005-0000-0000-0000D0280000}"/>
    <cellStyle name="Currency 8 4 8" xfId="9718" xr:uid="{00000000-0005-0000-0000-0000D1280000}"/>
    <cellStyle name="Currency 8 4 9" xfId="9719" xr:uid="{00000000-0005-0000-0000-0000D2280000}"/>
    <cellStyle name="Currency 8 5" xfId="9720" xr:uid="{00000000-0005-0000-0000-0000D3280000}"/>
    <cellStyle name="Currency 8 5 2" xfId="9721" xr:uid="{00000000-0005-0000-0000-0000D4280000}"/>
    <cellStyle name="Currency 8 5 2 2" xfId="9722" xr:uid="{00000000-0005-0000-0000-0000D5280000}"/>
    <cellStyle name="Currency 8 5 2 2 2" xfId="9723" xr:uid="{00000000-0005-0000-0000-0000D6280000}"/>
    <cellStyle name="Currency 8 5 2 2 2 2" xfId="9724" xr:uid="{00000000-0005-0000-0000-0000D7280000}"/>
    <cellStyle name="Currency 8 5 2 2 2 2 2" xfId="9725" xr:uid="{00000000-0005-0000-0000-0000D8280000}"/>
    <cellStyle name="Currency 8 5 2 2 2 3" xfId="9726" xr:uid="{00000000-0005-0000-0000-0000D9280000}"/>
    <cellStyle name="Currency 8 5 2 3" xfId="9727" xr:uid="{00000000-0005-0000-0000-0000DA280000}"/>
    <cellStyle name="Currency 8 5 2 3 2" xfId="9728" xr:uid="{00000000-0005-0000-0000-0000DB280000}"/>
    <cellStyle name="Currency 8 5 2 3 2 2" xfId="9729" xr:uid="{00000000-0005-0000-0000-0000DC280000}"/>
    <cellStyle name="Currency 8 5 2 3 3" xfId="9730" xr:uid="{00000000-0005-0000-0000-0000DD280000}"/>
    <cellStyle name="Currency 8 5 2 4" xfId="9731" xr:uid="{00000000-0005-0000-0000-0000DE280000}"/>
    <cellStyle name="Currency 8 5 2 4 2" xfId="9732" xr:uid="{00000000-0005-0000-0000-0000DF280000}"/>
    <cellStyle name="Currency 8 5 2 5" xfId="9733" xr:uid="{00000000-0005-0000-0000-0000E0280000}"/>
    <cellStyle name="Currency 8 5 2 6" xfId="9734" xr:uid="{00000000-0005-0000-0000-0000E1280000}"/>
    <cellStyle name="Currency 8 5 3" xfId="9735" xr:uid="{00000000-0005-0000-0000-0000E2280000}"/>
    <cellStyle name="Currency 8 5 3 2" xfId="9736" xr:uid="{00000000-0005-0000-0000-0000E3280000}"/>
    <cellStyle name="Currency 8 5 3 2 2" xfId="9737" xr:uid="{00000000-0005-0000-0000-0000E4280000}"/>
    <cellStyle name="Currency 8 5 3 2 2 2" xfId="9738" xr:uid="{00000000-0005-0000-0000-0000E5280000}"/>
    <cellStyle name="Currency 8 5 3 2 3" xfId="9739" xr:uid="{00000000-0005-0000-0000-0000E6280000}"/>
    <cellStyle name="Currency 8 5 4" xfId="9740" xr:uid="{00000000-0005-0000-0000-0000E7280000}"/>
    <cellStyle name="Currency 8 5 4 2" xfId="9741" xr:uid="{00000000-0005-0000-0000-0000E8280000}"/>
    <cellStyle name="Currency 8 5 4 2 2" xfId="9742" xr:uid="{00000000-0005-0000-0000-0000E9280000}"/>
    <cellStyle name="Currency 8 5 4 3" xfId="9743" xr:uid="{00000000-0005-0000-0000-0000EA280000}"/>
    <cellStyle name="Currency 8 5 5" xfId="9744" xr:uid="{00000000-0005-0000-0000-0000EB280000}"/>
    <cellStyle name="Currency 8 5 5 2" xfId="9745" xr:uid="{00000000-0005-0000-0000-0000EC280000}"/>
    <cellStyle name="Currency 8 5 6" xfId="9746" xr:uid="{00000000-0005-0000-0000-0000ED280000}"/>
    <cellStyle name="Currency 8 5 6 2" xfId="9747" xr:uid="{00000000-0005-0000-0000-0000EE280000}"/>
    <cellStyle name="Currency 8 5 7" xfId="9748" xr:uid="{00000000-0005-0000-0000-0000EF280000}"/>
    <cellStyle name="Currency 8 5 8" xfId="9749" xr:uid="{00000000-0005-0000-0000-0000F0280000}"/>
    <cellStyle name="Currency 8 6" xfId="9750" xr:uid="{00000000-0005-0000-0000-0000F1280000}"/>
    <cellStyle name="Currency 8 6 2" xfId="9751" xr:uid="{00000000-0005-0000-0000-0000F2280000}"/>
    <cellStyle name="Currency 8 6 2 2" xfId="9752" xr:uid="{00000000-0005-0000-0000-0000F3280000}"/>
    <cellStyle name="Currency 8 6 2 2 2" xfId="9753" xr:uid="{00000000-0005-0000-0000-0000F4280000}"/>
    <cellStyle name="Currency 8 6 2 2 2 2" xfId="9754" xr:uid="{00000000-0005-0000-0000-0000F5280000}"/>
    <cellStyle name="Currency 8 6 2 2 3" xfId="9755" xr:uid="{00000000-0005-0000-0000-0000F6280000}"/>
    <cellStyle name="Currency 8 6 2 3" xfId="9756" xr:uid="{00000000-0005-0000-0000-0000F7280000}"/>
    <cellStyle name="Currency 8 6 2 3 2" xfId="9757" xr:uid="{00000000-0005-0000-0000-0000F8280000}"/>
    <cellStyle name="Currency 8 6 2 4" xfId="9758" xr:uid="{00000000-0005-0000-0000-0000F9280000}"/>
    <cellStyle name="Currency 8 6 3" xfId="9759" xr:uid="{00000000-0005-0000-0000-0000FA280000}"/>
    <cellStyle name="Currency 8 6 3 2" xfId="9760" xr:uid="{00000000-0005-0000-0000-0000FB280000}"/>
    <cellStyle name="Currency 8 6 3 2 2" xfId="9761" xr:uid="{00000000-0005-0000-0000-0000FC280000}"/>
    <cellStyle name="Currency 8 6 3 3" xfId="9762" xr:uid="{00000000-0005-0000-0000-0000FD280000}"/>
    <cellStyle name="Currency 8 6 4" xfId="9763" xr:uid="{00000000-0005-0000-0000-0000FE280000}"/>
    <cellStyle name="Currency 8 6 4 2" xfId="9764" xr:uid="{00000000-0005-0000-0000-0000FF280000}"/>
    <cellStyle name="Currency 8 6 5" xfId="9765" xr:uid="{00000000-0005-0000-0000-000000290000}"/>
    <cellStyle name="Currency 8 6 5 2" xfId="9766" xr:uid="{00000000-0005-0000-0000-000001290000}"/>
    <cellStyle name="Currency 8 6 6" xfId="9767" xr:uid="{00000000-0005-0000-0000-000002290000}"/>
    <cellStyle name="Currency 8 6 7" xfId="9768" xr:uid="{00000000-0005-0000-0000-000003290000}"/>
    <cellStyle name="Currency 8 7" xfId="9769" xr:uid="{00000000-0005-0000-0000-000004290000}"/>
    <cellStyle name="Currency 8 7 2" xfId="9770" xr:uid="{00000000-0005-0000-0000-000005290000}"/>
    <cellStyle name="Currency 8 7 2 2" xfId="9771" xr:uid="{00000000-0005-0000-0000-000006290000}"/>
    <cellStyle name="Currency 8 7 2 2 2" xfId="9772" xr:uid="{00000000-0005-0000-0000-000007290000}"/>
    <cellStyle name="Currency 8 7 2 2 2 2" xfId="9773" xr:uid="{00000000-0005-0000-0000-000008290000}"/>
    <cellStyle name="Currency 8 7 2 2 3" xfId="9774" xr:uid="{00000000-0005-0000-0000-000009290000}"/>
    <cellStyle name="Currency 8 7 2 3" xfId="9775" xr:uid="{00000000-0005-0000-0000-00000A290000}"/>
    <cellStyle name="Currency 8 7 2 3 2" xfId="9776" xr:uid="{00000000-0005-0000-0000-00000B290000}"/>
    <cellStyle name="Currency 8 7 2 4" xfId="9777" xr:uid="{00000000-0005-0000-0000-00000C290000}"/>
    <cellStyle name="Currency 8 7 3" xfId="9778" xr:uid="{00000000-0005-0000-0000-00000D290000}"/>
    <cellStyle name="Currency 8 7 3 2" xfId="9779" xr:uid="{00000000-0005-0000-0000-00000E290000}"/>
    <cellStyle name="Currency 8 7 3 2 2" xfId="9780" xr:uid="{00000000-0005-0000-0000-00000F290000}"/>
    <cellStyle name="Currency 8 7 3 3" xfId="9781" xr:uid="{00000000-0005-0000-0000-000010290000}"/>
    <cellStyle name="Currency 8 7 4" xfId="9782" xr:uid="{00000000-0005-0000-0000-000011290000}"/>
    <cellStyle name="Currency 8 7 4 2" xfId="9783" xr:uid="{00000000-0005-0000-0000-000012290000}"/>
    <cellStyle name="Currency 8 7 5" xfId="9784" xr:uid="{00000000-0005-0000-0000-000013290000}"/>
    <cellStyle name="Currency 8 7 5 2" xfId="9785" xr:uid="{00000000-0005-0000-0000-000014290000}"/>
    <cellStyle name="Currency 8 7 6" xfId="9786" xr:uid="{00000000-0005-0000-0000-000015290000}"/>
    <cellStyle name="Currency 8 7 7" xfId="9787" xr:uid="{00000000-0005-0000-0000-000016290000}"/>
    <cellStyle name="Currency 8 8" xfId="9788" xr:uid="{00000000-0005-0000-0000-000017290000}"/>
    <cellStyle name="Currency 9" xfId="9789" xr:uid="{00000000-0005-0000-0000-000018290000}"/>
    <cellStyle name="Currency 9 2" xfId="37790" xr:uid="{00000000-0005-0000-0000-000019290000}"/>
    <cellStyle name="Currency 9 3" xfId="37791" xr:uid="{00000000-0005-0000-0000-00001A290000}"/>
    <cellStyle name="Currency 9 4" xfId="37792" xr:uid="{00000000-0005-0000-0000-00001B290000}"/>
    <cellStyle name="Currency 9 5" xfId="37789" xr:uid="{00000000-0005-0000-0000-00001C290000}"/>
    <cellStyle name="Currency0" xfId="6" xr:uid="{00000000-0005-0000-0000-00001D290000}"/>
    <cellStyle name="Currency0 2" xfId="9790" xr:uid="{00000000-0005-0000-0000-00001E290000}"/>
    <cellStyle name="Currency0 3" xfId="37793" xr:uid="{00000000-0005-0000-0000-00001F290000}"/>
    <cellStyle name="Currency1" xfId="9791" xr:uid="{00000000-0005-0000-0000-000020290000}"/>
    <cellStyle name="Currency1 2" xfId="9792" xr:uid="{00000000-0005-0000-0000-000021290000}"/>
    <cellStyle name="DarkGrey" xfId="37794" xr:uid="{00000000-0005-0000-0000-000022290000}"/>
    <cellStyle name="Date" xfId="7" xr:uid="{00000000-0005-0000-0000-000023290000}"/>
    <cellStyle name="date 2" xfId="9793" xr:uid="{00000000-0005-0000-0000-000024290000}"/>
    <cellStyle name="date 3" xfId="37795" xr:uid="{00000000-0005-0000-0000-000025290000}"/>
    <cellStyle name="Date Short" xfId="9794" xr:uid="{00000000-0005-0000-0000-000026290000}"/>
    <cellStyle name="date_Beal DEA Final Calcs 7-17-06" xfId="9795" xr:uid="{00000000-0005-0000-0000-000027290000}"/>
    <cellStyle name="Date-day" xfId="9796" xr:uid="{00000000-0005-0000-0000-000028290000}"/>
    <cellStyle name="Date-month" xfId="9797" xr:uid="{00000000-0005-0000-0000-000029290000}"/>
    <cellStyle name="Date-time" xfId="9798" xr:uid="{00000000-0005-0000-0000-00002A290000}"/>
    <cellStyle name="DefaultValue" xfId="37796" xr:uid="{00000000-0005-0000-0000-00002B290000}"/>
    <cellStyle name="DefaultValue 2" xfId="37797" xr:uid="{00000000-0005-0000-0000-00002C290000}"/>
    <cellStyle name="DefaultValue 3" xfId="37798" xr:uid="{00000000-0005-0000-0000-00002D290000}"/>
    <cellStyle name="DefaultValue 4" xfId="37799" xr:uid="{00000000-0005-0000-0000-00002E290000}"/>
    <cellStyle name="DELTA" xfId="38369" xr:uid="{00000000-0005-0000-0000-00002F290000}"/>
    <cellStyle name="Dezimal [0]_Compiling Utility Macros" xfId="8" xr:uid="{00000000-0005-0000-0000-000030290000}"/>
    <cellStyle name="Dezimal_Compiling Utility Macros" xfId="9" xr:uid="{00000000-0005-0000-0000-000031290000}"/>
    <cellStyle name="Dollar (zero dec)" xfId="9799" xr:uid="{00000000-0005-0000-0000-000032290000}"/>
    <cellStyle name="Dollar (zero dec) 2" xfId="9800" xr:uid="{00000000-0005-0000-0000-000033290000}"/>
    <cellStyle name="eemdata" xfId="9801" xr:uid="{00000000-0005-0000-0000-000034290000}"/>
    <cellStyle name="eemdata 2" xfId="9802" xr:uid="{00000000-0005-0000-0000-000035290000}"/>
    <cellStyle name="Enter Currency (0)" xfId="9803" xr:uid="{00000000-0005-0000-0000-000036290000}"/>
    <cellStyle name="Enter Currency (2)" xfId="9804" xr:uid="{00000000-0005-0000-0000-000037290000}"/>
    <cellStyle name="Enter Units (0)" xfId="9805" xr:uid="{00000000-0005-0000-0000-000038290000}"/>
    <cellStyle name="Enter Units (1)" xfId="9806" xr:uid="{00000000-0005-0000-0000-000039290000}"/>
    <cellStyle name="Enter Units (2)" xfId="9807" xr:uid="{00000000-0005-0000-0000-00003A290000}"/>
    <cellStyle name="Entered" xfId="9808" xr:uid="{00000000-0005-0000-0000-00003B290000}"/>
    <cellStyle name="eqptdensity" xfId="9809" xr:uid="{00000000-0005-0000-0000-00003C290000}"/>
    <cellStyle name="Explanatory Text 2" xfId="9810" xr:uid="{00000000-0005-0000-0000-00003D290000}"/>
    <cellStyle name="Explanatory Text 2 2" xfId="9811" xr:uid="{00000000-0005-0000-0000-00003E290000}"/>
    <cellStyle name="Explanatory Text 3" xfId="9812" xr:uid="{00000000-0005-0000-0000-00003F290000}"/>
    <cellStyle name="Exponent" xfId="9813" xr:uid="{00000000-0005-0000-0000-000040290000}"/>
    <cellStyle name="Exponent 2" xfId="9814" xr:uid="{00000000-0005-0000-0000-000041290000}"/>
    <cellStyle name="F2" xfId="10" xr:uid="{00000000-0005-0000-0000-000042290000}"/>
    <cellStyle name="F3" xfId="11" xr:uid="{00000000-0005-0000-0000-000043290000}"/>
    <cellStyle name="F4" xfId="12" xr:uid="{00000000-0005-0000-0000-000044290000}"/>
    <cellStyle name="F5" xfId="13" xr:uid="{00000000-0005-0000-0000-000045290000}"/>
    <cellStyle name="F6" xfId="14" xr:uid="{00000000-0005-0000-0000-000046290000}"/>
    <cellStyle name="F7" xfId="15" xr:uid="{00000000-0005-0000-0000-000047290000}"/>
    <cellStyle name="F8" xfId="16" xr:uid="{00000000-0005-0000-0000-000048290000}"/>
    <cellStyle name="Fixed" xfId="17" xr:uid="{00000000-0005-0000-0000-000049290000}"/>
    <cellStyle name="Fixed 2" xfId="9815" xr:uid="{00000000-0005-0000-0000-00004A290000}"/>
    <cellStyle name="Formulas - Copy and Delete as Necessary" xfId="38370" xr:uid="{00000000-0005-0000-0000-00004B290000}"/>
    <cellStyle name="Formulas - DO NOT MODIFY" xfId="38371" xr:uid="{00000000-0005-0000-0000-00004C290000}"/>
    <cellStyle name="gal" xfId="9816" xr:uid="{00000000-0005-0000-0000-00004D290000}"/>
    <cellStyle name="Good 2" xfId="9817" xr:uid="{00000000-0005-0000-0000-00004E290000}"/>
    <cellStyle name="Good 2 2" xfId="9818" xr:uid="{00000000-0005-0000-0000-00004F290000}"/>
    <cellStyle name="Good 3" xfId="9819" xr:uid="{00000000-0005-0000-0000-000050290000}"/>
    <cellStyle name="Grey" xfId="18" xr:uid="{00000000-0005-0000-0000-000051290000}"/>
    <cellStyle name="Grey 2" xfId="9820" xr:uid="{00000000-0005-0000-0000-000052290000}"/>
    <cellStyle name="Greyed" xfId="9821" xr:uid="{00000000-0005-0000-0000-000053290000}"/>
    <cellStyle name="Greyed 10" xfId="9822" xr:uid="{00000000-0005-0000-0000-000054290000}"/>
    <cellStyle name="Greyed 10 2" xfId="9823" xr:uid="{00000000-0005-0000-0000-000055290000}"/>
    <cellStyle name="Greyed 10 2 2" xfId="9824" xr:uid="{00000000-0005-0000-0000-000056290000}"/>
    <cellStyle name="Greyed 10 2 3" xfId="9825" xr:uid="{00000000-0005-0000-0000-000057290000}"/>
    <cellStyle name="Greyed 10 3" xfId="9826" xr:uid="{00000000-0005-0000-0000-000058290000}"/>
    <cellStyle name="Greyed 10 3 2" xfId="9827" xr:uid="{00000000-0005-0000-0000-000059290000}"/>
    <cellStyle name="Greyed 10 3 3" xfId="9828" xr:uid="{00000000-0005-0000-0000-00005A290000}"/>
    <cellStyle name="Greyed 10 4" xfId="9829" xr:uid="{00000000-0005-0000-0000-00005B290000}"/>
    <cellStyle name="Greyed 10 4 2" xfId="9830" xr:uid="{00000000-0005-0000-0000-00005C290000}"/>
    <cellStyle name="Greyed 10 4 3" xfId="9831" xr:uid="{00000000-0005-0000-0000-00005D290000}"/>
    <cellStyle name="Greyed 10 5" xfId="9832" xr:uid="{00000000-0005-0000-0000-00005E290000}"/>
    <cellStyle name="Greyed 10 5 2" xfId="9833" xr:uid="{00000000-0005-0000-0000-00005F290000}"/>
    <cellStyle name="Greyed 10 5 3" xfId="9834" xr:uid="{00000000-0005-0000-0000-000060290000}"/>
    <cellStyle name="Greyed 10 6" xfId="9835" xr:uid="{00000000-0005-0000-0000-000061290000}"/>
    <cellStyle name="Greyed 10 7" xfId="9836" xr:uid="{00000000-0005-0000-0000-000062290000}"/>
    <cellStyle name="Greyed 11" xfId="9837" xr:uid="{00000000-0005-0000-0000-000063290000}"/>
    <cellStyle name="Greyed 11 2" xfId="9838" xr:uid="{00000000-0005-0000-0000-000064290000}"/>
    <cellStyle name="Greyed 11 2 2" xfId="9839" xr:uid="{00000000-0005-0000-0000-000065290000}"/>
    <cellStyle name="Greyed 11 2 3" xfId="9840" xr:uid="{00000000-0005-0000-0000-000066290000}"/>
    <cellStyle name="Greyed 11 3" xfId="9841" xr:uid="{00000000-0005-0000-0000-000067290000}"/>
    <cellStyle name="Greyed 11 3 2" xfId="9842" xr:uid="{00000000-0005-0000-0000-000068290000}"/>
    <cellStyle name="Greyed 11 3 3" xfId="9843" xr:uid="{00000000-0005-0000-0000-000069290000}"/>
    <cellStyle name="Greyed 11 4" xfId="9844" xr:uid="{00000000-0005-0000-0000-00006A290000}"/>
    <cellStyle name="Greyed 11 4 2" xfId="9845" xr:uid="{00000000-0005-0000-0000-00006B290000}"/>
    <cellStyle name="Greyed 11 4 3" xfId="9846" xr:uid="{00000000-0005-0000-0000-00006C290000}"/>
    <cellStyle name="Greyed 11 5" xfId="9847" xr:uid="{00000000-0005-0000-0000-00006D290000}"/>
    <cellStyle name="Greyed 11 5 2" xfId="9848" xr:uid="{00000000-0005-0000-0000-00006E290000}"/>
    <cellStyle name="Greyed 11 5 3" xfId="9849" xr:uid="{00000000-0005-0000-0000-00006F290000}"/>
    <cellStyle name="Greyed 11 6" xfId="9850" xr:uid="{00000000-0005-0000-0000-000070290000}"/>
    <cellStyle name="Greyed 11 7" xfId="9851" xr:uid="{00000000-0005-0000-0000-000071290000}"/>
    <cellStyle name="Greyed 12" xfId="9852" xr:uid="{00000000-0005-0000-0000-000072290000}"/>
    <cellStyle name="Greyed 13" xfId="9853" xr:uid="{00000000-0005-0000-0000-000073290000}"/>
    <cellStyle name="Greyed 2" xfId="9854" xr:uid="{00000000-0005-0000-0000-000074290000}"/>
    <cellStyle name="Greyed 2 2" xfId="9855" xr:uid="{00000000-0005-0000-0000-000075290000}"/>
    <cellStyle name="Greyed 2 2 2" xfId="9856" xr:uid="{00000000-0005-0000-0000-000076290000}"/>
    <cellStyle name="Greyed 2 2 2 2" xfId="9857" xr:uid="{00000000-0005-0000-0000-000077290000}"/>
    <cellStyle name="Greyed 2 2 2 3" xfId="9858" xr:uid="{00000000-0005-0000-0000-000078290000}"/>
    <cellStyle name="Greyed 2 2 3" xfId="9859" xr:uid="{00000000-0005-0000-0000-000079290000}"/>
    <cellStyle name="Greyed 2 2 3 2" xfId="9860" xr:uid="{00000000-0005-0000-0000-00007A290000}"/>
    <cellStyle name="Greyed 2 2 3 3" xfId="9861" xr:uid="{00000000-0005-0000-0000-00007B290000}"/>
    <cellStyle name="Greyed 2 2 4" xfId="9862" xr:uid="{00000000-0005-0000-0000-00007C290000}"/>
    <cellStyle name="Greyed 2 2 4 2" xfId="9863" xr:uid="{00000000-0005-0000-0000-00007D290000}"/>
    <cellStyle name="Greyed 2 2 4 3" xfId="9864" xr:uid="{00000000-0005-0000-0000-00007E290000}"/>
    <cellStyle name="Greyed 2 2 5" xfId="9865" xr:uid="{00000000-0005-0000-0000-00007F290000}"/>
    <cellStyle name="Greyed 2 2 5 2" xfId="9866" xr:uid="{00000000-0005-0000-0000-000080290000}"/>
    <cellStyle name="Greyed 2 2 5 3" xfId="9867" xr:uid="{00000000-0005-0000-0000-000081290000}"/>
    <cellStyle name="Greyed 2 2 6" xfId="9868" xr:uid="{00000000-0005-0000-0000-000082290000}"/>
    <cellStyle name="Greyed 2 2 7" xfId="9869" xr:uid="{00000000-0005-0000-0000-000083290000}"/>
    <cellStyle name="Greyed 2 3" xfId="9870" xr:uid="{00000000-0005-0000-0000-000084290000}"/>
    <cellStyle name="Greyed 2 3 2" xfId="9871" xr:uid="{00000000-0005-0000-0000-000085290000}"/>
    <cellStyle name="Greyed 2 3 2 2" xfId="9872" xr:uid="{00000000-0005-0000-0000-000086290000}"/>
    <cellStyle name="Greyed 2 3 2 3" xfId="9873" xr:uid="{00000000-0005-0000-0000-000087290000}"/>
    <cellStyle name="Greyed 2 3 3" xfId="9874" xr:uid="{00000000-0005-0000-0000-000088290000}"/>
    <cellStyle name="Greyed 2 3 3 2" xfId="9875" xr:uid="{00000000-0005-0000-0000-000089290000}"/>
    <cellStyle name="Greyed 2 3 3 3" xfId="9876" xr:uid="{00000000-0005-0000-0000-00008A290000}"/>
    <cellStyle name="Greyed 2 3 4" xfId="9877" xr:uid="{00000000-0005-0000-0000-00008B290000}"/>
    <cellStyle name="Greyed 2 3 4 2" xfId="9878" xr:uid="{00000000-0005-0000-0000-00008C290000}"/>
    <cellStyle name="Greyed 2 3 4 3" xfId="9879" xr:uid="{00000000-0005-0000-0000-00008D290000}"/>
    <cellStyle name="Greyed 2 3 5" xfId="9880" xr:uid="{00000000-0005-0000-0000-00008E290000}"/>
    <cellStyle name="Greyed 2 3 5 2" xfId="9881" xr:uid="{00000000-0005-0000-0000-00008F290000}"/>
    <cellStyle name="Greyed 2 3 5 3" xfId="9882" xr:uid="{00000000-0005-0000-0000-000090290000}"/>
    <cellStyle name="Greyed 2 3 6" xfId="9883" xr:uid="{00000000-0005-0000-0000-000091290000}"/>
    <cellStyle name="Greyed 2 3 7" xfId="9884" xr:uid="{00000000-0005-0000-0000-000092290000}"/>
    <cellStyle name="Greyed 2 4" xfId="9885" xr:uid="{00000000-0005-0000-0000-000093290000}"/>
    <cellStyle name="Greyed 2 4 2" xfId="9886" xr:uid="{00000000-0005-0000-0000-000094290000}"/>
    <cellStyle name="Greyed 2 4 2 2" xfId="9887" xr:uid="{00000000-0005-0000-0000-000095290000}"/>
    <cellStyle name="Greyed 2 4 2 3" xfId="9888" xr:uid="{00000000-0005-0000-0000-000096290000}"/>
    <cellStyle name="Greyed 2 4 3" xfId="9889" xr:uid="{00000000-0005-0000-0000-000097290000}"/>
    <cellStyle name="Greyed 2 4 3 2" xfId="9890" xr:uid="{00000000-0005-0000-0000-000098290000}"/>
    <cellStyle name="Greyed 2 4 3 3" xfId="9891" xr:uid="{00000000-0005-0000-0000-000099290000}"/>
    <cellStyle name="Greyed 2 4 4" xfId="9892" xr:uid="{00000000-0005-0000-0000-00009A290000}"/>
    <cellStyle name="Greyed 2 4 4 2" xfId="9893" xr:uid="{00000000-0005-0000-0000-00009B290000}"/>
    <cellStyle name="Greyed 2 4 4 3" xfId="9894" xr:uid="{00000000-0005-0000-0000-00009C290000}"/>
    <cellStyle name="Greyed 2 4 5" xfId="9895" xr:uid="{00000000-0005-0000-0000-00009D290000}"/>
    <cellStyle name="Greyed 2 4 5 2" xfId="9896" xr:uid="{00000000-0005-0000-0000-00009E290000}"/>
    <cellStyle name="Greyed 2 4 5 3" xfId="9897" xr:uid="{00000000-0005-0000-0000-00009F290000}"/>
    <cellStyle name="Greyed 2 4 6" xfId="9898" xr:uid="{00000000-0005-0000-0000-0000A0290000}"/>
    <cellStyle name="Greyed 2 4 7" xfId="9899" xr:uid="{00000000-0005-0000-0000-0000A1290000}"/>
    <cellStyle name="Greyed 2 5" xfId="9900" xr:uid="{00000000-0005-0000-0000-0000A2290000}"/>
    <cellStyle name="Greyed 2 6" xfId="9901" xr:uid="{00000000-0005-0000-0000-0000A3290000}"/>
    <cellStyle name="Greyed 3" xfId="9902" xr:uid="{00000000-0005-0000-0000-0000A4290000}"/>
    <cellStyle name="Greyed 3 2" xfId="9903" xr:uid="{00000000-0005-0000-0000-0000A5290000}"/>
    <cellStyle name="Greyed 3 2 2" xfId="9904" xr:uid="{00000000-0005-0000-0000-0000A6290000}"/>
    <cellStyle name="Greyed 3 2 2 2" xfId="9905" xr:uid="{00000000-0005-0000-0000-0000A7290000}"/>
    <cellStyle name="Greyed 3 2 2 3" xfId="9906" xr:uid="{00000000-0005-0000-0000-0000A8290000}"/>
    <cellStyle name="Greyed 3 2 3" xfId="9907" xr:uid="{00000000-0005-0000-0000-0000A9290000}"/>
    <cellStyle name="Greyed 3 2 3 2" xfId="9908" xr:uid="{00000000-0005-0000-0000-0000AA290000}"/>
    <cellStyle name="Greyed 3 2 3 3" xfId="9909" xr:uid="{00000000-0005-0000-0000-0000AB290000}"/>
    <cellStyle name="Greyed 3 2 4" xfId="9910" xr:uid="{00000000-0005-0000-0000-0000AC290000}"/>
    <cellStyle name="Greyed 3 2 4 2" xfId="9911" xr:uid="{00000000-0005-0000-0000-0000AD290000}"/>
    <cellStyle name="Greyed 3 2 4 3" xfId="9912" xr:uid="{00000000-0005-0000-0000-0000AE290000}"/>
    <cellStyle name="Greyed 3 2 5" xfId="9913" xr:uid="{00000000-0005-0000-0000-0000AF290000}"/>
    <cellStyle name="Greyed 3 2 5 2" xfId="9914" xr:uid="{00000000-0005-0000-0000-0000B0290000}"/>
    <cellStyle name="Greyed 3 2 5 3" xfId="9915" xr:uid="{00000000-0005-0000-0000-0000B1290000}"/>
    <cellStyle name="Greyed 3 2 6" xfId="9916" xr:uid="{00000000-0005-0000-0000-0000B2290000}"/>
    <cellStyle name="Greyed 3 2 7" xfId="9917" xr:uid="{00000000-0005-0000-0000-0000B3290000}"/>
    <cellStyle name="Greyed 3 3" xfId="9918" xr:uid="{00000000-0005-0000-0000-0000B4290000}"/>
    <cellStyle name="Greyed 3 3 2" xfId="9919" xr:uid="{00000000-0005-0000-0000-0000B5290000}"/>
    <cellStyle name="Greyed 3 3 2 2" xfId="9920" xr:uid="{00000000-0005-0000-0000-0000B6290000}"/>
    <cellStyle name="Greyed 3 3 2 3" xfId="9921" xr:uid="{00000000-0005-0000-0000-0000B7290000}"/>
    <cellStyle name="Greyed 3 3 3" xfId="9922" xr:uid="{00000000-0005-0000-0000-0000B8290000}"/>
    <cellStyle name="Greyed 3 3 3 2" xfId="9923" xr:uid="{00000000-0005-0000-0000-0000B9290000}"/>
    <cellStyle name="Greyed 3 3 3 3" xfId="9924" xr:uid="{00000000-0005-0000-0000-0000BA290000}"/>
    <cellStyle name="Greyed 3 3 4" xfId="9925" xr:uid="{00000000-0005-0000-0000-0000BB290000}"/>
    <cellStyle name="Greyed 3 3 4 2" xfId="9926" xr:uid="{00000000-0005-0000-0000-0000BC290000}"/>
    <cellStyle name="Greyed 3 3 4 3" xfId="9927" xr:uid="{00000000-0005-0000-0000-0000BD290000}"/>
    <cellStyle name="Greyed 3 3 5" xfId="9928" xr:uid="{00000000-0005-0000-0000-0000BE290000}"/>
    <cellStyle name="Greyed 3 3 5 2" xfId="9929" xr:uid="{00000000-0005-0000-0000-0000BF290000}"/>
    <cellStyle name="Greyed 3 3 5 3" xfId="9930" xr:uid="{00000000-0005-0000-0000-0000C0290000}"/>
    <cellStyle name="Greyed 3 3 6" xfId="9931" xr:uid="{00000000-0005-0000-0000-0000C1290000}"/>
    <cellStyle name="Greyed 3 3 7" xfId="9932" xr:uid="{00000000-0005-0000-0000-0000C2290000}"/>
    <cellStyle name="Greyed 3 4" xfId="9933" xr:uid="{00000000-0005-0000-0000-0000C3290000}"/>
    <cellStyle name="Greyed 3 4 2" xfId="9934" xr:uid="{00000000-0005-0000-0000-0000C4290000}"/>
    <cellStyle name="Greyed 3 4 2 2" xfId="9935" xr:uid="{00000000-0005-0000-0000-0000C5290000}"/>
    <cellStyle name="Greyed 3 4 2 3" xfId="9936" xr:uid="{00000000-0005-0000-0000-0000C6290000}"/>
    <cellStyle name="Greyed 3 4 3" xfId="9937" xr:uid="{00000000-0005-0000-0000-0000C7290000}"/>
    <cellStyle name="Greyed 3 4 3 2" xfId="9938" xr:uid="{00000000-0005-0000-0000-0000C8290000}"/>
    <cellStyle name="Greyed 3 4 3 3" xfId="9939" xr:uid="{00000000-0005-0000-0000-0000C9290000}"/>
    <cellStyle name="Greyed 3 4 4" xfId="9940" xr:uid="{00000000-0005-0000-0000-0000CA290000}"/>
    <cellStyle name="Greyed 3 4 4 2" xfId="9941" xr:uid="{00000000-0005-0000-0000-0000CB290000}"/>
    <cellStyle name="Greyed 3 4 4 3" xfId="9942" xr:uid="{00000000-0005-0000-0000-0000CC290000}"/>
    <cellStyle name="Greyed 3 4 5" xfId="9943" xr:uid="{00000000-0005-0000-0000-0000CD290000}"/>
    <cellStyle name="Greyed 3 4 5 2" xfId="9944" xr:uid="{00000000-0005-0000-0000-0000CE290000}"/>
    <cellStyle name="Greyed 3 4 5 3" xfId="9945" xr:uid="{00000000-0005-0000-0000-0000CF290000}"/>
    <cellStyle name="Greyed 3 4 6" xfId="9946" xr:uid="{00000000-0005-0000-0000-0000D0290000}"/>
    <cellStyle name="Greyed 3 4 7" xfId="9947" xr:uid="{00000000-0005-0000-0000-0000D1290000}"/>
    <cellStyle name="Greyed 3 5" xfId="9948" xr:uid="{00000000-0005-0000-0000-0000D2290000}"/>
    <cellStyle name="Greyed 3 6" xfId="9949" xr:uid="{00000000-0005-0000-0000-0000D3290000}"/>
    <cellStyle name="Greyed 4" xfId="9950" xr:uid="{00000000-0005-0000-0000-0000D4290000}"/>
    <cellStyle name="Greyed 4 2" xfId="9951" xr:uid="{00000000-0005-0000-0000-0000D5290000}"/>
    <cellStyle name="Greyed 4 2 2" xfId="9952" xr:uid="{00000000-0005-0000-0000-0000D6290000}"/>
    <cellStyle name="Greyed 4 2 2 2" xfId="9953" xr:uid="{00000000-0005-0000-0000-0000D7290000}"/>
    <cellStyle name="Greyed 4 2 2 3" xfId="9954" xr:uid="{00000000-0005-0000-0000-0000D8290000}"/>
    <cellStyle name="Greyed 4 2 3" xfId="9955" xr:uid="{00000000-0005-0000-0000-0000D9290000}"/>
    <cellStyle name="Greyed 4 2 3 2" xfId="9956" xr:uid="{00000000-0005-0000-0000-0000DA290000}"/>
    <cellStyle name="Greyed 4 2 3 3" xfId="9957" xr:uid="{00000000-0005-0000-0000-0000DB290000}"/>
    <cellStyle name="Greyed 4 2 4" xfId="9958" xr:uid="{00000000-0005-0000-0000-0000DC290000}"/>
    <cellStyle name="Greyed 4 2 4 2" xfId="9959" xr:uid="{00000000-0005-0000-0000-0000DD290000}"/>
    <cellStyle name="Greyed 4 2 4 3" xfId="9960" xr:uid="{00000000-0005-0000-0000-0000DE290000}"/>
    <cellStyle name="Greyed 4 2 5" xfId="9961" xr:uid="{00000000-0005-0000-0000-0000DF290000}"/>
    <cellStyle name="Greyed 4 2 5 2" xfId="9962" xr:uid="{00000000-0005-0000-0000-0000E0290000}"/>
    <cellStyle name="Greyed 4 2 5 3" xfId="9963" xr:uid="{00000000-0005-0000-0000-0000E1290000}"/>
    <cellStyle name="Greyed 4 2 6" xfId="9964" xr:uid="{00000000-0005-0000-0000-0000E2290000}"/>
    <cellStyle name="Greyed 4 2 7" xfId="9965" xr:uid="{00000000-0005-0000-0000-0000E3290000}"/>
    <cellStyle name="Greyed 4 3" xfId="9966" xr:uid="{00000000-0005-0000-0000-0000E4290000}"/>
    <cellStyle name="Greyed 4 3 2" xfId="9967" xr:uid="{00000000-0005-0000-0000-0000E5290000}"/>
    <cellStyle name="Greyed 4 3 2 2" xfId="9968" xr:uid="{00000000-0005-0000-0000-0000E6290000}"/>
    <cellStyle name="Greyed 4 3 2 3" xfId="9969" xr:uid="{00000000-0005-0000-0000-0000E7290000}"/>
    <cellStyle name="Greyed 4 3 3" xfId="9970" xr:uid="{00000000-0005-0000-0000-0000E8290000}"/>
    <cellStyle name="Greyed 4 3 3 2" xfId="9971" xr:uid="{00000000-0005-0000-0000-0000E9290000}"/>
    <cellStyle name="Greyed 4 3 3 3" xfId="9972" xr:uid="{00000000-0005-0000-0000-0000EA290000}"/>
    <cellStyle name="Greyed 4 3 4" xfId="9973" xr:uid="{00000000-0005-0000-0000-0000EB290000}"/>
    <cellStyle name="Greyed 4 3 4 2" xfId="9974" xr:uid="{00000000-0005-0000-0000-0000EC290000}"/>
    <cellStyle name="Greyed 4 3 4 3" xfId="9975" xr:uid="{00000000-0005-0000-0000-0000ED290000}"/>
    <cellStyle name="Greyed 4 3 5" xfId="9976" xr:uid="{00000000-0005-0000-0000-0000EE290000}"/>
    <cellStyle name="Greyed 4 3 5 2" xfId="9977" xr:uid="{00000000-0005-0000-0000-0000EF290000}"/>
    <cellStyle name="Greyed 4 3 5 3" xfId="9978" xr:uid="{00000000-0005-0000-0000-0000F0290000}"/>
    <cellStyle name="Greyed 4 3 6" xfId="9979" xr:uid="{00000000-0005-0000-0000-0000F1290000}"/>
    <cellStyle name="Greyed 4 3 7" xfId="9980" xr:uid="{00000000-0005-0000-0000-0000F2290000}"/>
    <cellStyle name="Greyed 4 4" xfId="9981" xr:uid="{00000000-0005-0000-0000-0000F3290000}"/>
    <cellStyle name="Greyed 4 4 2" xfId="9982" xr:uid="{00000000-0005-0000-0000-0000F4290000}"/>
    <cellStyle name="Greyed 4 4 2 2" xfId="9983" xr:uid="{00000000-0005-0000-0000-0000F5290000}"/>
    <cellStyle name="Greyed 4 4 2 3" xfId="9984" xr:uid="{00000000-0005-0000-0000-0000F6290000}"/>
    <cellStyle name="Greyed 4 4 3" xfId="9985" xr:uid="{00000000-0005-0000-0000-0000F7290000}"/>
    <cellStyle name="Greyed 4 4 3 2" xfId="9986" xr:uid="{00000000-0005-0000-0000-0000F8290000}"/>
    <cellStyle name="Greyed 4 4 3 3" xfId="9987" xr:uid="{00000000-0005-0000-0000-0000F9290000}"/>
    <cellStyle name="Greyed 4 4 4" xfId="9988" xr:uid="{00000000-0005-0000-0000-0000FA290000}"/>
    <cellStyle name="Greyed 4 4 4 2" xfId="9989" xr:uid="{00000000-0005-0000-0000-0000FB290000}"/>
    <cellStyle name="Greyed 4 4 4 3" xfId="9990" xr:uid="{00000000-0005-0000-0000-0000FC290000}"/>
    <cellStyle name="Greyed 4 4 5" xfId="9991" xr:uid="{00000000-0005-0000-0000-0000FD290000}"/>
    <cellStyle name="Greyed 4 4 5 2" xfId="9992" xr:uid="{00000000-0005-0000-0000-0000FE290000}"/>
    <cellStyle name="Greyed 4 4 5 3" xfId="9993" xr:uid="{00000000-0005-0000-0000-0000FF290000}"/>
    <cellStyle name="Greyed 4 4 6" xfId="9994" xr:uid="{00000000-0005-0000-0000-0000002A0000}"/>
    <cellStyle name="Greyed 4 4 7" xfId="9995" xr:uid="{00000000-0005-0000-0000-0000012A0000}"/>
    <cellStyle name="Greyed 4 5" xfId="9996" xr:uid="{00000000-0005-0000-0000-0000022A0000}"/>
    <cellStyle name="Greyed 4 6" xfId="9997" xr:uid="{00000000-0005-0000-0000-0000032A0000}"/>
    <cellStyle name="Greyed 5" xfId="9998" xr:uid="{00000000-0005-0000-0000-0000042A0000}"/>
    <cellStyle name="Greyed 5 2" xfId="9999" xr:uid="{00000000-0005-0000-0000-0000052A0000}"/>
    <cellStyle name="Greyed 5 2 2" xfId="10000" xr:uid="{00000000-0005-0000-0000-0000062A0000}"/>
    <cellStyle name="Greyed 5 2 2 2" xfId="10001" xr:uid="{00000000-0005-0000-0000-0000072A0000}"/>
    <cellStyle name="Greyed 5 2 2 3" xfId="10002" xr:uid="{00000000-0005-0000-0000-0000082A0000}"/>
    <cellStyle name="Greyed 5 2 3" xfId="10003" xr:uid="{00000000-0005-0000-0000-0000092A0000}"/>
    <cellStyle name="Greyed 5 2 3 2" xfId="10004" xr:uid="{00000000-0005-0000-0000-00000A2A0000}"/>
    <cellStyle name="Greyed 5 2 3 3" xfId="10005" xr:uid="{00000000-0005-0000-0000-00000B2A0000}"/>
    <cellStyle name="Greyed 5 2 4" xfId="10006" xr:uid="{00000000-0005-0000-0000-00000C2A0000}"/>
    <cellStyle name="Greyed 5 2 4 2" xfId="10007" xr:uid="{00000000-0005-0000-0000-00000D2A0000}"/>
    <cellStyle name="Greyed 5 2 4 3" xfId="10008" xr:uid="{00000000-0005-0000-0000-00000E2A0000}"/>
    <cellStyle name="Greyed 5 2 5" xfId="10009" xr:uid="{00000000-0005-0000-0000-00000F2A0000}"/>
    <cellStyle name="Greyed 5 2 5 2" xfId="10010" xr:uid="{00000000-0005-0000-0000-0000102A0000}"/>
    <cellStyle name="Greyed 5 2 5 3" xfId="10011" xr:uid="{00000000-0005-0000-0000-0000112A0000}"/>
    <cellStyle name="Greyed 5 2 6" xfId="10012" xr:uid="{00000000-0005-0000-0000-0000122A0000}"/>
    <cellStyle name="Greyed 5 2 7" xfId="10013" xr:uid="{00000000-0005-0000-0000-0000132A0000}"/>
    <cellStyle name="Greyed 5 3" xfId="10014" xr:uid="{00000000-0005-0000-0000-0000142A0000}"/>
    <cellStyle name="Greyed 5 3 2" xfId="10015" xr:uid="{00000000-0005-0000-0000-0000152A0000}"/>
    <cellStyle name="Greyed 5 3 2 2" xfId="10016" xr:uid="{00000000-0005-0000-0000-0000162A0000}"/>
    <cellStyle name="Greyed 5 3 2 3" xfId="10017" xr:uid="{00000000-0005-0000-0000-0000172A0000}"/>
    <cellStyle name="Greyed 5 3 3" xfId="10018" xr:uid="{00000000-0005-0000-0000-0000182A0000}"/>
    <cellStyle name="Greyed 5 3 3 2" xfId="10019" xr:uid="{00000000-0005-0000-0000-0000192A0000}"/>
    <cellStyle name="Greyed 5 3 3 3" xfId="10020" xr:uid="{00000000-0005-0000-0000-00001A2A0000}"/>
    <cellStyle name="Greyed 5 3 4" xfId="10021" xr:uid="{00000000-0005-0000-0000-00001B2A0000}"/>
    <cellStyle name="Greyed 5 3 4 2" xfId="10022" xr:uid="{00000000-0005-0000-0000-00001C2A0000}"/>
    <cellStyle name="Greyed 5 3 4 3" xfId="10023" xr:uid="{00000000-0005-0000-0000-00001D2A0000}"/>
    <cellStyle name="Greyed 5 3 5" xfId="10024" xr:uid="{00000000-0005-0000-0000-00001E2A0000}"/>
    <cellStyle name="Greyed 5 3 5 2" xfId="10025" xr:uid="{00000000-0005-0000-0000-00001F2A0000}"/>
    <cellStyle name="Greyed 5 3 5 3" xfId="10026" xr:uid="{00000000-0005-0000-0000-0000202A0000}"/>
    <cellStyle name="Greyed 5 3 6" xfId="10027" xr:uid="{00000000-0005-0000-0000-0000212A0000}"/>
    <cellStyle name="Greyed 5 3 7" xfId="10028" xr:uid="{00000000-0005-0000-0000-0000222A0000}"/>
    <cellStyle name="Greyed 5 4" xfId="10029" xr:uid="{00000000-0005-0000-0000-0000232A0000}"/>
    <cellStyle name="Greyed 5 4 2" xfId="10030" xr:uid="{00000000-0005-0000-0000-0000242A0000}"/>
    <cellStyle name="Greyed 5 4 2 2" xfId="10031" xr:uid="{00000000-0005-0000-0000-0000252A0000}"/>
    <cellStyle name="Greyed 5 4 2 3" xfId="10032" xr:uid="{00000000-0005-0000-0000-0000262A0000}"/>
    <cellStyle name="Greyed 5 4 3" xfId="10033" xr:uid="{00000000-0005-0000-0000-0000272A0000}"/>
    <cellStyle name="Greyed 5 4 3 2" xfId="10034" xr:uid="{00000000-0005-0000-0000-0000282A0000}"/>
    <cellStyle name="Greyed 5 4 3 3" xfId="10035" xr:uid="{00000000-0005-0000-0000-0000292A0000}"/>
    <cellStyle name="Greyed 5 4 4" xfId="10036" xr:uid="{00000000-0005-0000-0000-00002A2A0000}"/>
    <cellStyle name="Greyed 5 4 4 2" xfId="10037" xr:uid="{00000000-0005-0000-0000-00002B2A0000}"/>
    <cellStyle name="Greyed 5 4 4 3" xfId="10038" xr:uid="{00000000-0005-0000-0000-00002C2A0000}"/>
    <cellStyle name="Greyed 5 4 5" xfId="10039" xr:uid="{00000000-0005-0000-0000-00002D2A0000}"/>
    <cellStyle name="Greyed 5 4 5 2" xfId="10040" xr:uid="{00000000-0005-0000-0000-00002E2A0000}"/>
    <cellStyle name="Greyed 5 4 5 3" xfId="10041" xr:uid="{00000000-0005-0000-0000-00002F2A0000}"/>
    <cellStyle name="Greyed 5 4 6" xfId="10042" xr:uid="{00000000-0005-0000-0000-0000302A0000}"/>
    <cellStyle name="Greyed 5 4 7" xfId="10043" xr:uid="{00000000-0005-0000-0000-0000312A0000}"/>
    <cellStyle name="Greyed 5 5" xfId="10044" xr:uid="{00000000-0005-0000-0000-0000322A0000}"/>
    <cellStyle name="Greyed 5 6" xfId="10045" xr:uid="{00000000-0005-0000-0000-0000332A0000}"/>
    <cellStyle name="Greyed 6" xfId="10046" xr:uid="{00000000-0005-0000-0000-0000342A0000}"/>
    <cellStyle name="Greyed 6 2" xfId="10047" xr:uid="{00000000-0005-0000-0000-0000352A0000}"/>
    <cellStyle name="Greyed 6 2 2" xfId="10048" xr:uid="{00000000-0005-0000-0000-0000362A0000}"/>
    <cellStyle name="Greyed 6 2 2 2" xfId="10049" xr:uid="{00000000-0005-0000-0000-0000372A0000}"/>
    <cellStyle name="Greyed 6 2 2 3" xfId="10050" xr:uid="{00000000-0005-0000-0000-0000382A0000}"/>
    <cellStyle name="Greyed 6 2 3" xfId="10051" xr:uid="{00000000-0005-0000-0000-0000392A0000}"/>
    <cellStyle name="Greyed 6 2 3 2" xfId="10052" xr:uid="{00000000-0005-0000-0000-00003A2A0000}"/>
    <cellStyle name="Greyed 6 2 3 3" xfId="10053" xr:uid="{00000000-0005-0000-0000-00003B2A0000}"/>
    <cellStyle name="Greyed 6 2 4" xfId="10054" xr:uid="{00000000-0005-0000-0000-00003C2A0000}"/>
    <cellStyle name="Greyed 6 2 4 2" xfId="10055" xr:uid="{00000000-0005-0000-0000-00003D2A0000}"/>
    <cellStyle name="Greyed 6 2 4 3" xfId="10056" xr:uid="{00000000-0005-0000-0000-00003E2A0000}"/>
    <cellStyle name="Greyed 6 2 5" xfId="10057" xr:uid="{00000000-0005-0000-0000-00003F2A0000}"/>
    <cellStyle name="Greyed 6 2 5 2" xfId="10058" xr:uid="{00000000-0005-0000-0000-0000402A0000}"/>
    <cellStyle name="Greyed 6 2 5 3" xfId="10059" xr:uid="{00000000-0005-0000-0000-0000412A0000}"/>
    <cellStyle name="Greyed 6 2 6" xfId="10060" xr:uid="{00000000-0005-0000-0000-0000422A0000}"/>
    <cellStyle name="Greyed 6 2 7" xfId="10061" xr:uid="{00000000-0005-0000-0000-0000432A0000}"/>
    <cellStyle name="Greyed 6 3" xfId="10062" xr:uid="{00000000-0005-0000-0000-0000442A0000}"/>
    <cellStyle name="Greyed 6 3 2" xfId="10063" xr:uid="{00000000-0005-0000-0000-0000452A0000}"/>
    <cellStyle name="Greyed 6 3 2 2" xfId="10064" xr:uid="{00000000-0005-0000-0000-0000462A0000}"/>
    <cellStyle name="Greyed 6 3 2 3" xfId="10065" xr:uid="{00000000-0005-0000-0000-0000472A0000}"/>
    <cellStyle name="Greyed 6 3 3" xfId="10066" xr:uid="{00000000-0005-0000-0000-0000482A0000}"/>
    <cellStyle name="Greyed 6 3 3 2" xfId="10067" xr:uid="{00000000-0005-0000-0000-0000492A0000}"/>
    <cellStyle name="Greyed 6 3 3 3" xfId="10068" xr:uid="{00000000-0005-0000-0000-00004A2A0000}"/>
    <cellStyle name="Greyed 6 3 4" xfId="10069" xr:uid="{00000000-0005-0000-0000-00004B2A0000}"/>
    <cellStyle name="Greyed 6 3 4 2" xfId="10070" xr:uid="{00000000-0005-0000-0000-00004C2A0000}"/>
    <cellStyle name="Greyed 6 3 4 3" xfId="10071" xr:uid="{00000000-0005-0000-0000-00004D2A0000}"/>
    <cellStyle name="Greyed 6 3 5" xfId="10072" xr:uid="{00000000-0005-0000-0000-00004E2A0000}"/>
    <cellStyle name="Greyed 6 3 5 2" xfId="10073" xr:uid="{00000000-0005-0000-0000-00004F2A0000}"/>
    <cellStyle name="Greyed 6 3 5 3" xfId="10074" xr:uid="{00000000-0005-0000-0000-0000502A0000}"/>
    <cellStyle name="Greyed 6 3 6" xfId="10075" xr:uid="{00000000-0005-0000-0000-0000512A0000}"/>
    <cellStyle name="Greyed 6 3 7" xfId="10076" xr:uid="{00000000-0005-0000-0000-0000522A0000}"/>
    <cellStyle name="Greyed 6 4" xfId="10077" xr:uid="{00000000-0005-0000-0000-0000532A0000}"/>
    <cellStyle name="Greyed 6 4 2" xfId="10078" xr:uid="{00000000-0005-0000-0000-0000542A0000}"/>
    <cellStyle name="Greyed 6 4 2 2" xfId="10079" xr:uid="{00000000-0005-0000-0000-0000552A0000}"/>
    <cellStyle name="Greyed 6 4 2 3" xfId="10080" xr:uid="{00000000-0005-0000-0000-0000562A0000}"/>
    <cellStyle name="Greyed 6 4 3" xfId="10081" xr:uid="{00000000-0005-0000-0000-0000572A0000}"/>
    <cellStyle name="Greyed 6 4 3 2" xfId="10082" xr:uid="{00000000-0005-0000-0000-0000582A0000}"/>
    <cellStyle name="Greyed 6 4 3 3" xfId="10083" xr:uid="{00000000-0005-0000-0000-0000592A0000}"/>
    <cellStyle name="Greyed 6 4 4" xfId="10084" xr:uid="{00000000-0005-0000-0000-00005A2A0000}"/>
    <cellStyle name="Greyed 6 4 4 2" xfId="10085" xr:uid="{00000000-0005-0000-0000-00005B2A0000}"/>
    <cellStyle name="Greyed 6 4 4 3" xfId="10086" xr:uid="{00000000-0005-0000-0000-00005C2A0000}"/>
    <cellStyle name="Greyed 6 4 5" xfId="10087" xr:uid="{00000000-0005-0000-0000-00005D2A0000}"/>
    <cellStyle name="Greyed 6 4 5 2" xfId="10088" xr:uid="{00000000-0005-0000-0000-00005E2A0000}"/>
    <cellStyle name="Greyed 6 4 5 3" xfId="10089" xr:uid="{00000000-0005-0000-0000-00005F2A0000}"/>
    <cellStyle name="Greyed 6 4 6" xfId="10090" xr:uid="{00000000-0005-0000-0000-0000602A0000}"/>
    <cellStyle name="Greyed 6 4 7" xfId="10091" xr:uid="{00000000-0005-0000-0000-0000612A0000}"/>
    <cellStyle name="Greyed 6 5" xfId="10092" xr:uid="{00000000-0005-0000-0000-0000622A0000}"/>
    <cellStyle name="Greyed 6 6" xfId="10093" xr:uid="{00000000-0005-0000-0000-0000632A0000}"/>
    <cellStyle name="Greyed 7" xfId="10094" xr:uid="{00000000-0005-0000-0000-0000642A0000}"/>
    <cellStyle name="Greyed 7 2" xfId="10095" xr:uid="{00000000-0005-0000-0000-0000652A0000}"/>
    <cellStyle name="Greyed 7 2 2" xfId="10096" xr:uid="{00000000-0005-0000-0000-0000662A0000}"/>
    <cellStyle name="Greyed 7 2 2 2" xfId="10097" xr:uid="{00000000-0005-0000-0000-0000672A0000}"/>
    <cellStyle name="Greyed 7 2 2 3" xfId="10098" xr:uid="{00000000-0005-0000-0000-0000682A0000}"/>
    <cellStyle name="Greyed 7 2 3" xfId="10099" xr:uid="{00000000-0005-0000-0000-0000692A0000}"/>
    <cellStyle name="Greyed 7 2 3 2" xfId="10100" xr:uid="{00000000-0005-0000-0000-00006A2A0000}"/>
    <cellStyle name="Greyed 7 2 3 3" xfId="10101" xr:uid="{00000000-0005-0000-0000-00006B2A0000}"/>
    <cellStyle name="Greyed 7 2 4" xfId="10102" xr:uid="{00000000-0005-0000-0000-00006C2A0000}"/>
    <cellStyle name="Greyed 7 2 4 2" xfId="10103" xr:uid="{00000000-0005-0000-0000-00006D2A0000}"/>
    <cellStyle name="Greyed 7 2 4 3" xfId="10104" xr:uid="{00000000-0005-0000-0000-00006E2A0000}"/>
    <cellStyle name="Greyed 7 2 5" xfId="10105" xr:uid="{00000000-0005-0000-0000-00006F2A0000}"/>
    <cellStyle name="Greyed 7 2 5 2" xfId="10106" xr:uid="{00000000-0005-0000-0000-0000702A0000}"/>
    <cellStyle name="Greyed 7 2 5 3" xfId="10107" xr:uid="{00000000-0005-0000-0000-0000712A0000}"/>
    <cellStyle name="Greyed 7 2 6" xfId="10108" xr:uid="{00000000-0005-0000-0000-0000722A0000}"/>
    <cellStyle name="Greyed 7 2 7" xfId="10109" xr:uid="{00000000-0005-0000-0000-0000732A0000}"/>
    <cellStyle name="Greyed 7 3" xfId="10110" xr:uid="{00000000-0005-0000-0000-0000742A0000}"/>
    <cellStyle name="Greyed 7 3 2" xfId="10111" xr:uid="{00000000-0005-0000-0000-0000752A0000}"/>
    <cellStyle name="Greyed 7 3 2 2" xfId="10112" xr:uid="{00000000-0005-0000-0000-0000762A0000}"/>
    <cellStyle name="Greyed 7 3 2 3" xfId="10113" xr:uid="{00000000-0005-0000-0000-0000772A0000}"/>
    <cellStyle name="Greyed 7 3 3" xfId="10114" xr:uid="{00000000-0005-0000-0000-0000782A0000}"/>
    <cellStyle name="Greyed 7 3 3 2" xfId="10115" xr:uid="{00000000-0005-0000-0000-0000792A0000}"/>
    <cellStyle name="Greyed 7 3 3 3" xfId="10116" xr:uid="{00000000-0005-0000-0000-00007A2A0000}"/>
    <cellStyle name="Greyed 7 3 4" xfId="10117" xr:uid="{00000000-0005-0000-0000-00007B2A0000}"/>
    <cellStyle name="Greyed 7 3 4 2" xfId="10118" xr:uid="{00000000-0005-0000-0000-00007C2A0000}"/>
    <cellStyle name="Greyed 7 3 4 3" xfId="10119" xr:uid="{00000000-0005-0000-0000-00007D2A0000}"/>
    <cellStyle name="Greyed 7 3 5" xfId="10120" xr:uid="{00000000-0005-0000-0000-00007E2A0000}"/>
    <cellStyle name="Greyed 7 3 5 2" xfId="10121" xr:uid="{00000000-0005-0000-0000-00007F2A0000}"/>
    <cellStyle name="Greyed 7 3 5 3" xfId="10122" xr:uid="{00000000-0005-0000-0000-0000802A0000}"/>
    <cellStyle name="Greyed 7 3 6" xfId="10123" xr:uid="{00000000-0005-0000-0000-0000812A0000}"/>
    <cellStyle name="Greyed 7 3 7" xfId="10124" xr:uid="{00000000-0005-0000-0000-0000822A0000}"/>
    <cellStyle name="Greyed 7 4" xfId="10125" xr:uid="{00000000-0005-0000-0000-0000832A0000}"/>
    <cellStyle name="Greyed 7 4 2" xfId="10126" xr:uid="{00000000-0005-0000-0000-0000842A0000}"/>
    <cellStyle name="Greyed 7 4 2 2" xfId="10127" xr:uid="{00000000-0005-0000-0000-0000852A0000}"/>
    <cellStyle name="Greyed 7 4 2 3" xfId="10128" xr:uid="{00000000-0005-0000-0000-0000862A0000}"/>
    <cellStyle name="Greyed 7 4 3" xfId="10129" xr:uid="{00000000-0005-0000-0000-0000872A0000}"/>
    <cellStyle name="Greyed 7 4 3 2" xfId="10130" xr:uid="{00000000-0005-0000-0000-0000882A0000}"/>
    <cellStyle name="Greyed 7 4 3 3" xfId="10131" xr:uid="{00000000-0005-0000-0000-0000892A0000}"/>
    <cellStyle name="Greyed 7 4 4" xfId="10132" xr:uid="{00000000-0005-0000-0000-00008A2A0000}"/>
    <cellStyle name="Greyed 7 4 4 2" xfId="10133" xr:uid="{00000000-0005-0000-0000-00008B2A0000}"/>
    <cellStyle name="Greyed 7 4 4 3" xfId="10134" xr:uid="{00000000-0005-0000-0000-00008C2A0000}"/>
    <cellStyle name="Greyed 7 4 5" xfId="10135" xr:uid="{00000000-0005-0000-0000-00008D2A0000}"/>
    <cellStyle name="Greyed 7 4 5 2" xfId="10136" xr:uid="{00000000-0005-0000-0000-00008E2A0000}"/>
    <cellStyle name="Greyed 7 4 5 3" xfId="10137" xr:uid="{00000000-0005-0000-0000-00008F2A0000}"/>
    <cellStyle name="Greyed 7 4 6" xfId="10138" xr:uid="{00000000-0005-0000-0000-0000902A0000}"/>
    <cellStyle name="Greyed 7 4 7" xfId="10139" xr:uid="{00000000-0005-0000-0000-0000912A0000}"/>
    <cellStyle name="Greyed 7 5" xfId="10140" xr:uid="{00000000-0005-0000-0000-0000922A0000}"/>
    <cellStyle name="Greyed 7 6" xfId="10141" xr:uid="{00000000-0005-0000-0000-0000932A0000}"/>
    <cellStyle name="Greyed 8" xfId="10142" xr:uid="{00000000-0005-0000-0000-0000942A0000}"/>
    <cellStyle name="Greyed 8 2" xfId="10143" xr:uid="{00000000-0005-0000-0000-0000952A0000}"/>
    <cellStyle name="Greyed 8 2 2" xfId="10144" xr:uid="{00000000-0005-0000-0000-0000962A0000}"/>
    <cellStyle name="Greyed 8 2 2 2" xfId="10145" xr:uid="{00000000-0005-0000-0000-0000972A0000}"/>
    <cellStyle name="Greyed 8 2 2 3" xfId="10146" xr:uid="{00000000-0005-0000-0000-0000982A0000}"/>
    <cellStyle name="Greyed 8 2 3" xfId="10147" xr:uid="{00000000-0005-0000-0000-0000992A0000}"/>
    <cellStyle name="Greyed 8 2 3 2" xfId="10148" xr:uid="{00000000-0005-0000-0000-00009A2A0000}"/>
    <cellStyle name="Greyed 8 2 3 3" xfId="10149" xr:uid="{00000000-0005-0000-0000-00009B2A0000}"/>
    <cellStyle name="Greyed 8 2 4" xfId="10150" xr:uid="{00000000-0005-0000-0000-00009C2A0000}"/>
    <cellStyle name="Greyed 8 2 4 2" xfId="10151" xr:uid="{00000000-0005-0000-0000-00009D2A0000}"/>
    <cellStyle name="Greyed 8 2 4 3" xfId="10152" xr:uid="{00000000-0005-0000-0000-00009E2A0000}"/>
    <cellStyle name="Greyed 8 2 5" xfId="10153" xr:uid="{00000000-0005-0000-0000-00009F2A0000}"/>
    <cellStyle name="Greyed 8 2 5 2" xfId="10154" xr:uid="{00000000-0005-0000-0000-0000A02A0000}"/>
    <cellStyle name="Greyed 8 2 5 3" xfId="10155" xr:uid="{00000000-0005-0000-0000-0000A12A0000}"/>
    <cellStyle name="Greyed 8 2 6" xfId="10156" xr:uid="{00000000-0005-0000-0000-0000A22A0000}"/>
    <cellStyle name="Greyed 8 2 7" xfId="10157" xr:uid="{00000000-0005-0000-0000-0000A32A0000}"/>
    <cellStyle name="Greyed 8 3" xfId="10158" xr:uid="{00000000-0005-0000-0000-0000A42A0000}"/>
    <cellStyle name="Greyed 8 3 2" xfId="10159" xr:uid="{00000000-0005-0000-0000-0000A52A0000}"/>
    <cellStyle name="Greyed 8 3 2 2" xfId="10160" xr:uid="{00000000-0005-0000-0000-0000A62A0000}"/>
    <cellStyle name="Greyed 8 3 2 3" xfId="10161" xr:uid="{00000000-0005-0000-0000-0000A72A0000}"/>
    <cellStyle name="Greyed 8 3 3" xfId="10162" xr:uid="{00000000-0005-0000-0000-0000A82A0000}"/>
    <cellStyle name="Greyed 8 3 3 2" xfId="10163" xr:uid="{00000000-0005-0000-0000-0000A92A0000}"/>
    <cellStyle name="Greyed 8 3 3 3" xfId="10164" xr:uid="{00000000-0005-0000-0000-0000AA2A0000}"/>
    <cellStyle name="Greyed 8 3 4" xfId="10165" xr:uid="{00000000-0005-0000-0000-0000AB2A0000}"/>
    <cellStyle name="Greyed 8 3 4 2" xfId="10166" xr:uid="{00000000-0005-0000-0000-0000AC2A0000}"/>
    <cellStyle name="Greyed 8 3 4 3" xfId="10167" xr:uid="{00000000-0005-0000-0000-0000AD2A0000}"/>
    <cellStyle name="Greyed 8 3 5" xfId="10168" xr:uid="{00000000-0005-0000-0000-0000AE2A0000}"/>
    <cellStyle name="Greyed 8 3 5 2" xfId="10169" xr:uid="{00000000-0005-0000-0000-0000AF2A0000}"/>
    <cellStyle name="Greyed 8 3 5 3" xfId="10170" xr:uid="{00000000-0005-0000-0000-0000B02A0000}"/>
    <cellStyle name="Greyed 8 3 6" xfId="10171" xr:uid="{00000000-0005-0000-0000-0000B12A0000}"/>
    <cellStyle name="Greyed 8 3 7" xfId="10172" xr:uid="{00000000-0005-0000-0000-0000B22A0000}"/>
    <cellStyle name="Greyed 8 4" xfId="10173" xr:uid="{00000000-0005-0000-0000-0000B32A0000}"/>
    <cellStyle name="Greyed 8 4 2" xfId="10174" xr:uid="{00000000-0005-0000-0000-0000B42A0000}"/>
    <cellStyle name="Greyed 8 4 2 2" xfId="10175" xr:uid="{00000000-0005-0000-0000-0000B52A0000}"/>
    <cellStyle name="Greyed 8 4 2 3" xfId="10176" xr:uid="{00000000-0005-0000-0000-0000B62A0000}"/>
    <cellStyle name="Greyed 8 4 3" xfId="10177" xr:uid="{00000000-0005-0000-0000-0000B72A0000}"/>
    <cellStyle name="Greyed 8 4 3 2" xfId="10178" xr:uid="{00000000-0005-0000-0000-0000B82A0000}"/>
    <cellStyle name="Greyed 8 4 3 3" xfId="10179" xr:uid="{00000000-0005-0000-0000-0000B92A0000}"/>
    <cellStyle name="Greyed 8 4 4" xfId="10180" xr:uid="{00000000-0005-0000-0000-0000BA2A0000}"/>
    <cellStyle name="Greyed 8 4 4 2" xfId="10181" xr:uid="{00000000-0005-0000-0000-0000BB2A0000}"/>
    <cellStyle name="Greyed 8 4 4 3" xfId="10182" xr:uid="{00000000-0005-0000-0000-0000BC2A0000}"/>
    <cellStyle name="Greyed 8 4 5" xfId="10183" xr:uid="{00000000-0005-0000-0000-0000BD2A0000}"/>
    <cellStyle name="Greyed 8 4 5 2" xfId="10184" xr:uid="{00000000-0005-0000-0000-0000BE2A0000}"/>
    <cellStyle name="Greyed 8 4 5 3" xfId="10185" xr:uid="{00000000-0005-0000-0000-0000BF2A0000}"/>
    <cellStyle name="Greyed 8 4 6" xfId="10186" xr:uid="{00000000-0005-0000-0000-0000C02A0000}"/>
    <cellStyle name="Greyed 8 4 7" xfId="10187" xr:uid="{00000000-0005-0000-0000-0000C12A0000}"/>
    <cellStyle name="Greyed 8 5" xfId="10188" xr:uid="{00000000-0005-0000-0000-0000C22A0000}"/>
    <cellStyle name="Greyed 8 6" xfId="10189" xr:uid="{00000000-0005-0000-0000-0000C32A0000}"/>
    <cellStyle name="Greyed 9" xfId="10190" xr:uid="{00000000-0005-0000-0000-0000C42A0000}"/>
    <cellStyle name="Greyed 9 2" xfId="10191" xr:uid="{00000000-0005-0000-0000-0000C52A0000}"/>
    <cellStyle name="Greyed 9 2 2" xfId="10192" xr:uid="{00000000-0005-0000-0000-0000C62A0000}"/>
    <cellStyle name="Greyed 9 2 3" xfId="10193" xr:uid="{00000000-0005-0000-0000-0000C72A0000}"/>
    <cellStyle name="Greyed 9 3" xfId="10194" xr:uid="{00000000-0005-0000-0000-0000C82A0000}"/>
    <cellStyle name="Greyed 9 3 2" xfId="10195" xr:uid="{00000000-0005-0000-0000-0000C92A0000}"/>
    <cellStyle name="Greyed 9 3 3" xfId="10196" xr:uid="{00000000-0005-0000-0000-0000CA2A0000}"/>
    <cellStyle name="Greyed 9 4" xfId="10197" xr:uid="{00000000-0005-0000-0000-0000CB2A0000}"/>
    <cellStyle name="Greyed 9 4 2" xfId="10198" xr:uid="{00000000-0005-0000-0000-0000CC2A0000}"/>
    <cellStyle name="Greyed 9 4 3" xfId="10199" xr:uid="{00000000-0005-0000-0000-0000CD2A0000}"/>
    <cellStyle name="Greyed 9 5" xfId="10200" xr:uid="{00000000-0005-0000-0000-0000CE2A0000}"/>
    <cellStyle name="Greyed 9 5 2" xfId="10201" xr:uid="{00000000-0005-0000-0000-0000CF2A0000}"/>
    <cellStyle name="Greyed 9 5 3" xfId="10202" xr:uid="{00000000-0005-0000-0000-0000D02A0000}"/>
    <cellStyle name="Greyed 9 6" xfId="10203" xr:uid="{00000000-0005-0000-0000-0000D12A0000}"/>
    <cellStyle name="Greyed 9 7" xfId="10204" xr:uid="{00000000-0005-0000-0000-0000D22A0000}"/>
    <cellStyle name="HEADER" xfId="19" xr:uid="{00000000-0005-0000-0000-0000D32A0000}"/>
    <cellStyle name="Header1" xfId="10205" xr:uid="{00000000-0005-0000-0000-0000D42A0000}"/>
    <cellStyle name="Header1 2" xfId="10206" xr:uid="{00000000-0005-0000-0000-0000D52A0000}"/>
    <cellStyle name="Header1 3" xfId="10207" xr:uid="{00000000-0005-0000-0000-0000D62A0000}"/>
    <cellStyle name="Header2" xfId="10208" xr:uid="{00000000-0005-0000-0000-0000D72A0000}"/>
    <cellStyle name="Header2 10" xfId="10209" xr:uid="{00000000-0005-0000-0000-0000D82A0000}"/>
    <cellStyle name="Header2 10 10" xfId="10210" xr:uid="{00000000-0005-0000-0000-0000D92A0000}"/>
    <cellStyle name="Header2 10 2" xfId="10211" xr:uid="{00000000-0005-0000-0000-0000DA2A0000}"/>
    <cellStyle name="Header2 10 2 2" xfId="10212" xr:uid="{00000000-0005-0000-0000-0000DB2A0000}"/>
    <cellStyle name="Header2 10 2 2 2" xfId="10213" xr:uid="{00000000-0005-0000-0000-0000DC2A0000}"/>
    <cellStyle name="Header2 10 2 2 2 2" xfId="10214" xr:uid="{00000000-0005-0000-0000-0000DD2A0000}"/>
    <cellStyle name="Header2 10 2 2 2 3" xfId="10215" xr:uid="{00000000-0005-0000-0000-0000DE2A0000}"/>
    <cellStyle name="Header2 10 2 2 3" xfId="10216" xr:uid="{00000000-0005-0000-0000-0000DF2A0000}"/>
    <cellStyle name="Header2 10 2 2 3 2" xfId="10217" xr:uid="{00000000-0005-0000-0000-0000E02A0000}"/>
    <cellStyle name="Header2 10 2 2 4" xfId="10218" xr:uid="{00000000-0005-0000-0000-0000E12A0000}"/>
    <cellStyle name="Header2 10 2 2 4 2" xfId="10219" xr:uid="{00000000-0005-0000-0000-0000E22A0000}"/>
    <cellStyle name="Header2 10 2 2 5" xfId="10220" xr:uid="{00000000-0005-0000-0000-0000E32A0000}"/>
    <cellStyle name="Header2 10 2 2 5 2" xfId="10221" xr:uid="{00000000-0005-0000-0000-0000E42A0000}"/>
    <cellStyle name="Header2 10 2 2 6" xfId="10222" xr:uid="{00000000-0005-0000-0000-0000E52A0000}"/>
    <cellStyle name="Header2 10 2 2 6 2" xfId="10223" xr:uid="{00000000-0005-0000-0000-0000E62A0000}"/>
    <cellStyle name="Header2 10 2 2 6 3" xfId="10224" xr:uid="{00000000-0005-0000-0000-0000E72A0000}"/>
    <cellStyle name="Header2 10 2 2 7" xfId="10225" xr:uid="{00000000-0005-0000-0000-0000E82A0000}"/>
    <cellStyle name="Header2 10 2 3" xfId="10226" xr:uid="{00000000-0005-0000-0000-0000E92A0000}"/>
    <cellStyle name="Header2 10 2 3 2" xfId="10227" xr:uid="{00000000-0005-0000-0000-0000EA2A0000}"/>
    <cellStyle name="Header2 10 2 3 3" xfId="10228" xr:uid="{00000000-0005-0000-0000-0000EB2A0000}"/>
    <cellStyle name="Header2 10 2 4" xfId="10229" xr:uid="{00000000-0005-0000-0000-0000EC2A0000}"/>
    <cellStyle name="Header2 10 2 4 2" xfId="10230" xr:uid="{00000000-0005-0000-0000-0000ED2A0000}"/>
    <cellStyle name="Header2 10 2 4 3" xfId="10231" xr:uid="{00000000-0005-0000-0000-0000EE2A0000}"/>
    <cellStyle name="Header2 10 2 5" xfId="10232" xr:uid="{00000000-0005-0000-0000-0000EF2A0000}"/>
    <cellStyle name="Header2 10 2 5 2" xfId="10233" xr:uid="{00000000-0005-0000-0000-0000F02A0000}"/>
    <cellStyle name="Header2 10 2 6" xfId="10234" xr:uid="{00000000-0005-0000-0000-0000F12A0000}"/>
    <cellStyle name="Header2 10 2 6 2" xfId="10235" xr:uid="{00000000-0005-0000-0000-0000F22A0000}"/>
    <cellStyle name="Header2 10 2 7" xfId="10236" xr:uid="{00000000-0005-0000-0000-0000F32A0000}"/>
    <cellStyle name="Header2 10 3" xfId="10237" xr:uid="{00000000-0005-0000-0000-0000F42A0000}"/>
    <cellStyle name="Header2 10 3 2" xfId="10238" xr:uid="{00000000-0005-0000-0000-0000F52A0000}"/>
    <cellStyle name="Header2 10 3 2 2" xfId="10239" xr:uid="{00000000-0005-0000-0000-0000F62A0000}"/>
    <cellStyle name="Header2 10 3 2 2 2" xfId="10240" xr:uid="{00000000-0005-0000-0000-0000F72A0000}"/>
    <cellStyle name="Header2 10 3 2 2 3" xfId="10241" xr:uid="{00000000-0005-0000-0000-0000F82A0000}"/>
    <cellStyle name="Header2 10 3 2 3" xfId="10242" xr:uid="{00000000-0005-0000-0000-0000F92A0000}"/>
    <cellStyle name="Header2 10 3 2 3 2" xfId="10243" xr:uid="{00000000-0005-0000-0000-0000FA2A0000}"/>
    <cellStyle name="Header2 10 3 2 4" xfId="10244" xr:uid="{00000000-0005-0000-0000-0000FB2A0000}"/>
    <cellStyle name="Header2 10 3 2 4 2" xfId="10245" xr:uid="{00000000-0005-0000-0000-0000FC2A0000}"/>
    <cellStyle name="Header2 10 3 2 5" xfId="10246" xr:uid="{00000000-0005-0000-0000-0000FD2A0000}"/>
    <cellStyle name="Header2 10 3 2 5 2" xfId="10247" xr:uid="{00000000-0005-0000-0000-0000FE2A0000}"/>
    <cellStyle name="Header2 10 3 2 6" xfId="10248" xr:uid="{00000000-0005-0000-0000-0000FF2A0000}"/>
    <cellStyle name="Header2 10 3 2 6 2" xfId="10249" xr:uid="{00000000-0005-0000-0000-0000002B0000}"/>
    <cellStyle name="Header2 10 3 2 6 3" xfId="10250" xr:uid="{00000000-0005-0000-0000-0000012B0000}"/>
    <cellStyle name="Header2 10 3 2 7" xfId="10251" xr:uid="{00000000-0005-0000-0000-0000022B0000}"/>
    <cellStyle name="Header2 10 3 3" xfId="10252" xr:uid="{00000000-0005-0000-0000-0000032B0000}"/>
    <cellStyle name="Header2 10 3 3 2" xfId="10253" xr:uid="{00000000-0005-0000-0000-0000042B0000}"/>
    <cellStyle name="Header2 10 3 3 3" xfId="10254" xr:uid="{00000000-0005-0000-0000-0000052B0000}"/>
    <cellStyle name="Header2 10 3 4" xfId="10255" xr:uid="{00000000-0005-0000-0000-0000062B0000}"/>
    <cellStyle name="Header2 10 3 4 2" xfId="10256" xr:uid="{00000000-0005-0000-0000-0000072B0000}"/>
    <cellStyle name="Header2 10 3 4 3" xfId="10257" xr:uid="{00000000-0005-0000-0000-0000082B0000}"/>
    <cellStyle name="Header2 10 3 5" xfId="10258" xr:uid="{00000000-0005-0000-0000-0000092B0000}"/>
    <cellStyle name="Header2 10 3 5 2" xfId="10259" xr:uid="{00000000-0005-0000-0000-00000A2B0000}"/>
    <cellStyle name="Header2 10 3 6" xfId="10260" xr:uid="{00000000-0005-0000-0000-00000B2B0000}"/>
    <cellStyle name="Header2 10 3 6 2" xfId="10261" xr:uid="{00000000-0005-0000-0000-00000C2B0000}"/>
    <cellStyle name="Header2 10 3 7" xfId="10262" xr:uid="{00000000-0005-0000-0000-00000D2B0000}"/>
    <cellStyle name="Header2 10 4" xfId="10263" xr:uid="{00000000-0005-0000-0000-00000E2B0000}"/>
    <cellStyle name="Header2 10 4 2" xfId="10264" xr:uid="{00000000-0005-0000-0000-00000F2B0000}"/>
    <cellStyle name="Header2 10 4 2 2" xfId="10265" xr:uid="{00000000-0005-0000-0000-0000102B0000}"/>
    <cellStyle name="Header2 10 4 2 2 2" xfId="10266" xr:uid="{00000000-0005-0000-0000-0000112B0000}"/>
    <cellStyle name="Header2 10 4 2 2 3" xfId="10267" xr:uid="{00000000-0005-0000-0000-0000122B0000}"/>
    <cellStyle name="Header2 10 4 2 3" xfId="10268" xr:uid="{00000000-0005-0000-0000-0000132B0000}"/>
    <cellStyle name="Header2 10 4 2 3 2" xfId="10269" xr:uid="{00000000-0005-0000-0000-0000142B0000}"/>
    <cellStyle name="Header2 10 4 2 4" xfId="10270" xr:uid="{00000000-0005-0000-0000-0000152B0000}"/>
    <cellStyle name="Header2 10 4 2 4 2" xfId="10271" xr:uid="{00000000-0005-0000-0000-0000162B0000}"/>
    <cellStyle name="Header2 10 4 2 5" xfId="10272" xr:uid="{00000000-0005-0000-0000-0000172B0000}"/>
    <cellStyle name="Header2 10 4 2 5 2" xfId="10273" xr:uid="{00000000-0005-0000-0000-0000182B0000}"/>
    <cellStyle name="Header2 10 4 2 6" xfId="10274" xr:uid="{00000000-0005-0000-0000-0000192B0000}"/>
    <cellStyle name="Header2 10 4 2 6 2" xfId="10275" xr:uid="{00000000-0005-0000-0000-00001A2B0000}"/>
    <cellStyle name="Header2 10 4 2 6 3" xfId="10276" xr:uid="{00000000-0005-0000-0000-00001B2B0000}"/>
    <cellStyle name="Header2 10 4 2 7" xfId="10277" xr:uid="{00000000-0005-0000-0000-00001C2B0000}"/>
    <cellStyle name="Header2 10 4 3" xfId="10278" xr:uid="{00000000-0005-0000-0000-00001D2B0000}"/>
    <cellStyle name="Header2 10 4 3 2" xfId="10279" xr:uid="{00000000-0005-0000-0000-00001E2B0000}"/>
    <cellStyle name="Header2 10 4 3 3" xfId="10280" xr:uid="{00000000-0005-0000-0000-00001F2B0000}"/>
    <cellStyle name="Header2 10 4 4" xfId="10281" xr:uid="{00000000-0005-0000-0000-0000202B0000}"/>
    <cellStyle name="Header2 10 4 4 2" xfId="10282" xr:uid="{00000000-0005-0000-0000-0000212B0000}"/>
    <cellStyle name="Header2 10 4 4 3" xfId="10283" xr:uid="{00000000-0005-0000-0000-0000222B0000}"/>
    <cellStyle name="Header2 10 4 5" xfId="10284" xr:uid="{00000000-0005-0000-0000-0000232B0000}"/>
    <cellStyle name="Header2 10 4 5 2" xfId="10285" xr:uid="{00000000-0005-0000-0000-0000242B0000}"/>
    <cellStyle name="Header2 10 4 6" xfId="10286" xr:uid="{00000000-0005-0000-0000-0000252B0000}"/>
    <cellStyle name="Header2 10 4 6 2" xfId="10287" xr:uid="{00000000-0005-0000-0000-0000262B0000}"/>
    <cellStyle name="Header2 10 4 7" xfId="10288" xr:uid="{00000000-0005-0000-0000-0000272B0000}"/>
    <cellStyle name="Header2 10 5" xfId="10289" xr:uid="{00000000-0005-0000-0000-0000282B0000}"/>
    <cellStyle name="Header2 10 5 2" xfId="10290" xr:uid="{00000000-0005-0000-0000-0000292B0000}"/>
    <cellStyle name="Header2 10 5 2 2" xfId="10291" xr:uid="{00000000-0005-0000-0000-00002A2B0000}"/>
    <cellStyle name="Header2 10 5 2 3" xfId="10292" xr:uid="{00000000-0005-0000-0000-00002B2B0000}"/>
    <cellStyle name="Header2 10 5 3" xfId="10293" xr:uid="{00000000-0005-0000-0000-00002C2B0000}"/>
    <cellStyle name="Header2 10 5 3 2" xfId="10294" xr:uid="{00000000-0005-0000-0000-00002D2B0000}"/>
    <cellStyle name="Header2 10 5 4" xfId="10295" xr:uid="{00000000-0005-0000-0000-00002E2B0000}"/>
    <cellStyle name="Header2 10 5 4 2" xfId="10296" xr:uid="{00000000-0005-0000-0000-00002F2B0000}"/>
    <cellStyle name="Header2 10 5 5" xfId="10297" xr:uid="{00000000-0005-0000-0000-0000302B0000}"/>
    <cellStyle name="Header2 10 5 5 2" xfId="10298" xr:uid="{00000000-0005-0000-0000-0000312B0000}"/>
    <cellStyle name="Header2 10 5 6" xfId="10299" xr:uid="{00000000-0005-0000-0000-0000322B0000}"/>
    <cellStyle name="Header2 10 5 6 2" xfId="10300" xr:uid="{00000000-0005-0000-0000-0000332B0000}"/>
    <cellStyle name="Header2 10 5 6 3" xfId="10301" xr:uid="{00000000-0005-0000-0000-0000342B0000}"/>
    <cellStyle name="Header2 10 5 7" xfId="10302" xr:uid="{00000000-0005-0000-0000-0000352B0000}"/>
    <cellStyle name="Header2 10 6" xfId="10303" xr:uid="{00000000-0005-0000-0000-0000362B0000}"/>
    <cellStyle name="Header2 10 6 2" xfId="10304" xr:uid="{00000000-0005-0000-0000-0000372B0000}"/>
    <cellStyle name="Header2 10 6 3" xfId="10305" xr:uid="{00000000-0005-0000-0000-0000382B0000}"/>
    <cellStyle name="Header2 10 7" xfId="10306" xr:uid="{00000000-0005-0000-0000-0000392B0000}"/>
    <cellStyle name="Header2 10 7 2" xfId="10307" xr:uid="{00000000-0005-0000-0000-00003A2B0000}"/>
    <cellStyle name="Header2 10 7 3" xfId="10308" xr:uid="{00000000-0005-0000-0000-00003B2B0000}"/>
    <cellStyle name="Header2 10 8" xfId="10309" xr:uid="{00000000-0005-0000-0000-00003C2B0000}"/>
    <cellStyle name="Header2 10 8 2" xfId="10310" xr:uid="{00000000-0005-0000-0000-00003D2B0000}"/>
    <cellStyle name="Header2 10 9" xfId="10311" xr:uid="{00000000-0005-0000-0000-00003E2B0000}"/>
    <cellStyle name="Header2 10 9 2" xfId="10312" xr:uid="{00000000-0005-0000-0000-00003F2B0000}"/>
    <cellStyle name="Header2 11" xfId="10313" xr:uid="{00000000-0005-0000-0000-0000402B0000}"/>
    <cellStyle name="Header2 11 2" xfId="10314" xr:uid="{00000000-0005-0000-0000-0000412B0000}"/>
    <cellStyle name="Header2 11 2 2" xfId="10315" xr:uid="{00000000-0005-0000-0000-0000422B0000}"/>
    <cellStyle name="Header2 11 2 2 2" xfId="10316" xr:uid="{00000000-0005-0000-0000-0000432B0000}"/>
    <cellStyle name="Header2 11 2 2 3" xfId="10317" xr:uid="{00000000-0005-0000-0000-0000442B0000}"/>
    <cellStyle name="Header2 11 2 3" xfId="10318" xr:uid="{00000000-0005-0000-0000-0000452B0000}"/>
    <cellStyle name="Header2 11 2 3 2" xfId="10319" xr:uid="{00000000-0005-0000-0000-0000462B0000}"/>
    <cellStyle name="Header2 11 2 4" xfId="10320" xr:uid="{00000000-0005-0000-0000-0000472B0000}"/>
    <cellStyle name="Header2 11 2 4 2" xfId="10321" xr:uid="{00000000-0005-0000-0000-0000482B0000}"/>
    <cellStyle name="Header2 11 2 5" xfId="10322" xr:uid="{00000000-0005-0000-0000-0000492B0000}"/>
    <cellStyle name="Header2 11 2 5 2" xfId="10323" xr:uid="{00000000-0005-0000-0000-00004A2B0000}"/>
    <cellStyle name="Header2 11 2 6" xfId="10324" xr:uid="{00000000-0005-0000-0000-00004B2B0000}"/>
    <cellStyle name="Header2 11 2 6 2" xfId="10325" xr:uid="{00000000-0005-0000-0000-00004C2B0000}"/>
    <cellStyle name="Header2 11 2 6 3" xfId="10326" xr:uid="{00000000-0005-0000-0000-00004D2B0000}"/>
    <cellStyle name="Header2 11 2 7" xfId="10327" xr:uid="{00000000-0005-0000-0000-00004E2B0000}"/>
    <cellStyle name="Header2 11 3" xfId="10328" xr:uid="{00000000-0005-0000-0000-00004F2B0000}"/>
    <cellStyle name="Header2 11 3 2" xfId="10329" xr:uid="{00000000-0005-0000-0000-0000502B0000}"/>
    <cellStyle name="Header2 11 3 3" xfId="10330" xr:uid="{00000000-0005-0000-0000-0000512B0000}"/>
    <cellStyle name="Header2 11 4" xfId="10331" xr:uid="{00000000-0005-0000-0000-0000522B0000}"/>
    <cellStyle name="Header2 11 4 2" xfId="10332" xr:uid="{00000000-0005-0000-0000-0000532B0000}"/>
    <cellStyle name="Header2 11 4 3" xfId="10333" xr:uid="{00000000-0005-0000-0000-0000542B0000}"/>
    <cellStyle name="Header2 11 5" xfId="10334" xr:uid="{00000000-0005-0000-0000-0000552B0000}"/>
    <cellStyle name="Header2 11 5 2" xfId="10335" xr:uid="{00000000-0005-0000-0000-0000562B0000}"/>
    <cellStyle name="Header2 11 6" xfId="10336" xr:uid="{00000000-0005-0000-0000-0000572B0000}"/>
    <cellStyle name="Header2 11 6 2" xfId="10337" xr:uid="{00000000-0005-0000-0000-0000582B0000}"/>
    <cellStyle name="Header2 11 7" xfId="10338" xr:uid="{00000000-0005-0000-0000-0000592B0000}"/>
    <cellStyle name="Header2 12" xfId="10339" xr:uid="{00000000-0005-0000-0000-00005A2B0000}"/>
    <cellStyle name="Header2 12 2" xfId="10340" xr:uid="{00000000-0005-0000-0000-00005B2B0000}"/>
    <cellStyle name="Header2 12 2 2" xfId="10341" xr:uid="{00000000-0005-0000-0000-00005C2B0000}"/>
    <cellStyle name="Header2 12 2 3" xfId="10342" xr:uid="{00000000-0005-0000-0000-00005D2B0000}"/>
    <cellStyle name="Header2 12 3" xfId="10343" xr:uid="{00000000-0005-0000-0000-00005E2B0000}"/>
    <cellStyle name="Header2 12 3 2" xfId="10344" xr:uid="{00000000-0005-0000-0000-00005F2B0000}"/>
    <cellStyle name="Header2 12 4" xfId="10345" xr:uid="{00000000-0005-0000-0000-0000602B0000}"/>
    <cellStyle name="Header2 12 4 2" xfId="10346" xr:uid="{00000000-0005-0000-0000-0000612B0000}"/>
    <cellStyle name="Header2 12 5" xfId="10347" xr:uid="{00000000-0005-0000-0000-0000622B0000}"/>
    <cellStyle name="Header2 12 5 2" xfId="10348" xr:uid="{00000000-0005-0000-0000-0000632B0000}"/>
    <cellStyle name="Header2 12 6" xfId="10349" xr:uid="{00000000-0005-0000-0000-0000642B0000}"/>
    <cellStyle name="Header2 12 6 2" xfId="10350" xr:uid="{00000000-0005-0000-0000-0000652B0000}"/>
    <cellStyle name="Header2 12 6 3" xfId="10351" xr:uid="{00000000-0005-0000-0000-0000662B0000}"/>
    <cellStyle name="Header2 12 7" xfId="10352" xr:uid="{00000000-0005-0000-0000-0000672B0000}"/>
    <cellStyle name="Header2 13" xfId="10353" xr:uid="{00000000-0005-0000-0000-0000682B0000}"/>
    <cellStyle name="Header2 13 2" xfId="10354" xr:uid="{00000000-0005-0000-0000-0000692B0000}"/>
    <cellStyle name="Header2 13 3" xfId="10355" xr:uid="{00000000-0005-0000-0000-00006A2B0000}"/>
    <cellStyle name="Header2 14" xfId="10356" xr:uid="{00000000-0005-0000-0000-00006B2B0000}"/>
    <cellStyle name="Header2 14 2" xfId="10357" xr:uid="{00000000-0005-0000-0000-00006C2B0000}"/>
    <cellStyle name="Header2 14 3" xfId="10358" xr:uid="{00000000-0005-0000-0000-00006D2B0000}"/>
    <cellStyle name="Header2 15" xfId="10359" xr:uid="{00000000-0005-0000-0000-00006E2B0000}"/>
    <cellStyle name="Header2 15 2" xfId="10360" xr:uid="{00000000-0005-0000-0000-00006F2B0000}"/>
    <cellStyle name="Header2 16" xfId="10361" xr:uid="{00000000-0005-0000-0000-0000702B0000}"/>
    <cellStyle name="Header2 16 2" xfId="10362" xr:uid="{00000000-0005-0000-0000-0000712B0000}"/>
    <cellStyle name="Header2 17" xfId="10363" xr:uid="{00000000-0005-0000-0000-0000722B0000}"/>
    <cellStyle name="Header2 2" xfId="10364" xr:uid="{00000000-0005-0000-0000-0000732B0000}"/>
    <cellStyle name="Header2 2 10" xfId="10365" xr:uid="{00000000-0005-0000-0000-0000742B0000}"/>
    <cellStyle name="Header2 2 10 2" xfId="10366" xr:uid="{00000000-0005-0000-0000-0000752B0000}"/>
    <cellStyle name="Header2 2 11" xfId="10367" xr:uid="{00000000-0005-0000-0000-0000762B0000}"/>
    <cellStyle name="Header2 2 2" xfId="10368" xr:uid="{00000000-0005-0000-0000-0000772B0000}"/>
    <cellStyle name="Header2 2 2 10" xfId="10369" xr:uid="{00000000-0005-0000-0000-0000782B0000}"/>
    <cellStyle name="Header2 2 2 2" xfId="10370" xr:uid="{00000000-0005-0000-0000-0000792B0000}"/>
    <cellStyle name="Header2 2 2 2 2" xfId="10371" xr:uid="{00000000-0005-0000-0000-00007A2B0000}"/>
    <cellStyle name="Header2 2 2 2 2 2" xfId="10372" xr:uid="{00000000-0005-0000-0000-00007B2B0000}"/>
    <cellStyle name="Header2 2 2 2 2 2 2" xfId="10373" xr:uid="{00000000-0005-0000-0000-00007C2B0000}"/>
    <cellStyle name="Header2 2 2 2 2 2 3" xfId="10374" xr:uid="{00000000-0005-0000-0000-00007D2B0000}"/>
    <cellStyle name="Header2 2 2 2 2 3" xfId="10375" xr:uid="{00000000-0005-0000-0000-00007E2B0000}"/>
    <cellStyle name="Header2 2 2 2 2 3 2" xfId="10376" xr:uid="{00000000-0005-0000-0000-00007F2B0000}"/>
    <cellStyle name="Header2 2 2 2 2 4" xfId="10377" xr:uid="{00000000-0005-0000-0000-0000802B0000}"/>
    <cellStyle name="Header2 2 2 2 2 4 2" xfId="10378" xr:uid="{00000000-0005-0000-0000-0000812B0000}"/>
    <cellStyle name="Header2 2 2 2 2 5" xfId="10379" xr:uid="{00000000-0005-0000-0000-0000822B0000}"/>
    <cellStyle name="Header2 2 2 2 2 5 2" xfId="10380" xr:uid="{00000000-0005-0000-0000-0000832B0000}"/>
    <cellStyle name="Header2 2 2 2 2 6" xfId="10381" xr:uid="{00000000-0005-0000-0000-0000842B0000}"/>
    <cellStyle name="Header2 2 2 2 2 6 2" xfId="10382" xr:uid="{00000000-0005-0000-0000-0000852B0000}"/>
    <cellStyle name="Header2 2 2 2 2 6 3" xfId="10383" xr:uid="{00000000-0005-0000-0000-0000862B0000}"/>
    <cellStyle name="Header2 2 2 2 2 7" xfId="10384" xr:uid="{00000000-0005-0000-0000-0000872B0000}"/>
    <cellStyle name="Header2 2 2 2 3" xfId="10385" xr:uid="{00000000-0005-0000-0000-0000882B0000}"/>
    <cellStyle name="Header2 2 2 2 3 2" xfId="10386" xr:uid="{00000000-0005-0000-0000-0000892B0000}"/>
    <cellStyle name="Header2 2 2 2 3 3" xfId="10387" xr:uid="{00000000-0005-0000-0000-00008A2B0000}"/>
    <cellStyle name="Header2 2 2 2 4" xfId="10388" xr:uid="{00000000-0005-0000-0000-00008B2B0000}"/>
    <cellStyle name="Header2 2 2 2 4 2" xfId="10389" xr:uid="{00000000-0005-0000-0000-00008C2B0000}"/>
    <cellStyle name="Header2 2 2 2 4 3" xfId="10390" xr:uid="{00000000-0005-0000-0000-00008D2B0000}"/>
    <cellStyle name="Header2 2 2 2 5" xfId="10391" xr:uid="{00000000-0005-0000-0000-00008E2B0000}"/>
    <cellStyle name="Header2 2 2 2 5 2" xfId="10392" xr:uid="{00000000-0005-0000-0000-00008F2B0000}"/>
    <cellStyle name="Header2 2 2 2 6" xfId="10393" xr:uid="{00000000-0005-0000-0000-0000902B0000}"/>
    <cellStyle name="Header2 2 2 2 6 2" xfId="10394" xr:uid="{00000000-0005-0000-0000-0000912B0000}"/>
    <cellStyle name="Header2 2 2 2 7" xfId="10395" xr:uid="{00000000-0005-0000-0000-0000922B0000}"/>
    <cellStyle name="Header2 2 2 3" xfId="10396" xr:uid="{00000000-0005-0000-0000-0000932B0000}"/>
    <cellStyle name="Header2 2 2 3 2" xfId="10397" xr:uid="{00000000-0005-0000-0000-0000942B0000}"/>
    <cellStyle name="Header2 2 2 3 2 2" xfId="10398" xr:uid="{00000000-0005-0000-0000-0000952B0000}"/>
    <cellStyle name="Header2 2 2 3 2 2 2" xfId="10399" xr:uid="{00000000-0005-0000-0000-0000962B0000}"/>
    <cellStyle name="Header2 2 2 3 2 2 3" xfId="10400" xr:uid="{00000000-0005-0000-0000-0000972B0000}"/>
    <cellStyle name="Header2 2 2 3 2 3" xfId="10401" xr:uid="{00000000-0005-0000-0000-0000982B0000}"/>
    <cellStyle name="Header2 2 2 3 2 3 2" xfId="10402" xr:uid="{00000000-0005-0000-0000-0000992B0000}"/>
    <cellStyle name="Header2 2 2 3 2 4" xfId="10403" xr:uid="{00000000-0005-0000-0000-00009A2B0000}"/>
    <cellStyle name="Header2 2 2 3 2 4 2" xfId="10404" xr:uid="{00000000-0005-0000-0000-00009B2B0000}"/>
    <cellStyle name="Header2 2 2 3 2 5" xfId="10405" xr:uid="{00000000-0005-0000-0000-00009C2B0000}"/>
    <cellStyle name="Header2 2 2 3 2 5 2" xfId="10406" xr:uid="{00000000-0005-0000-0000-00009D2B0000}"/>
    <cellStyle name="Header2 2 2 3 2 6" xfId="10407" xr:uid="{00000000-0005-0000-0000-00009E2B0000}"/>
    <cellStyle name="Header2 2 2 3 2 6 2" xfId="10408" xr:uid="{00000000-0005-0000-0000-00009F2B0000}"/>
    <cellStyle name="Header2 2 2 3 2 6 3" xfId="10409" xr:uid="{00000000-0005-0000-0000-0000A02B0000}"/>
    <cellStyle name="Header2 2 2 3 2 7" xfId="10410" xr:uid="{00000000-0005-0000-0000-0000A12B0000}"/>
    <cellStyle name="Header2 2 2 3 3" xfId="10411" xr:uid="{00000000-0005-0000-0000-0000A22B0000}"/>
    <cellStyle name="Header2 2 2 3 3 2" xfId="10412" xr:uid="{00000000-0005-0000-0000-0000A32B0000}"/>
    <cellStyle name="Header2 2 2 3 3 3" xfId="10413" xr:uid="{00000000-0005-0000-0000-0000A42B0000}"/>
    <cellStyle name="Header2 2 2 3 4" xfId="10414" xr:uid="{00000000-0005-0000-0000-0000A52B0000}"/>
    <cellStyle name="Header2 2 2 3 4 2" xfId="10415" xr:uid="{00000000-0005-0000-0000-0000A62B0000}"/>
    <cellStyle name="Header2 2 2 3 4 3" xfId="10416" xr:uid="{00000000-0005-0000-0000-0000A72B0000}"/>
    <cellStyle name="Header2 2 2 3 5" xfId="10417" xr:uid="{00000000-0005-0000-0000-0000A82B0000}"/>
    <cellStyle name="Header2 2 2 3 5 2" xfId="10418" xr:uid="{00000000-0005-0000-0000-0000A92B0000}"/>
    <cellStyle name="Header2 2 2 3 6" xfId="10419" xr:uid="{00000000-0005-0000-0000-0000AA2B0000}"/>
    <cellStyle name="Header2 2 2 3 6 2" xfId="10420" xr:uid="{00000000-0005-0000-0000-0000AB2B0000}"/>
    <cellStyle name="Header2 2 2 3 7" xfId="10421" xr:uid="{00000000-0005-0000-0000-0000AC2B0000}"/>
    <cellStyle name="Header2 2 2 4" xfId="10422" xr:uid="{00000000-0005-0000-0000-0000AD2B0000}"/>
    <cellStyle name="Header2 2 2 4 2" xfId="10423" xr:uid="{00000000-0005-0000-0000-0000AE2B0000}"/>
    <cellStyle name="Header2 2 2 4 2 2" xfId="10424" xr:uid="{00000000-0005-0000-0000-0000AF2B0000}"/>
    <cellStyle name="Header2 2 2 4 2 2 2" xfId="10425" xr:uid="{00000000-0005-0000-0000-0000B02B0000}"/>
    <cellStyle name="Header2 2 2 4 2 2 3" xfId="10426" xr:uid="{00000000-0005-0000-0000-0000B12B0000}"/>
    <cellStyle name="Header2 2 2 4 2 3" xfId="10427" xr:uid="{00000000-0005-0000-0000-0000B22B0000}"/>
    <cellStyle name="Header2 2 2 4 2 3 2" xfId="10428" xr:uid="{00000000-0005-0000-0000-0000B32B0000}"/>
    <cellStyle name="Header2 2 2 4 2 4" xfId="10429" xr:uid="{00000000-0005-0000-0000-0000B42B0000}"/>
    <cellStyle name="Header2 2 2 4 2 4 2" xfId="10430" xr:uid="{00000000-0005-0000-0000-0000B52B0000}"/>
    <cellStyle name="Header2 2 2 4 2 5" xfId="10431" xr:uid="{00000000-0005-0000-0000-0000B62B0000}"/>
    <cellStyle name="Header2 2 2 4 2 5 2" xfId="10432" xr:uid="{00000000-0005-0000-0000-0000B72B0000}"/>
    <cellStyle name="Header2 2 2 4 2 6" xfId="10433" xr:uid="{00000000-0005-0000-0000-0000B82B0000}"/>
    <cellStyle name="Header2 2 2 4 2 6 2" xfId="10434" xr:uid="{00000000-0005-0000-0000-0000B92B0000}"/>
    <cellStyle name="Header2 2 2 4 2 6 3" xfId="10435" xr:uid="{00000000-0005-0000-0000-0000BA2B0000}"/>
    <cellStyle name="Header2 2 2 4 2 7" xfId="10436" xr:uid="{00000000-0005-0000-0000-0000BB2B0000}"/>
    <cellStyle name="Header2 2 2 4 3" xfId="10437" xr:uid="{00000000-0005-0000-0000-0000BC2B0000}"/>
    <cellStyle name="Header2 2 2 4 3 2" xfId="10438" xr:uid="{00000000-0005-0000-0000-0000BD2B0000}"/>
    <cellStyle name="Header2 2 2 4 3 3" xfId="10439" xr:uid="{00000000-0005-0000-0000-0000BE2B0000}"/>
    <cellStyle name="Header2 2 2 4 4" xfId="10440" xr:uid="{00000000-0005-0000-0000-0000BF2B0000}"/>
    <cellStyle name="Header2 2 2 4 4 2" xfId="10441" xr:uid="{00000000-0005-0000-0000-0000C02B0000}"/>
    <cellStyle name="Header2 2 2 4 4 3" xfId="10442" xr:uid="{00000000-0005-0000-0000-0000C12B0000}"/>
    <cellStyle name="Header2 2 2 4 5" xfId="10443" xr:uid="{00000000-0005-0000-0000-0000C22B0000}"/>
    <cellStyle name="Header2 2 2 4 5 2" xfId="10444" xr:uid="{00000000-0005-0000-0000-0000C32B0000}"/>
    <cellStyle name="Header2 2 2 4 6" xfId="10445" xr:uid="{00000000-0005-0000-0000-0000C42B0000}"/>
    <cellStyle name="Header2 2 2 4 6 2" xfId="10446" xr:uid="{00000000-0005-0000-0000-0000C52B0000}"/>
    <cellStyle name="Header2 2 2 4 7" xfId="10447" xr:uid="{00000000-0005-0000-0000-0000C62B0000}"/>
    <cellStyle name="Header2 2 2 5" xfId="10448" xr:uid="{00000000-0005-0000-0000-0000C72B0000}"/>
    <cellStyle name="Header2 2 2 5 2" xfId="10449" xr:uid="{00000000-0005-0000-0000-0000C82B0000}"/>
    <cellStyle name="Header2 2 2 5 2 2" xfId="10450" xr:uid="{00000000-0005-0000-0000-0000C92B0000}"/>
    <cellStyle name="Header2 2 2 5 2 3" xfId="10451" xr:uid="{00000000-0005-0000-0000-0000CA2B0000}"/>
    <cellStyle name="Header2 2 2 5 3" xfId="10452" xr:uid="{00000000-0005-0000-0000-0000CB2B0000}"/>
    <cellStyle name="Header2 2 2 5 3 2" xfId="10453" xr:uid="{00000000-0005-0000-0000-0000CC2B0000}"/>
    <cellStyle name="Header2 2 2 5 4" xfId="10454" xr:uid="{00000000-0005-0000-0000-0000CD2B0000}"/>
    <cellStyle name="Header2 2 2 5 4 2" xfId="10455" xr:uid="{00000000-0005-0000-0000-0000CE2B0000}"/>
    <cellStyle name="Header2 2 2 5 5" xfId="10456" xr:uid="{00000000-0005-0000-0000-0000CF2B0000}"/>
    <cellStyle name="Header2 2 2 5 5 2" xfId="10457" xr:uid="{00000000-0005-0000-0000-0000D02B0000}"/>
    <cellStyle name="Header2 2 2 5 6" xfId="10458" xr:uid="{00000000-0005-0000-0000-0000D12B0000}"/>
    <cellStyle name="Header2 2 2 5 6 2" xfId="10459" xr:uid="{00000000-0005-0000-0000-0000D22B0000}"/>
    <cellStyle name="Header2 2 2 5 6 3" xfId="10460" xr:uid="{00000000-0005-0000-0000-0000D32B0000}"/>
    <cellStyle name="Header2 2 2 5 7" xfId="10461" xr:uid="{00000000-0005-0000-0000-0000D42B0000}"/>
    <cellStyle name="Header2 2 2 6" xfId="10462" xr:uid="{00000000-0005-0000-0000-0000D52B0000}"/>
    <cellStyle name="Header2 2 2 6 2" xfId="10463" xr:uid="{00000000-0005-0000-0000-0000D62B0000}"/>
    <cellStyle name="Header2 2 2 6 3" xfId="10464" xr:uid="{00000000-0005-0000-0000-0000D72B0000}"/>
    <cellStyle name="Header2 2 2 7" xfId="10465" xr:uid="{00000000-0005-0000-0000-0000D82B0000}"/>
    <cellStyle name="Header2 2 2 7 2" xfId="10466" xr:uid="{00000000-0005-0000-0000-0000D92B0000}"/>
    <cellStyle name="Header2 2 2 7 3" xfId="10467" xr:uid="{00000000-0005-0000-0000-0000DA2B0000}"/>
    <cellStyle name="Header2 2 2 8" xfId="10468" xr:uid="{00000000-0005-0000-0000-0000DB2B0000}"/>
    <cellStyle name="Header2 2 2 8 2" xfId="10469" xr:uid="{00000000-0005-0000-0000-0000DC2B0000}"/>
    <cellStyle name="Header2 2 2 9" xfId="10470" xr:uid="{00000000-0005-0000-0000-0000DD2B0000}"/>
    <cellStyle name="Header2 2 2 9 2" xfId="10471" xr:uid="{00000000-0005-0000-0000-0000DE2B0000}"/>
    <cellStyle name="Header2 2 3" xfId="10472" xr:uid="{00000000-0005-0000-0000-0000DF2B0000}"/>
    <cellStyle name="Header2 2 3 10" xfId="10473" xr:uid="{00000000-0005-0000-0000-0000E02B0000}"/>
    <cellStyle name="Header2 2 3 2" xfId="10474" xr:uid="{00000000-0005-0000-0000-0000E12B0000}"/>
    <cellStyle name="Header2 2 3 2 2" xfId="10475" xr:uid="{00000000-0005-0000-0000-0000E22B0000}"/>
    <cellStyle name="Header2 2 3 2 2 2" xfId="10476" xr:uid="{00000000-0005-0000-0000-0000E32B0000}"/>
    <cellStyle name="Header2 2 3 2 2 2 2" xfId="10477" xr:uid="{00000000-0005-0000-0000-0000E42B0000}"/>
    <cellStyle name="Header2 2 3 2 2 2 3" xfId="10478" xr:uid="{00000000-0005-0000-0000-0000E52B0000}"/>
    <cellStyle name="Header2 2 3 2 2 3" xfId="10479" xr:uid="{00000000-0005-0000-0000-0000E62B0000}"/>
    <cellStyle name="Header2 2 3 2 2 3 2" xfId="10480" xr:uid="{00000000-0005-0000-0000-0000E72B0000}"/>
    <cellStyle name="Header2 2 3 2 2 4" xfId="10481" xr:uid="{00000000-0005-0000-0000-0000E82B0000}"/>
    <cellStyle name="Header2 2 3 2 2 4 2" xfId="10482" xr:uid="{00000000-0005-0000-0000-0000E92B0000}"/>
    <cellStyle name="Header2 2 3 2 2 5" xfId="10483" xr:uid="{00000000-0005-0000-0000-0000EA2B0000}"/>
    <cellStyle name="Header2 2 3 2 2 5 2" xfId="10484" xr:uid="{00000000-0005-0000-0000-0000EB2B0000}"/>
    <cellStyle name="Header2 2 3 2 2 6" xfId="10485" xr:uid="{00000000-0005-0000-0000-0000EC2B0000}"/>
    <cellStyle name="Header2 2 3 2 2 6 2" xfId="10486" xr:uid="{00000000-0005-0000-0000-0000ED2B0000}"/>
    <cellStyle name="Header2 2 3 2 2 6 3" xfId="10487" xr:uid="{00000000-0005-0000-0000-0000EE2B0000}"/>
    <cellStyle name="Header2 2 3 2 2 7" xfId="10488" xr:uid="{00000000-0005-0000-0000-0000EF2B0000}"/>
    <cellStyle name="Header2 2 3 2 3" xfId="10489" xr:uid="{00000000-0005-0000-0000-0000F02B0000}"/>
    <cellStyle name="Header2 2 3 2 3 2" xfId="10490" xr:uid="{00000000-0005-0000-0000-0000F12B0000}"/>
    <cellStyle name="Header2 2 3 2 3 3" xfId="10491" xr:uid="{00000000-0005-0000-0000-0000F22B0000}"/>
    <cellStyle name="Header2 2 3 2 4" xfId="10492" xr:uid="{00000000-0005-0000-0000-0000F32B0000}"/>
    <cellStyle name="Header2 2 3 2 4 2" xfId="10493" xr:uid="{00000000-0005-0000-0000-0000F42B0000}"/>
    <cellStyle name="Header2 2 3 2 4 3" xfId="10494" xr:uid="{00000000-0005-0000-0000-0000F52B0000}"/>
    <cellStyle name="Header2 2 3 2 5" xfId="10495" xr:uid="{00000000-0005-0000-0000-0000F62B0000}"/>
    <cellStyle name="Header2 2 3 2 5 2" xfId="10496" xr:uid="{00000000-0005-0000-0000-0000F72B0000}"/>
    <cellStyle name="Header2 2 3 2 6" xfId="10497" xr:uid="{00000000-0005-0000-0000-0000F82B0000}"/>
    <cellStyle name="Header2 2 3 2 6 2" xfId="10498" xr:uid="{00000000-0005-0000-0000-0000F92B0000}"/>
    <cellStyle name="Header2 2 3 2 7" xfId="10499" xr:uid="{00000000-0005-0000-0000-0000FA2B0000}"/>
    <cellStyle name="Header2 2 3 3" xfId="10500" xr:uid="{00000000-0005-0000-0000-0000FB2B0000}"/>
    <cellStyle name="Header2 2 3 3 2" xfId="10501" xr:uid="{00000000-0005-0000-0000-0000FC2B0000}"/>
    <cellStyle name="Header2 2 3 3 2 2" xfId="10502" xr:uid="{00000000-0005-0000-0000-0000FD2B0000}"/>
    <cellStyle name="Header2 2 3 3 2 2 2" xfId="10503" xr:uid="{00000000-0005-0000-0000-0000FE2B0000}"/>
    <cellStyle name="Header2 2 3 3 2 2 3" xfId="10504" xr:uid="{00000000-0005-0000-0000-0000FF2B0000}"/>
    <cellStyle name="Header2 2 3 3 2 3" xfId="10505" xr:uid="{00000000-0005-0000-0000-0000002C0000}"/>
    <cellStyle name="Header2 2 3 3 2 3 2" xfId="10506" xr:uid="{00000000-0005-0000-0000-0000012C0000}"/>
    <cellStyle name="Header2 2 3 3 2 4" xfId="10507" xr:uid="{00000000-0005-0000-0000-0000022C0000}"/>
    <cellStyle name="Header2 2 3 3 2 4 2" xfId="10508" xr:uid="{00000000-0005-0000-0000-0000032C0000}"/>
    <cellStyle name="Header2 2 3 3 2 5" xfId="10509" xr:uid="{00000000-0005-0000-0000-0000042C0000}"/>
    <cellStyle name="Header2 2 3 3 2 5 2" xfId="10510" xr:uid="{00000000-0005-0000-0000-0000052C0000}"/>
    <cellStyle name="Header2 2 3 3 2 6" xfId="10511" xr:uid="{00000000-0005-0000-0000-0000062C0000}"/>
    <cellStyle name="Header2 2 3 3 2 6 2" xfId="10512" xr:uid="{00000000-0005-0000-0000-0000072C0000}"/>
    <cellStyle name="Header2 2 3 3 2 6 3" xfId="10513" xr:uid="{00000000-0005-0000-0000-0000082C0000}"/>
    <cellStyle name="Header2 2 3 3 2 7" xfId="10514" xr:uid="{00000000-0005-0000-0000-0000092C0000}"/>
    <cellStyle name="Header2 2 3 3 3" xfId="10515" xr:uid="{00000000-0005-0000-0000-00000A2C0000}"/>
    <cellStyle name="Header2 2 3 3 3 2" xfId="10516" xr:uid="{00000000-0005-0000-0000-00000B2C0000}"/>
    <cellStyle name="Header2 2 3 3 3 3" xfId="10517" xr:uid="{00000000-0005-0000-0000-00000C2C0000}"/>
    <cellStyle name="Header2 2 3 3 4" xfId="10518" xr:uid="{00000000-0005-0000-0000-00000D2C0000}"/>
    <cellStyle name="Header2 2 3 3 4 2" xfId="10519" xr:uid="{00000000-0005-0000-0000-00000E2C0000}"/>
    <cellStyle name="Header2 2 3 3 4 3" xfId="10520" xr:uid="{00000000-0005-0000-0000-00000F2C0000}"/>
    <cellStyle name="Header2 2 3 3 5" xfId="10521" xr:uid="{00000000-0005-0000-0000-0000102C0000}"/>
    <cellStyle name="Header2 2 3 3 5 2" xfId="10522" xr:uid="{00000000-0005-0000-0000-0000112C0000}"/>
    <cellStyle name="Header2 2 3 3 6" xfId="10523" xr:uid="{00000000-0005-0000-0000-0000122C0000}"/>
    <cellStyle name="Header2 2 3 3 6 2" xfId="10524" xr:uid="{00000000-0005-0000-0000-0000132C0000}"/>
    <cellStyle name="Header2 2 3 3 7" xfId="10525" xr:uid="{00000000-0005-0000-0000-0000142C0000}"/>
    <cellStyle name="Header2 2 3 4" xfId="10526" xr:uid="{00000000-0005-0000-0000-0000152C0000}"/>
    <cellStyle name="Header2 2 3 4 2" xfId="10527" xr:uid="{00000000-0005-0000-0000-0000162C0000}"/>
    <cellStyle name="Header2 2 3 4 2 2" xfId="10528" xr:uid="{00000000-0005-0000-0000-0000172C0000}"/>
    <cellStyle name="Header2 2 3 4 2 2 2" xfId="10529" xr:uid="{00000000-0005-0000-0000-0000182C0000}"/>
    <cellStyle name="Header2 2 3 4 2 2 3" xfId="10530" xr:uid="{00000000-0005-0000-0000-0000192C0000}"/>
    <cellStyle name="Header2 2 3 4 2 3" xfId="10531" xr:uid="{00000000-0005-0000-0000-00001A2C0000}"/>
    <cellStyle name="Header2 2 3 4 2 3 2" xfId="10532" xr:uid="{00000000-0005-0000-0000-00001B2C0000}"/>
    <cellStyle name="Header2 2 3 4 2 4" xfId="10533" xr:uid="{00000000-0005-0000-0000-00001C2C0000}"/>
    <cellStyle name="Header2 2 3 4 2 4 2" xfId="10534" xr:uid="{00000000-0005-0000-0000-00001D2C0000}"/>
    <cellStyle name="Header2 2 3 4 2 5" xfId="10535" xr:uid="{00000000-0005-0000-0000-00001E2C0000}"/>
    <cellStyle name="Header2 2 3 4 2 5 2" xfId="10536" xr:uid="{00000000-0005-0000-0000-00001F2C0000}"/>
    <cellStyle name="Header2 2 3 4 2 6" xfId="10537" xr:uid="{00000000-0005-0000-0000-0000202C0000}"/>
    <cellStyle name="Header2 2 3 4 2 6 2" xfId="10538" xr:uid="{00000000-0005-0000-0000-0000212C0000}"/>
    <cellStyle name="Header2 2 3 4 2 6 3" xfId="10539" xr:uid="{00000000-0005-0000-0000-0000222C0000}"/>
    <cellStyle name="Header2 2 3 4 2 7" xfId="10540" xr:uid="{00000000-0005-0000-0000-0000232C0000}"/>
    <cellStyle name="Header2 2 3 4 3" xfId="10541" xr:uid="{00000000-0005-0000-0000-0000242C0000}"/>
    <cellStyle name="Header2 2 3 4 3 2" xfId="10542" xr:uid="{00000000-0005-0000-0000-0000252C0000}"/>
    <cellStyle name="Header2 2 3 4 3 3" xfId="10543" xr:uid="{00000000-0005-0000-0000-0000262C0000}"/>
    <cellStyle name="Header2 2 3 4 4" xfId="10544" xr:uid="{00000000-0005-0000-0000-0000272C0000}"/>
    <cellStyle name="Header2 2 3 4 4 2" xfId="10545" xr:uid="{00000000-0005-0000-0000-0000282C0000}"/>
    <cellStyle name="Header2 2 3 4 4 3" xfId="10546" xr:uid="{00000000-0005-0000-0000-0000292C0000}"/>
    <cellStyle name="Header2 2 3 4 5" xfId="10547" xr:uid="{00000000-0005-0000-0000-00002A2C0000}"/>
    <cellStyle name="Header2 2 3 4 5 2" xfId="10548" xr:uid="{00000000-0005-0000-0000-00002B2C0000}"/>
    <cellStyle name="Header2 2 3 4 6" xfId="10549" xr:uid="{00000000-0005-0000-0000-00002C2C0000}"/>
    <cellStyle name="Header2 2 3 4 6 2" xfId="10550" xr:uid="{00000000-0005-0000-0000-00002D2C0000}"/>
    <cellStyle name="Header2 2 3 4 7" xfId="10551" xr:uid="{00000000-0005-0000-0000-00002E2C0000}"/>
    <cellStyle name="Header2 2 3 5" xfId="10552" xr:uid="{00000000-0005-0000-0000-00002F2C0000}"/>
    <cellStyle name="Header2 2 3 5 2" xfId="10553" xr:uid="{00000000-0005-0000-0000-0000302C0000}"/>
    <cellStyle name="Header2 2 3 5 2 2" xfId="10554" xr:uid="{00000000-0005-0000-0000-0000312C0000}"/>
    <cellStyle name="Header2 2 3 5 2 3" xfId="10555" xr:uid="{00000000-0005-0000-0000-0000322C0000}"/>
    <cellStyle name="Header2 2 3 5 3" xfId="10556" xr:uid="{00000000-0005-0000-0000-0000332C0000}"/>
    <cellStyle name="Header2 2 3 5 3 2" xfId="10557" xr:uid="{00000000-0005-0000-0000-0000342C0000}"/>
    <cellStyle name="Header2 2 3 5 4" xfId="10558" xr:uid="{00000000-0005-0000-0000-0000352C0000}"/>
    <cellStyle name="Header2 2 3 5 4 2" xfId="10559" xr:uid="{00000000-0005-0000-0000-0000362C0000}"/>
    <cellStyle name="Header2 2 3 5 5" xfId="10560" xr:uid="{00000000-0005-0000-0000-0000372C0000}"/>
    <cellStyle name="Header2 2 3 5 5 2" xfId="10561" xr:uid="{00000000-0005-0000-0000-0000382C0000}"/>
    <cellStyle name="Header2 2 3 5 6" xfId="10562" xr:uid="{00000000-0005-0000-0000-0000392C0000}"/>
    <cellStyle name="Header2 2 3 5 6 2" xfId="10563" xr:uid="{00000000-0005-0000-0000-00003A2C0000}"/>
    <cellStyle name="Header2 2 3 5 6 3" xfId="10564" xr:uid="{00000000-0005-0000-0000-00003B2C0000}"/>
    <cellStyle name="Header2 2 3 5 7" xfId="10565" xr:uid="{00000000-0005-0000-0000-00003C2C0000}"/>
    <cellStyle name="Header2 2 3 6" xfId="10566" xr:uid="{00000000-0005-0000-0000-00003D2C0000}"/>
    <cellStyle name="Header2 2 3 6 2" xfId="10567" xr:uid="{00000000-0005-0000-0000-00003E2C0000}"/>
    <cellStyle name="Header2 2 3 6 3" xfId="10568" xr:uid="{00000000-0005-0000-0000-00003F2C0000}"/>
    <cellStyle name="Header2 2 3 7" xfId="10569" xr:uid="{00000000-0005-0000-0000-0000402C0000}"/>
    <cellStyle name="Header2 2 3 7 2" xfId="10570" xr:uid="{00000000-0005-0000-0000-0000412C0000}"/>
    <cellStyle name="Header2 2 3 7 3" xfId="10571" xr:uid="{00000000-0005-0000-0000-0000422C0000}"/>
    <cellStyle name="Header2 2 3 8" xfId="10572" xr:uid="{00000000-0005-0000-0000-0000432C0000}"/>
    <cellStyle name="Header2 2 3 8 2" xfId="10573" xr:uid="{00000000-0005-0000-0000-0000442C0000}"/>
    <cellStyle name="Header2 2 3 9" xfId="10574" xr:uid="{00000000-0005-0000-0000-0000452C0000}"/>
    <cellStyle name="Header2 2 3 9 2" xfId="10575" xr:uid="{00000000-0005-0000-0000-0000462C0000}"/>
    <cellStyle name="Header2 2 4" xfId="10576" xr:uid="{00000000-0005-0000-0000-0000472C0000}"/>
    <cellStyle name="Header2 2 4 10" xfId="10577" xr:uid="{00000000-0005-0000-0000-0000482C0000}"/>
    <cellStyle name="Header2 2 4 2" xfId="10578" xr:uid="{00000000-0005-0000-0000-0000492C0000}"/>
    <cellStyle name="Header2 2 4 2 2" xfId="10579" xr:uid="{00000000-0005-0000-0000-00004A2C0000}"/>
    <cellStyle name="Header2 2 4 2 2 2" xfId="10580" xr:uid="{00000000-0005-0000-0000-00004B2C0000}"/>
    <cellStyle name="Header2 2 4 2 2 2 2" xfId="10581" xr:uid="{00000000-0005-0000-0000-00004C2C0000}"/>
    <cellStyle name="Header2 2 4 2 2 2 3" xfId="10582" xr:uid="{00000000-0005-0000-0000-00004D2C0000}"/>
    <cellStyle name="Header2 2 4 2 2 3" xfId="10583" xr:uid="{00000000-0005-0000-0000-00004E2C0000}"/>
    <cellStyle name="Header2 2 4 2 2 3 2" xfId="10584" xr:uid="{00000000-0005-0000-0000-00004F2C0000}"/>
    <cellStyle name="Header2 2 4 2 2 4" xfId="10585" xr:uid="{00000000-0005-0000-0000-0000502C0000}"/>
    <cellStyle name="Header2 2 4 2 2 4 2" xfId="10586" xr:uid="{00000000-0005-0000-0000-0000512C0000}"/>
    <cellStyle name="Header2 2 4 2 2 5" xfId="10587" xr:uid="{00000000-0005-0000-0000-0000522C0000}"/>
    <cellStyle name="Header2 2 4 2 2 5 2" xfId="10588" xr:uid="{00000000-0005-0000-0000-0000532C0000}"/>
    <cellStyle name="Header2 2 4 2 2 6" xfId="10589" xr:uid="{00000000-0005-0000-0000-0000542C0000}"/>
    <cellStyle name="Header2 2 4 2 2 6 2" xfId="10590" xr:uid="{00000000-0005-0000-0000-0000552C0000}"/>
    <cellStyle name="Header2 2 4 2 2 6 3" xfId="10591" xr:uid="{00000000-0005-0000-0000-0000562C0000}"/>
    <cellStyle name="Header2 2 4 2 2 7" xfId="10592" xr:uid="{00000000-0005-0000-0000-0000572C0000}"/>
    <cellStyle name="Header2 2 4 2 3" xfId="10593" xr:uid="{00000000-0005-0000-0000-0000582C0000}"/>
    <cellStyle name="Header2 2 4 2 3 2" xfId="10594" xr:uid="{00000000-0005-0000-0000-0000592C0000}"/>
    <cellStyle name="Header2 2 4 2 3 3" xfId="10595" xr:uid="{00000000-0005-0000-0000-00005A2C0000}"/>
    <cellStyle name="Header2 2 4 2 4" xfId="10596" xr:uid="{00000000-0005-0000-0000-00005B2C0000}"/>
    <cellStyle name="Header2 2 4 2 4 2" xfId="10597" xr:uid="{00000000-0005-0000-0000-00005C2C0000}"/>
    <cellStyle name="Header2 2 4 2 4 3" xfId="10598" xr:uid="{00000000-0005-0000-0000-00005D2C0000}"/>
    <cellStyle name="Header2 2 4 2 5" xfId="10599" xr:uid="{00000000-0005-0000-0000-00005E2C0000}"/>
    <cellStyle name="Header2 2 4 2 5 2" xfId="10600" xr:uid="{00000000-0005-0000-0000-00005F2C0000}"/>
    <cellStyle name="Header2 2 4 2 6" xfId="10601" xr:uid="{00000000-0005-0000-0000-0000602C0000}"/>
    <cellStyle name="Header2 2 4 2 6 2" xfId="10602" xr:uid="{00000000-0005-0000-0000-0000612C0000}"/>
    <cellStyle name="Header2 2 4 2 7" xfId="10603" xr:uid="{00000000-0005-0000-0000-0000622C0000}"/>
    <cellStyle name="Header2 2 4 3" xfId="10604" xr:uid="{00000000-0005-0000-0000-0000632C0000}"/>
    <cellStyle name="Header2 2 4 3 2" xfId="10605" xr:uid="{00000000-0005-0000-0000-0000642C0000}"/>
    <cellStyle name="Header2 2 4 3 2 2" xfId="10606" xr:uid="{00000000-0005-0000-0000-0000652C0000}"/>
    <cellStyle name="Header2 2 4 3 2 2 2" xfId="10607" xr:uid="{00000000-0005-0000-0000-0000662C0000}"/>
    <cellStyle name="Header2 2 4 3 2 2 3" xfId="10608" xr:uid="{00000000-0005-0000-0000-0000672C0000}"/>
    <cellStyle name="Header2 2 4 3 2 3" xfId="10609" xr:uid="{00000000-0005-0000-0000-0000682C0000}"/>
    <cellStyle name="Header2 2 4 3 2 3 2" xfId="10610" xr:uid="{00000000-0005-0000-0000-0000692C0000}"/>
    <cellStyle name="Header2 2 4 3 2 4" xfId="10611" xr:uid="{00000000-0005-0000-0000-00006A2C0000}"/>
    <cellStyle name="Header2 2 4 3 2 4 2" xfId="10612" xr:uid="{00000000-0005-0000-0000-00006B2C0000}"/>
    <cellStyle name="Header2 2 4 3 2 5" xfId="10613" xr:uid="{00000000-0005-0000-0000-00006C2C0000}"/>
    <cellStyle name="Header2 2 4 3 2 5 2" xfId="10614" xr:uid="{00000000-0005-0000-0000-00006D2C0000}"/>
    <cellStyle name="Header2 2 4 3 2 6" xfId="10615" xr:uid="{00000000-0005-0000-0000-00006E2C0000}"/>
    <cellStyle name="Header2 2 4 3 2 6 2" xfId="10616" xr:uid="{00000000-0005-0000-0000-00006F2C0000}"/>
    <cellStyle name="Header2 2 4 3 2 6 3" xfId="10617" xr:uid="{00000000-0005-0000-0000-0000702C0000}"/>
    <cellStyle name="Header2 2 4 3 2 7" xfId="10618" xr:uid="{00000000-0005-0000-0000-0000712C0000}"/>
    <cellStyle name="Header2 2 4 3 3" xfId="10619" xr:uid="{00000000-0005-0000-0000-0000722C0000}"/>
    <cellStyle name="Header2 2 4 3 3 2" xfId="10620" xr:uid="{00000000-0005-0000-0000-0000732C0000}"/>
    <cellStyle name="Header2 2 4 3 3 3" xfId="10621" xr:uid="{00000000-0005-0000-0000-0000742C0000}"/>
    <cellStyle name="Header2 2 4 3 4" xfId="10622" xr:uid="{00000000-0005-0000-0000-0000752C0000}"/>
    <cellStyle name="Header2 2 4 3 4 2" xfId="10623" xr:uid="{00000000-0005-0000-0000-0000762C0000}"/>
    <cellStyle name="Header2 2 4 3 4 3" xfId="10624" xr:uid="{00000000-0005-0000-0000-0000772C0000}"/>
    <cellStyle name="Header2 2 4 3 5" xfId="10625" xr:uid="{00000000-0005-0000-0000-0000782C0000}"/>
    <cellStyle name="Header2 2 4 3 5 2" xfId="10626" xr:uid="{00000000-0005-0000-0000-0000792C0000}"/>
    <cellStyle name="Header2 2 4 3 6" xfId="10627" xr:uid="{00000000-0005-0000-0000-00007A2C0000}"/>
    <cellStyle name="Header2 2 4 3 6 2" xfId="10628" xr:uid="{00000000-0005-0000-0000-00007B2C0000}"/>
    <cellStyle name="Header2 2 4 3 7" xfId="10629" xr:uid="{00000000-0005-0000-0000-00007C2C0000}"/>
    <cellStyle name="Header2 2 4 4" xfId="10630" xr:uid="{00000000-0005-0000-0000-00007D2C0000}"/>
    <cellStyle name="Header2 2 4 4 2" xfId="10631" xr:uid="{00000000-0005-0000-0000-00007E2C0000}"/>
    <cellStyle name="Header2 2 4 4 2 2" xfId="10632" xr:uid="{00000000-0005-0000-0000-00007F2C0000}"/>
    <cellStyle name="Header2 2 4 4 2 2 2" xfId="10633" xr:uid="{00000000-0005-0000-0000-0000802C0000}"/>
    <cellStyle name="Header2 2 4 4 2 2 3" xfId="10634" xr:uid="{00000000-0005-0000-0000-0000812C0000}"/>
    <cellStyle name="Header2 2 4 4 2 3" xfId="10635" xr:uid="{00000000-0005-0000-0000-0000822C0000}"/>
    <cellStyle name="Header2 2 4 4 2 3 2" xfId="10636" xr:uid="{00000000-0005-0000-0000-0000832C0000}"/>
    <cellStyle name="Header2 2 4 4 2 4" xfId="10637" xr:uid="{00000000-0005-0000-0000-0000842C0000}"/>
    <cellStyle name="Header2 2 4 4 2 4 2" xfId="10638" xr:uid="{00000000-0005-0000-0000-0000852C0000}"/>
    <cellStyle name="Header2 2 4 4 2 5" xfId="10639" xr:uid="{00000000-0005-0000-0000-0000862C0000}"/>
    <cellStyle name="Header2 2 4 4 2 5 2" xfId="10640" xr:uid="{00000000-0005-0000-0000-0000872C0000}"/>
    <cellStyle name="Header2 2 4 4 2 6" xfId="10641" xr:uid="{00000000-0005-0000-0000-0000882C0000}"/>
    <cellStyle name="Header2 2 4 4 2 6 2" xfId="10642" xr:uid="{00000000-0005-0000-0000-0000892C0000}"/>
    <cellStyle name="Header2 2 4 4 2 6 3" xfId="10643" xr:uid="{00000000-0005-0000-0000-00008A2C0000}"/>
    <cellStyle name="Header2 2 4 4 2 7" xfId="10644" xr:uid="{00000000-0005-0000-0000-00008B2C0000}"/>
    <cellStyle name="Header2 2 4 4 3" xfId="10645" xr:uid="{00000000-0005-0000-0000-00008C2C0000}"/>
    <cellStyle name="Header2 2 4 4 3 2" xfId="10646" xr:uid="{00000000-0005-0000-0000-00008D2C0000}"/>
    <cellStyle name="Header2 2 4 4 3 3" xfId="10647" xr:uid="{00000000-0005-0000-0000-00008E2C0000}"/>
    <cellStyle name="Header2 2 4 4 4" xfId="10648" xr:uid="{00000000-0005-0000-0000-00008F2C0000}"/>
    <cellStyle name="Header2 2 4 4 4 2" xfId="10649" xr:uid="{00000000-0005-0000-0000-0000902C0000}"/>
    <cellStyle name="Header2 2 4 4 4 3" xfId="10650" xr:uid="{00000000-0005-0000-0000-0000912C0000}"/>
    <cellStyle name="Header2 2 4 4 5" xfId="10651" xr:uid="{00000000-0005-0000-0000-0000922C0000}"/>
    <cellStyle name="Header2 2 4 4 5 2" xfId="10652" xr:uid="{00000000-0005-0000-0000-0000932C0000}"/>
    <cellStyle name="Header2 2 4 4 6" xfId="10653" xr:uid="{00000000-0005-0000-0000-0000942C0000}"/>
    <cellStyle name="Header2 2 4 4 6 2" xfId="10654" xr:uid="{00000000-0005-0000-0000-0000952C0000}"/>
    <cellStyle name="Header2 2 4 4 7" xfId="10655" xr:uid="{00000000-0005-0000-0000-0000962C0000}"/>
    <cellStyle name="Header2 2 4 5" xfId="10656" xr:uid="{00000000-0005-0000-0000-0000972C0000}"/>
    <cellStyle name="Header2 2 4 5 2" xfId="10657" xr:uid="{00000000-0005-0000-0000-0000982C0000}"/>
    <cellStyle name="Header2 2 4 5 2 2" xfId="10658" xr:uid="{00000000-0005-0000-0000-0000992C0000}"/>
    <cellStyle name="Header2 2 4 5 2 3" xfId="10659" xr:uid="{00000000-0005-0000-0000-00009A2C0000}"/>
    <cellStyle name="Header2 2 4 5 3" xfId="10660" xr:uid="{00000000-0005-0000-0000-00009B2C0000}"/>
    <cellStyle name="Header2 2 4 5 3 2" xfId="10661" xr:uid="{00000000-0005-0000-0000-00009C2C0000}"/>
    <cellStyle name="Header2 2 4 5 4" xfId="10662" xr:uid="{00000000-0005-0000-0000-00009D2C0000}"/>
    <cellStyle name="Header2 2 4 5 4 2" xfId="10663" xr:uid="{00000000-0005-0000-0000-00009E2C0000}"/>
    <cellStyle name="Header2 2 4 5 5" xfId="10664" xr:uid="{00000000-0005-0000-0000-00009F2C0000}"/>
    <cellStyle name="Header2 2 4 5 5 2" xfId="10665" xr:uid="{00000000-0005-0000-0000-0000A02C0000}"/>
    <cellStyle name="Header2 2 4 5 6" xfId="10666" xr:uid="{00000000-0005-0000-0000-0000A12C0000}"/>
    <cellStyle name="Header2 2 4 5 6 2" xfId="10667" xr:uid="{00000000-0005-0000-0000-0000A22C0000}"/>
    <cellStyle name="Header2 2 4 5 6 3" xfId="10668" xr:uid="{00000000-0005-0000-0000-0000A32C0000}"/>
    <cellStyle name="Header2 2 4 5 7" xfId="10669" xr:uid="{00000000-0005-0000-0000-0000A42C0000}"/>
    <cellStyle name="Header2 2 4 6" xfId="10670" xr:uid="{00000000-0005-0000-0000-0000A52C0000}"/>
    <cellStyle name="Header2 2 4 6 2" xfId="10671" xr:uid="{00000000-0005-0000-0000-0000A62C0000}"/>
    <cellStyle name="Header2 2 4 6 3" xfId="10672" xr:uid="{00000000-0005-0000-0000-0000A72C0000}"/>
    <cellStyle name="Header2 2 4 7" xfId="10673" xr:uid="{00000000-0005-0000-0000-0000A82C0000}"/>
    <cellStyle name="Header2 2 4 7 2" xfId="10674" xr:uid="{00000000-0005-0000-0000-0000A92C0000}"/>
    <cellStyle name="Header2 2 4 7 3" xfId="10675" xr:uid="{00000000-0005-0000-0000-0000AA2C0000}"/>
    <cellStyle name="Header2 2 4 8" xfId="10676" xr:uid="{00000000-0005-0000-0000-0000AB2C0000}"/>
    <cellStyle name="Header2 2 4 8 2" xfId="10677" xr:uid="{00000000-0005-0000-0000-0000AC2C0000}"/>
    <cellStyle name="Header2 2 4 9" xfId="10678" xr:uid="{00000000-0005-0000-0000-0000AD2C0000}"/>
    <cellStyle name="Header2 2 4 9 2" xfId="10679" xr:uid="{00000000-0005-0000-0000-0000AE2C0000}"/>
    <cellStyle name="Header2 2 5" xfId="10680" xr:uid="{00000000-0005-0000-0000-0000AF2C0000}"/>
    <cellStyle name="Header2 2 5 2" xfId="10681" xr:uid="{00000000-0005-0000-0000-0000B02C0000}"/>
    <cellStyle name="Header2 2 5 2 2" xfId="10682" xr:uid="{00000000-0005-0000-0000-0000B12C0000}"/>
    <cellStyle name="Header2 2 5 2 2 2" xfId="10683" xr:uid="{00000000-0005-0000-0000-0000B22C0000}"/>
    <cellStyle name="Header2 2 5 2 2 3" xfId="10684" xr:uid="{00000000-0005-0000-0000-0000B32C0000}"/>
    <cellStyle name="Header2 2 5 2 3" xfId="10685" xr:uid="{00000000-0005-0000-0000-0000B42C0000}"/>
    <cellStyle name="Header2 2 5 2 3 2" xfId="10686" xr:uid="{00000000-0005-0000-0000-0000B52C0000}"/>
    <cellStyle name="Header2 2 5 2 4" xfId="10687" xr:uid="{00000000-0005-0000-0000-0000B62C0000}"/>
    <cellStyle name="Header2 2 5 2 4 2" xfId="10688" xr:uid="{00000000-0005-0000-0000-0000B72C0000}"/>
    <cellStyle name="Header2 2 5 2 5" xfId="10689" xr:uid="{00000000-0005-0000-0000-0000B82C0000}"/>
    <cellStyle name="Header2 2 5 2 5 2" xfId="10690" xr:uid="{00000000-0005-0000-0000-0000B92C0000}"/>
    <cellStyle name="Header2 2 5 2 6" xfId="10691" xr:uid="{00000000-0005-0000-0000-0000BA2C0000}"/>
    <cellStyle name="Header2 2 5 2 6 2" xfId="10692" xr:uid="{00000000-0005-0000-0000-0000BB2C0000}"/>
    <cellStyle name="Header2 2 5 2 6 3" xfId="10693" xr:uid="{00000000-0005-0000-0000-0000BC2C0000}"/>
    <cellStyle name="Header2 2 5 2 7" xfId="10694" xr:uid="{00000000-0005-0000-0000-0000BD2C0000}"/>
    <cellStyle name="Header2 2 5 3" xfId="10695" xr:uid="{00000000-0005-0000-0000-0000BE2C0000}"/>
    <cellStyle name="Header2 2 5 3 2" xfId="10696" xr:uid="{00000000-0005-0000-0000-0000BF2C0000}"/>
    <cellStyle name="Header2 2 5 3 3" xfId="10697" xr:uid="{00000000-0005-0000-0000-0000C02C0000}"/>
    <cellStyle name="Header2 2 5 4" xfId="10698" xr:uid="{00000000-0005-0000-0000-0000C12C0000}"/>
    <cellStyle name="Header2 2 5 4 2" xfId="10699" xr:uid="{00000000-0005-0000-0000-0000C22C0000}"/>
    <cellStyle name="Header2 2 5 4 3" xfId="10700" xr:uid="{00000000-0005-0000-0000-0000C32C0000}"/>
    <cellStyle name="Header2 2 5 5" xfId="10701" xr:uid="{00000000-0005-0000-0000-0000C42C0000}"/>
    <cellStyle name="Header2 2 5 5 2" xfId="10702" xr:uid="{00000000-0005-0000-0000-0000C52C0000}"/>
    <cellStyle name="Header2 2 5 6" xfId="10703" xr:uid="{00000000-0005-0000-0000-0000C62C0000}"/>
    <cellStyle name="Header2 2 5 6 2" xfId="10704" xr:uid="{00000000-0005-0000-0000-0000C72C0000}"/>
    <cellStyle name="Header2 2 5 7" xfId="10705" xr:uid="{00000000-0005-0000-0000-0000C82C0000}"/>
    <cellStyle name="Header2 2 6" xfId="10706" xr:uid="{00000000-0005-0000-0000-0000C92C0000}"/>
    <cellStyle name="Header2 2 6 2" xfId="10707" xr:uid="{00000000-0005-0000-0000-0000CA2C0000}"/>
    <cellStyle name="Header2 2 6 2 2" xfId="10708" xr:uid="{00000000-0005-0000-0000-0000CB2C0000}"/>
    <cellStyle name="Header2 2 6 2 3" xfId="10709" xr:uid="{00000000-0005-0000-0000-0000CC2C0000}"/>
    <cellStyle name="Header2 2 6 3" xfId="10710" xr:uid="{00000000-0005-0000-0000-0000CD2C0000}"/>
    <cellStyle name="Header2 2 6 3 2" xfId="10711" xr:uid="{00000000-0005-0000-0000-0000CE2C0000}"/>
    <cellStyle name="Header2 2 6 4" xfId="10712" xr:uid="{00000000-0005-0000-0000-0000CF2C0000}"/>
    <cellStyle name="Header2 2 6 4 2" xfId="10713" xr:uid="{00000000-0005-0000-0000-0000D02C0000}"/>
    <cellStyle name="Header2 2 6 5" xfId="10714" xr:uid="{00000000-0005-0000-0000-0000D12C0000}"/>
    <cellStyle name="Header2 2 6 5 2" xfId="10715" xr:uid="{00000000-0005-0000-0000-0000D22C0000}"/>
    <cellStyle name="Header2 2 6 6" xfId="10716" xr:uid="{00000000-0005-0000-0000-0000D32C0000}"/>
    <cellStyle name="Header2 2 6 6 2" xfId="10717" xr:uid="{00000000-0005-0000-0000-0000D42C0000}"/>
    <cellStyle name="Header2 2 6 6 3" xfId="10718" xr:uid="{00000000-0005-0000-0000-0000D52C0000}"/>
    <cellStyle name="Header2 2 6 7" xfId="10719" xr:uid="{00000000-0005-0000-0000-0000D62C0000}"/>
    <cellStyle name="Header2 2 7" xfId="10720" xr:uid="{00000000-0005-0000-0000-0000D72C0000}"/>
    <cellStyle name="Header2 2 7 2" xfId="10721" xr:uid="{00000000-0005-0000-0000-0000D82C0000}"/>
    <cellStyle name="Header2 2 7 3" xfId="10722" xr:uid="{00000000-0005-0000-0000-0000D92C0000}"/>
    <cellStyle name="Header2 2 8" xfId="10723" xr:uid="{00000000-0005-0000-0000-0000DA2C0000}"/>
    <cellStyle name="Header2 2 8 2" xfId="10724" xr:uid="{00000000-0005-0000-0000-0000DB2C0000}"/>
    <cellStyle name="Header2 2 8 3" xfId="10725" xr:uid="{00000000-0005-0000-0000-0000DC2C0000}"/>
    <cellStyle name="Header2 2 9" xfId="10726" xr:uid="{00000000-0005-0000-0000-0000DD2C0000}"/>
    <cellStyle name="Header2 2 9 2" xfId="10727" xr:uid="{00000000-0005-0000-0000-0000DE2C0000}"/>
    <cellStyle name="Header2 3" xfId="10728" xr:uid="{00000000-0005-0000-0000-0000DF2C0000}"/>
    <cellStyle name="Header2 3 10" xfId="10729" xr:uid="{00000000-0005-0000-0000-0000E02C0000}"/>
    <cellStyle name="Header2 3 2" xfId="10730" xr:uid="{00000000-0005-0000-0000-0000E12C0000}"/>
    <cellStyle name="Header2 3 2 10" xfId="10731" xr:uid="{00000000-0005-0000-0000-0000E22C0000}"/>
    <cellStyle name="Header2 3 2 2" xfId="10732" xr:uid="{00000000-0005-0000-0000-0000E32C0000}"/>
    <cellStyle name="Header2 3 2 2 2" xfId="10733" xr:uid="{00000000-0005-0000-0000-0000E42C0000}"/>
    <cellStyle name="Header2 3 2 2 2 2" xfId="10734" xr:uid="{00000000-0005-0000-0000-0000E52C0000}"/>
    <cellStyle name="Header2 3 2 2 2 2 2" xfId="10735" xr:uid="{00000000-0005-0000-0000-0000E62C0000}"/>
    <cellStyle name="Header2 3 2 2 2 2 3" xfId="10736" xr:uid="{00000000-0005-0000-0000-0000E72C0000}"/>
    <cellStyle name="Header2 3 2 2 2 3" xfId="10737" xr:uid="{00000000-0005-0000-0000-0000E82C0000}"/>
    <cellStyle name="Header2 3 2 2 2 3 2" xfId="10738" xr:uid="{00000000-0005-0000-0000-0000E92C0000}"/>
    <cellStyle name="Header2 3 2 2 2 4" xfId="10739" xr:uid="{00000000-0005-0000-0000-0000EA2C0000}"/>
    <cellStyle name="Header2 3 2 2 2 4 2" xfId="10740" xr:uid="{00000000-0005-0000-0000-0000EB2C0000}"/>
    <cellStyle name="Header2 3 2 2 2 5" xfId="10741" xr:uid="{00000000-0005-0000-0000-0000EC2C0000}"/>
    <cellStyle name="Header2 3 2 2 2 5 2" xfId="10742" xr:uid="{00000000-0005-0000-0000-0000ED2C0000}"/>
    <cellStyle name="Header2 3 2 2 2 6" xfId="10743" xr:uid="{00000000-0005-0000-0000-0000EE2C0000}"/>
    <cellStyle name="Header2 3 2 2 2 6 2" xfId="10744" xr:uid="{00000000-0005-0000-0000-0000EF2C0000}"/>
    <cellStyle name="Header2 3 2 2 2 6 3" xfId="10745" xr:uid="{00000000-0005-0000-0000-0000F02C0000}"/>
    <cellStyle name="Header2 3 2 2 2 7" xfId="10746" xr:uid="{00000000-0005-0000-0000-0000F12C0000}"/>
    <cellStyle name="Header2 3 2 2 3" xfId="10747" xr:uid="{00000000-0005-0000-0000-0000F22C0000}"/>
    <cellStyle name="Header2 3 2 2 3 2" xfId="10748" xr:uid="{00000000-0005-0000-0000-0000F32C0000}"/>
    <cellStyle name="Header2 3 2 2 3 3" xfId="10749" xr:uid="{00000000-0005-0000-0000-0000F42C0000}"/>
    <cellStyle name="Header2 3 2 2 4" xfId="10750" xr:uid="{00000000-0005-0000-0000-0000F52C0000}"/>
    <cellStyle name="Header2 3 2 2 4 2" xfId="10751" xr:uid="{00000000-0005-0000-0000-0000F62C0000}"/>
    <cellStyle name="Header2 3 2 2 4 3" xfId="10752" xr:uid="{00000000-0005-0000-0000-0000F72C0000}"/>
    <cellStyle name="Header2 3 2 2 5" xfId="10753" xr:uid="{00000000-0005-0000-0000-0000F82C0000}"/>
    <cellStyle name="Header2 3 2 2 5 2" xfId="10754" xr:uid="{00000000-0005-0000-0000-0000F92C0000}"/>
    <cellStyle name="Header2 3 2 2 6" xfId="10755" xr:uid="{00000000-0005-0000-0000-0000FA2C0000}"/>
    <cellStyle name="Header2 3 2 2 6 2" xfId="10756" xr:uid="{00000000-0005-0000-0000-0000FB2C0000}"/>
    <cellStyle name="Header2 3 2 2 7" xfId="10757" xr:uid="{00000000-0005-0000-0000-0000FC2C0000}"/>
    <cellStyle name="Header2 3 2 3" xfId="10758" xr:uid="{00000000-0005-0000-0000-0000FD2C0000}"/>
    <cellStyle name="Header2 3 2 3 2" xfId="10759" xr:uid="{00000000-0005-0000-0000-0000FE2C0000}"/>
    <cellStyle name="Header2 3 2 3 2 2" xfId="10760" xr:uid="{00000000-0005-0000-0000-0000FF2C0000}"/>
    <cellStyle name="Header2 3 2 3 2 2 2" xfId="10761" xr:uid="{00000000-0005-0000-0000-0000002D0000}"/>
    <cellStyle name="Header2 3 2 3 2 2 3" xfId="10762" xr:uid="{00000000-0005-0000-0000-0000012D0000}"/>
    <cellStyle name="Header2 3 2 3 2 3" xfId="10763" xr:uid="{00000000-0005-0000-0000-0000022D0000}"/>
    <cellStyle name="Header2 3 2 3 2 3 2" xfId="10764" xr:uid="{00000000-0005-0000-0000-0000032D0000}"/>
    <cellStyle name="Header2 3 2 3 2 4" xfId="10765" xr:uid="{00000000-0005-0000-0000-0000042D0000}"/>
    <cellStyle name="Header2 3 2 3 2 4 2" xfId="10766" xr:uid="{00000000-0005-0000-0000-0000052D0000}"/>
    <cellStyle name="Header2 3 2 3 2 5" xfId="10767" xr:uid="{00000000-0005-0000-0000-0000062D0000}"/>
    <cellStyle name="Header2 3 2 3 2 5 2" xfId="10768" xr:uid="{00000000-0005-0000-0000-0000072D0000}"/>
    <cellStyle name="Header2 3 2 3 2 6" xfId="10769" xr:uid="{00000000-0005-0000-0000-0000082D0000}"/>
    <cellStyle name="Header2 3 2 3 2 6 2" xfId="10770" xr:uid="{00000000-0005-0000-0000-0000092D0000}"/>
    <cellStyle name="Header2 3 2 3 2 6 3" xfId="10771" xr:uid="{00000000-0005-0000-0000-00000A2D0000}"/>
    <cellStyle name="Header2 3 2 3 2 7" xfId="10772" xr:uid="{00000000-0005-0000-0000-00000B2D0000}"/>
    <cellStyle name="Header2 3 2 3 3" xfId="10773" xr:uid="{00000000-0005-0000-0000-00000C2D0000}"/>
    <cellStyle name="Header2 3 2 3 3 2" xfId="10774" xr:uid="{00000000-0005-0000-0000-00000D2D0000}"/>
    <cellStyle name="Header2 3 2 3 3 3" xfId="10775" xr:uid="{00000000-0005-0000-0000-00000E2D0000}"/>
    <cellStyle name="Header2 3 2 3 4" xfId="10776" xr:uid="{00000000-0005-0000-0000-00000F2D0000}"/>
    <cellStyle name="Header2 3 2 3 4 2" xfId="10777" xr:uid="{00000000-0005-0000-0000-0000102D0000}"/>
    <cellStyle name="Header2 3 2 3 4 3" xfId="10778" xr:uid="{00000000-0005-0000-0000-0000112D0000}"/>
    <cellStyle name="Header2 3 2 3 5" xfId="10779" xr:uid="{00000000-0005-0000-0000-0000122D0000}"/>
    <cellStyle name="Header2 3 2 3 5 2" xfId="10780" xr:uid="{00000000-0005-0000-0000-0000132D0000}"/>
    <cellStyle name="Header2 3 2 3 6" xfId="10781" xr:uid="{00000000-0005-0000-0000-0000142D0000}"/>
    <cellStyle name="Header2 3 2 3 6 2" xfId="10782" xr:uid="{00000000-0005-0000-0000-0000152D0000}"/>
    <cellStyle name="Header2 3 2 3 7" xfId="10783" xr:uid="{00000000-0005-0000-0000-0000162D0000}"/>
    <cellStyle name="Header2 3 2 4" xfId="10784" xr:uid="{00000000-0005-0000-0000-0000172D0000}"/>
    <cellStyle name="Header2 3 2 4 2" xfId="10785" xr:uid="{00000000-0005-0000-0000-0000182D0000}"/>
    <cellStyle name="Header2 3 2 4 2 2" xfId="10786" xr:uid="{00000000-0005-0000-0000-0000192D0000}"/>
    <cellStyle name="Header2 3 2 4 2 2 2" xfId="10787" xr:uid="{00000000-0005-0000-0000-00001A2D0000}"/>
    <cellStyle name="Header2 3 2 4 2 2 3" xfId="10788" xr:uid="{00000000-0005-0000-0000-00001B2D0000}"/>
    <cellStyle name="Header2 3 2 4 2 3" xfId="10789" xr:uid="{00000000-0005-0000-0000-00001C2D0000}"/>
    <cellStyle name="Header2 3 2 4 2 3 2" xfId="10790" xr:uid="{00000000-0005-0000-0000-00001D2D0000}"/>
    <cellStyle name="Header2 3 2 4 2 4" xfId="10791" xr:uid="{00000000-0005-0000-0000-00001E2D0000}"/>
    <cellStyle name="Header2 3 2 4 2 4 2" xfId="10792" xr:uid="{00000000-0005-0000-0000-00001F2D0000}"/>
    <cellStyle name="Header2 3 2 4 2 5" xfId="10793" xr:uid="{00000000-0005-0000-0000-0000202D0000}"/>
    <cellStyle name="Header2 3 2 4 2 5 2" xfId="10794" xr:uid="{00000000-0005-0000-0000-0000212D0000}"/>
    <cellStyle name="Header2 3 2 4 2 6" xfId="10795" xr:uid="{00000000-0005-0000-0000-0000222D0000}"/>
    <cellStyle name="Header2 3 2 4 2 6 2" xfId="10796" xr:uid="{00000000-0005-0000-0000-0000232D0000}"/>
    <cellStyle name="Header2 3 2 4 2 6 3" xfId="10797" xr:uid="{00000000-0005-0000-0000-0000242D0000}"/>
    <cellStyle name="Header2 3 2 4 2 7" xfId="10798" xr:uid="{00000000-0005-0000-0000-0000252D0000}"/>
    <cellStyle name="Header2 3 2 4 3" xfId="10799" xr:uid="{00000000-0005-0000-0000-0000262D0000}"/>
    <cellStyle name="Header2 3 2 4 3 2" xfId="10800" xr:uid="{00000000-0005-0000-0000-0000272D0000}"/>
    <cellStyle name="Header2 3 2 4 3 3" xfId="10801" xr:uid="{00000000-0005-0000-0000-0000282D0000}"/>
    <cellStyle name="Header2 3 2 4 4" xfId="10802" xr:uid="{00000000-0005-0000-0000-0000292D0000}"/>
    <cellStyle name="Header2 3 2 4 4 2" xfId="10803" xr:uid="{00000000-0005-0000-0000-00002A2D0000}"/>
    <cellStyle name="Header2 3 2 4 4 3" xfId="10804" xr:uid="{00000000-0005-0000-0000-00002B2D0000}"/>
    <cellStyle name="Header2 3 2 4 5" xfId="10805" xr:uid="{00000000-0005-0000-0000-00002C2D0000}"/>
    <cellStyle name="Header2 3 2 4 5 2" xfId="10806" xr:uid="{00000000-0005-0000-0000-00002D2D0000}"/>
    <cellStyle name="Header2 3 2 4 6" xfId="10807" xr:uid="{00000000-0005-0000-0000-00002E2D0000}"/>
    <cellStyle name="Header2 3 2 4 6 2" xfId="10808" xr:uid="{00000000-0005-0000-0000-00002F2D0000}"/>
    <cellStyle name="Header2 3 2 4 7" xfId="10809" xr:uid="{00000000-0005-0000-0000-0000302D0000}"/>
    <cellStyle name="Header2 3 2 5" xfId="10810" xr:uid="{00000000-0005-0000-0000-0000312D0000}"/>
    <cellStyle name="Header2 3 2 5 2" xfId="10811" xr:uid="{00000000-0005-0000-0000-0000322D0000}"/>
    <cellStyle name="Header2 3 2 5 2 2" xfId="10812" xr:uid="{00000000-0005-0000-0000-0000332D0000}"/>
    <cellStyle name="Header2 3 2 5 2 3" xfId="10813" xr:uid="{00000000-0005-0000-0000-0000342D0000}"/>
    <cellStyle name="Header2 3 2 5 3" xfId="10814" xr:uid="{00000000-0005-0000-0000-0000352D0000}"/>
    <cellStyle name="Header2 3 2 5 3 2" xfId="10815" xr:uid="{00000000-0005-0000-0000-0000362D0000}"/>
    <cellStyle name="Header2 3 2 5 4" xfId="10816" xr:uid="{00000000-0005-0000-0000-0000372D0000}"/>
    <cellStyle name="Header2 3 2 5 4 2" xfId="10817" xr:uid="{00000000-0005-0000-0000-0000382D0000}"/>
    <cellStyle name="Header2 3 2 5 5" xfId="10818" xr:uid="{00000000-0005-0000-0000-0000392D0000}"/>
    <cellStyle name="Header2 3 2 5 5 2" xfId="10819" xr:uid="{00000000-0005-0000-0000-00003A2D0000}"/>
    <cellStyle name="Header2 3 2 5 6" xfId="10820" xr:uid="{00000000-0005-0000-0000-00003B2D0000}"/>
    <cellStyle name="Header2 3 2 5 6 2" xfId="10821" xr:uid="{00000000-0005-0000-0000-00003C2D0000}"/>
    <cellStyle name="Header2 3 2 5 6 3" xfId="10822" xr:uid="{00000000-0005-0000-0000-00003D2D0000}"/>
    <cellStyle name="Header2 3 2 5 7" xfId="10823" xr:uid="{00000000-0005-0000-0000-00003E2D0000}"/>
    <cellStyle name="Header2 3 2 6" xfId="10824" xr:uid="{00000000-0005-0000-0000-00003F2D0000}"/>
    <cellStyle name="Header2 3 2 6 2" xfId="10825" xr:uid="{00000000-0005-0000-0000-0000402D0000}"/>
    <cellStyle name="Header2 3 2 6 3" xfId="10826" xr:uid="{00000000-0005-0000-0000-0000412D0000}"/>
    <cellStyle name="Header2 3 2 7" xfId="10827" xr:uid="{00000000-0005-0000-0000-0000422D0000}"/>
    <cellStyle name="Header2 3 2 7 2" xfId="10828" xr:uid="{00000000-0005-0000-0000-0000432D0000}"/>
    <cellStyle name="Header2 3 2 7 3" xfId="10829" xr:uid="{00000000-0005-0000-0000-0000442D0000}"/>
    <cellStyle name="Header2 3 2 8" xfId="10830" xr:uid="{00000000-0005-0000-0000-0000452D0000}"/>
    <cellStyle name="Header2 3 2 8 2" xfId="10831" xr:uid="{00000000-0005-0000-0000-0000462D0000}"/>
    <cellStyle name="Header2 3 2 9" xfId="10832" xr:uid="{00000000-0005-0000-0000-0000472D0000}"/>
    <cellStyle name="Header2 3 2 9 2" xfId="10833" xr:uid="{00000000-0005-0000-0000-0000482D0000}"/>
    <cellStyle name="Header2 3 3" xfId="10834" xr:uid="{00000000-0005-0000-0000-0000492D0000}"/>
    <cellStyle name="Header2 3 3 10" xfId="10835" xr:uid="{00000000-0005-0000-0000-00004A2D0000}"/>
    <cellStyle name="Header2 3 3 2" xfId="10836" xr:uid="{00000000-0005-0000-0000-00004B2D0000}"/>
    <cellStyle name="Header2 3 3 2 2" xfId="10837" xr:uid="{00000000-0005-0000-0000-00004C2D0000}"/>
    <cellStyle name="Header2 3 3 2 2 2" xfId="10838" xr:uid="{00000000-0005-0000-0000-00004D2D0000}"/>
    <cellStyle name="Header2 3 3 2 2 2 2" xfId="10839" xr:uid="{00000000-0005-0000-0000-00004E2D0000}"/>
    <cellStyle name="Header2 3 3 2 2 2 3" xfId="10840" xr:uid="{00000000-0005-0000-0000-00004F2D0000}"/>
    <cellStyle name="Header2 3 3 2 2 3" xfId="10841" xr:uid="{00000000-0005-0000-0000-0000502D0000}"/>
    <cellStyle name="Header2 3 3 2 2 3 2" xfId="10842" xr:uid="{00000000-0005-0000-0000-0000512D0000}"/>
    <cellStyle name="Header2 3 3 2 2 4" xfId="10843" xr:uid="{00000000-0005-0000-0000-0000522D0000}"/>
    <cellStyle name="Header2 3 3 2 2 4 2" xfId="10844" xr:uid="{00000000-0005-0000-0000-0000532D0000}"/>
    <cellStyle name="Header2 3 3 2 2 5" xfId="10845" xr:uid="{00000000-0005-0000-0000-0000542D0000}"/>
    <cellStyle name="Header2 3 3 2 2 5 2" xfId="10846" xr:uid="{00000000-0005-0000-0000-0000552D0000}"/>
    <cellStyle name="Header2 3 3 2 2 6" xfId="10847" xr:uid="{00000000-0005-0000-0000-0000562D0000}"/>
    <cellStyle name="Header2 3 3 2 2 6 2" xfId="10848" xr:uid="{00000000-0005-0000-0000-0000572D0000}"/>
    <cellStyle name="Header2 3 3 2 2 6 3" xfId="10849" xr:uid="{00000000-0005-0000-0000-0000582D0000}"/>
    <cellStyle name="Header2 3 3 2 2 7" xfId="10850" xr:uid="{00000000-0005-0000-0000-0000592D0000}"/>
    <cellStyle name="Header2 3 3 2 3" xfId="10851" xr:uid="{00000000-0005-0000-0000-00005A2D0000}"/>
    <cellStyle name="Header2 3 3 2 3 2" xfId="10852" xr:uid="{00000000-0005-0000-0000-00005B2D0000}"/>
    <cellStyle name="Header2 3 3 2 3 3" xfId="10853" xr:uid="{00000000-0005-0000-0000-00005C2D0000}"/>
    <cellStyle name="Header2 3 3 2 4" xfId="10854" xr:uid="{00000000-0005-0000-0000-00005D2D0000}"/>
    <cellStyle name="Header2 3 3 2 4 2" xfId="10855" xr:uid="{00000000-0005-0000-0000-00005E2D0000}"/>
    <cellStyle name="Header2 3 3 2 4 3" xfId="10856" xr:uid="{00000000-0005-0000-0000-00005F2D0000}"/>
    <cellStyle name="Header2 3 3 2 5" xfId="10857" xr:uid="{00000000-0005-0000-0000-0000602D0000}"/>
    <cellStyle name="Header2 3 3 2 5 2" xfId="10858" xr:uid="{00000000-0005-0000-0000-0000612D0000}"/>
    <cellStyle name="Header2 3 3 2 6" xfId="10859" xr:uid="{00000000-0005-0000-0000-0000622D0000}"/>
    <cellStyle name="Header2 3 3 2 6 2" xfId="10860" xr:uid="{00000000-0005-0000-0000-0000632D0000}"/>
    <cellStyle name="Header2 3 3 2 7" xfId="10861" xr:uid="{00000000-0005-0000-0000-0000642D0000}"/>
    <cellStyle name="Header2 3 3 3" xfId="10862" xr:uid="{00000000-0005-0000-0000-0000652D0000}"/>
    <cellStyle name="Header2 3 3 3 2" xfId="10863" xr:uid="{00000000-0005-0000-0000-0000662D0000}"/>
    <cellStyle name="Header2 3 3 3 2 2" xfId="10864" xr:uid="{00000000-0005-0000-0000-0000672D0000}"/>
    <cellStyle name="Header2 3 3 3 2 2 2" xfId="10865" xr:uid="{00000000-0005-0000-0000-0000682D0000}"/>
    <cellStyle name="Header2 3 3 3 2 2 3" xfId="10866" xr:uid="{00000000-0005-0000-0000-0000692D0000}"/>
    <cellStyle name="Header2 3 3 3 2 3" xfId="10867" xr:uid="{00000000-0005-0000-0000-00006A2D0000}"/>
    <cellStyle name="Header2 3 3 3 2 3 2" xfId="10868" xr:uid="{00000000-0005-0000-0000-00006B2D0000}"/>
    <cellStyle name="Header2 3 3 3 2 4" xfId="10869" xr:uid="{00000000-0005-0000-0000-00006C2D0000}"/>
    <cellStyle name="Header2 3 3 3 2 4 2" xfId="10870" xr:uid="{00000000-0005-0000-0000-00006D2D0000}"/>
    <cellStyle name="Header2 3 3 3 2 5" xfId="10871" xr:uid="{00000000-0005-0000-0000-00006E2D0000}"/>
    <cellStyle name="Header2 3 3 3 2 5 2" xfId="10872" xr:uid="{00000000-0005-0000-0000-00006F2D0000}"/>
    <cellStyle name="Header2 3 3 3 2 6" xfId="10873" xr:uid="{00000000-0005-0000-0000-0000702D0000}"/>
    <cellStyle name="Header2 3 3 3 2 6 2" xfId="10874" xr:uid="{00000000-0005-0000-0000-0000712D0000}"/>
    <cellStyle name="Header2 3 3 3 2 6 3" xfId="10875" xr:uid="{00000000-0005-0000-0000-0000722D0000}"/>
    <cellStyle name="Header2 3 3 3 2 7" xfId="10876" xr:uid="{00000000-0005-0000-0000-0000732D0000}"/>
    <cellStyle name="Header2 3 3 3 3" xfId="10877" xr:uid="{00000000-0005-0000-0000-0000742D0000}"/>
    <cellStyle name="Header2 3 3 3 3 2" xfId="10878" xr:uid="{00000000-0005-0000-0000-0000752D0000}"/>
    <cellStyle name="Header2 3 3 3 3 3" xfId="10879" xr:uid="{00000000-0005-0000-0000-0000762D0000}"/>
    <cellStyle name="Header2 3 3 3 4" xfId="10880" xr:uid="{00000000-0005-0000-0000-0000772D0000}"/>
    <cellStyle name="Header2 3 3 3 4 2" xfId="10881" xr:uid="{00000000-0005-0000-0000-0000782D0000}"/>
    <cellStyle name="Header2 3 3 3 4 3" xfId="10882" xr:uid="{00000000-0005-0000-0000-0000792D0000}"/>
    <cellStyle name="Header2 3 3 3 5" xfId="10883" xr:uid="{00000000-0005-0000-0000-00007A2D0000}"/>
    <cellStyle name="Header2 3 3 3 5 2" xfId="10884" xr:uid="{00000000-0005-0000-0000-00007B2D0000}"/>
    <cellStyle name="Header2 3 3 3 6" xfId="10885" xr:uid="{00000000-0005-0000-0000-00007C2D0000}"/>
    <cellStyle name="Header2 3 3 3 6 2" xfId="10886" xr:uid="{00000000-0005-0000-0000-00007D2D0000}"/>
    <cellStyle name="Header2 3 3 3 7" xfId="10887" xr:uid="{00000000-0005-0000-0000-00007E2D0000}"/>
    <cellStyle name="Header2 3 3 4" xfId="10888" xr:uid="{00000000-0005-0000-0000-00007F2D0000}"/>
    <cellStyle name="Header2 3 3 4 2" xfId="10889" xr:uid="{00000000-0005-0000-0000-0000802D0000}"/>
    <cellStyle name="Header2 3 3 4 2 2" xfId="10890" xr:uid="{00000000-0005-0000-0000-0000812D0000}"/>
    <cellStyle name="Header2 3 3 4 2 2 2" xfId="10891" xr:uid="{00000000-0005-0000-0000-0000822D0000}"/>
    <cellStyle name="Header2 3 3 4 2 2 3" xfId="10892" xr:uid="{00000000-0005-0000-0000-0000832D0000}"/>
    <cellStyle name="Header2 3 3 4 2 3" xfId="10893" xr:uid="{00000000-0005-0000-0000-0000842D0000}"/>
    <cellStyle name="Header2 3 3 4 2 3 2" xfId="10894" xr:uid="{00000000-0005-0000-0000-0000852D0000}"/>
    <cellStyle name="Header2 3 3 4 2 4" xfId="10895" xr:uid="{00000000-0005-0000-0000-0000862D0000}"/>
    <cellStyle name="Header2 3 3 4 2 4 2" xfId="10896" xr:uid="{00000000-0005-0000-0000-0000872D0000}"/>
    <cellStyle name="Header2 3 3 4 2 5" xfId="10897" xr:uid="{00000000-0005-0000-0000-0000882D0000}"/>
    <cellStyle name="Header2 3 3 4 2 5 2" xfId="10898" xr:uid="{00000000-0005-0000-0000-0000892D0000}"/>
    <cellStyle name="Header2 3 3 4 2 6" xfId="10899" xr:uid="{00000000-0005-0000-0000-00008A2D0000}"/>
    <cellStyle name="Header2 3 3 4 2 6 2" xfId="10900" xr:uid="{00000000-0005-0000-0000-00008B2D0000}"/>
    <cellStyle name="Header2 3 3 4 2 6 3" xfId="10901" xr:uid="{00000000-0005-0000-0000-00008C2D0000}"/>
    <cellStyle name="Header2 3 3 4 2 7" xfId="10902" xr:uid="{00000000-0005-0000-0000-00008D2D0000}"/>
    <cellStyle name="Header2 3 3 4 3" xfId="10903" xr:uid="{00000000-0005-0000-0000-00008E2D0000}"/>
    <cellStyle name="Header2 3 3 4 3 2" xfId="10904" xr:uid="{00000000-0005-0000-0000-00008F2D0000}"/>
    <cellStyle name="Header2 3 3 4 3 3" xfId="10905" xr:uid="{00000000-0005-0000-0000-0000902D0000}"/>
    <cellStyle name="Header2 3 3 4 4" xfId="10906" xr:uid="{00000000-0005-0000-0000-0000912D0000}"/>
    <cellStyle name="Header2 3 3 4 4 2" xfId="10907" xr:uid="{00000000-0005-0000-0000-0000922D0000}"/>
    <cellStyle name="Header2 3 3 4 4 3" xfId="10908" xr:uid="{00000000-0005-0000-0000-0000932D0000}"/>
    <cellStyle name="Header2 3 3 4 5" xfId="10909" xr:uid="{00000000-0005-0000-0000-0000942D0000}"/>
    <cellStyle name="Header2 3 3 4 5 2" xfId="10910" xr:uid="{00000000-0005-0000-0000-0000952D0000}"/>
    <cellStyle name="Header2 3 3 4 6" xfId="10911" xr:uid="{00000000-0005-0000-0000-0000962D0000}"/>
    <cellStyle name="Header2 3 3 4 6 2" xfId="10912" xr:uid="{00000000-0005-0000-0000-0000972D0000}"/>
    <cellStyle name="Header2 3 3 4 7" xfId="10913" xr:uid="{00000000-0005-0000-0000-0000982D0000}"/>
    <cellStyle name="Header2 3 3 5" xfId="10914" xr:uid="{00000000-0005-0000-0000-0000992D0000}"/>
    <cellStyle name="Header2 3 3 5 2" xfId="10915" xr:uid="{00000000-0005-0000-0000-00009A2D0000}"/>
    <cellStyle name="Header2 3 3 5 2 2" xfId="10916" xr:uid="{00000000-0005-0000-0000-00009B2D0000}"/>
    <cellStyle name="Header2 3 3 5 2 3" xfId="10917" xr:uid="{00000000-0005-0000-0000-00009C2D0000}"/>
    <cellStyle name="Header2 3 3 5 3" xfId="10918" xr:uid="{00000000-0005-0000-0000-00009D2D0000}"/>
    <cellStyle name="Header2 3 3 5 3 2" xfId="10919" xr:uid="{00000000-0005-0000-0000-00009E2D0000}"/>
    <cellStyle name="Header2 3 3 5 4" xfId="10920" xr:uid="{00000000-0005-0000-0000-00009F2D0000}"/>
    <cellStyle name="Header2 3 3 5 4 2" xfId="10921" xr:uid="{00000000-0005-0000-0000-0000A02D0000}"/>
    <cellStyle name="Header2 3 3 5 5" xfId="10922" xr:uid="{00000000-0005-0000-0000-0000A12D0000}"/>
    <cellStyle name="Header2 3 3 5 5 2" xfId="10923" xr:uid="{00000000-0005-0000-0000-0000A22D0000}"/>
    <cellStyle name="Header2 3 3 5 6" xfId="10924" xr:uid="{00000000-0005-0000-0000-0000A32D0000}"/>
    <cellStyle name="Header2 3 3 5 6 2" xfId="10925" xr:uid="{00000000-0005-0000-0000-0000A42D0000}"/>
    <cellStyle name="Header2 3 3 5 6 3" xfId="10926" xr:uid="{00000000-0005-0000-0000-0000A52D0000}"/>
    <cellStyle name="Header2 3 3 5 7" xfId="10927" xr:uid="{00000000-0005-0000-0000-0000A62D0000}"/>
    <cellStyle name="Header2 3 3 6" xfId="10928" xr:uid="{00000000-0005-0000-0000-0000A72D0000}"/>
    <cellStyle name="Header2 3 3 6 2" xfId="10929" xr:uid="{00000000-0005-0000-0000-0000A82D0000}"/>
    <cellStyle name="Header2 3 3 6 3" xfId="10930" xr:uid="{00000000-0005-0000-0000-0000A92D0000}"/>
    <cellStyle name="Header2 3 3 7" xfId="10931" xr:uid="{00000000-0005-0000-0000-0000AA2D0000}"/>
    <cellStyle name="Header2 3 3 7 2" xfId="10932" xr:uid="{00000000-0005-0000-0000-0000AB2D0000}"/>
    <cellStyle name="Header2 3 3 7 3" xfId="10933" xr:uid="{00000000-0005-0000-0000-0000AC2D0000}"/>
    <cellStyle name="Header2 3 3 8" xfId="10934" xr:uid="{00000000-0005-0000-0000-0000AD2D0000}"/>
    <cellStyle name="Header2 3 3 8 2" xfId="10935" xr:uid="{00000000-0005-0000-0000-0000AE2D0000}"/>
    <cellStyle name="Header2 3 3 9" xfId="10936" xr:uid="{00000000-0005-0000-0000-0000AF2D0000}"/>
    <cellStyle name="Header2 3 3 9 2" xfId="10937" xr:uid="{00000000-0005-0000-0000-0000B02D0000}"/>
    <cellStyle name="Header2 3 4" xfId="10938" xr:uid="{00000000-0005-0000-0000-0000B12D0000}"/>
    <cellStyle name="Header2 3 4 10" xfId="10939" xr:uid="{00000000-0005-0000-0000-0000B22D0000}"/>
    <cellStyle name="Header2 3 4 2" xfId="10940" xr:uid="{00000000-0005-0000-0000-0000B32D0000}"/>
    <cellStyle name="Header2 3 4 2 2" xfId="10941" xr:uid="{00000000-0005-0000-0000-0000B42D0000}"/>
    <cellStyle name="Header2 3 4 2 2 2" xfId="10942" xr:uid="{00000000-0005-0000-0000-0000B52D0000}"/>
    <cellStyle name="Header2 3 4 2 2 2 2" xfId="10943" xr:uid="{00000000-0005-0000-0000-0000B62D0000}"/>
    <cellStyle name="Header2 3 4 2 2 2 3" xfId="10944" xr:uid="{00000000-0005-0000-0000-0000B72D0000}"/>
    <cellStyle name="Header2 3 4 2 2 3" xfId="10945" xr:uid="{00000000-0005-0000-0000-0000B82D0000}"/>
    <cellStyle name="Header2 3 4 2 2 3 2" xfId="10946" xr:uid="{00000000-0005-0000-0000-0000B92D0000}"/>
    <cellStyle name="Header2 3 4 2 2 4" xfId="10947" xr:uid="{00000000-0005-0000-0000-0000BA2D0000}"/>
    <cellStyle name="Header2 3 4 2 2 4 2" xfId="10948" xr:uid="{00000000-0005-0000-0000-0000BB2D0000}"/>
    <cellStyle name="Header2 3 4 2 2 5" xfId="10949" xr:uid="{00000000-0005-0000-0000-0000BC2D0000}"/>
    <cellStyle name="Header2 3 4 2 2 5 2" xfId="10950" xr:uid="{00000000-0005-0000-0000-0000BD2D0000}"/>
    <cellStyle name="Header2 3 4 2 2 6" xfId="10951" xr:uid="{00000000-0005-0000-0000-0000BE2D0000}"/>
    <cellStyle name="Header2 3 4 2 2 6 2" xfId="10952" xr:uid="{00000000-0005-0000-0000-0000BF2D0000}"/>
    <cellStyle name="Header2 3 4 2 2 6 3" xfId="10953" xr:uid="{00000000-0005-0000-0000-0000C02D0000}"/>
    <cellStyle name="Header2 3 4 2 2 7" xfId="10954" xr:uid="{00000000-0005-0000-0000-0000C12D0000}"/>
    <cellStyle name="Header2 3 4 2 3" xfId="10955" xr:uid="{00000000-0005-0000-0000-0000C22D0000}"/>
    <cellStyle name="Header2 3 4 2 3 2" xfId="10956" xr:uid="{00000000-0005-0000-0000-0000C32D0000}"/>
    <cellStyle name="Header2 3 4 2 3 3" xfId="10957" xr:uid="{00000000-0005-0000-0000-0000C42D0000}"/>
    <cellStyle name="Header2 3 4 2 4" xfId="10958" xr:uid="{00000000-0005-0000-0000-0000C52D0000}"/>
    <cellStyle name="Header2 3 4 2 4 2" xfId="10959" xr:uid="{00000000-0005-0000-0000-0000C62D0000}"/>
    <cellStyle name="Header2 3 4 2 4 3" xfId="10960" xr:uid="{00000000-0005-0000-0000-0000C72D0000}"/>
    <cellStyle name="Header2 3 4 2 5" xfId="10961" xr:uid="{00000000-0005-0000-0000-0000C82D0000}"/>
    <cellStyle name="Header2 3 4 2 5 2" xfId="10962" xr:uid="{00000000-0005-0000-0000-0000C92D0000}"/>
    <cellStyle name="Header2 3 4 2 6" xfId="10963" xr:uid="{00000000-0005-0000-0000-0000CA2D0000}"/>
    <cellStyle name="Header2 3 4 2 6 2" xfId="10964" xr:uid="{00000000-0005-0000-0000-0000CB2D0000}"/>
    <cellStyle name="Header2 3 4 2 7" xfId="10965" xr:uid="{00000000-0005-0000-0000-0000CC2D0000}"/>
    <cellStyle name="Header2 3 4 3" xfId="10966" xr:uid="{00000000-0005-0000-0000-0000CD2D0000}"/>
    <cellStyle name="Header2 3 4 3 2" xfId="10967" xr:uid="{00000000-0005-0000-0000-0000CE2D0000}"/>
    <cellStyle name="Header2 3 4 3 2 2" xfId="10968" xr:uid="{00000000-0005-0000-0000-0000CF2D0000}"/>
    <cellStyle name="Header2 3 4 3 2 2 2" xfId="10969" xr:uid="{00000000-0005-0000-0000-0000D02D0000}"/>
    <cellStyle name="Header2 3 4 3 2 2 3" xfId="10970" xr:uid="{00000000-0005-0000-0000-0000D12D0000}"/>
    <cellStyle name="Header2 3 4 3 2 3" xfId="10971" xr:uid="{00000000-0005-0000-0000-0000D22D0000}"/>
    <cellStyle name="Header2 3 4 3 2 3 2" xfId="10972" xr:uid="{00000000-0005-0000-0000-0000D32D0000}"/>
    <cellStyle name="Header2 3 4 3 2 4" xfId="10973" xr:uid="{00000000-0005-0000-0000-0000D42D0000}"/>
    <cellStyle name="Header2 3 4 3 2 4 2" xfId="10974" xr:uid="{00000000-0005-0000-0000-0000D52D0000}"/>
    <cellStyle name="Header2 3 4 3 2 5" xfId="10975" xr:uid="{00000000-0005-0000-0000-0000D62D0000}"/>
    <cellStyle name="Header2 3 4 3 2 5 2" xfId="10976" xr:uid="{00000000-0005-0000-0000-0000D72D0000}"/>
    <cellStyle name="Header2 3 4 3 2 6" xfId="10977" xr:uid="{00000000-0005-0000-0000-0000D82D0000}"/>
    <cellStyle name="Header2 3 4 3 2 6 2" xfId="10978" xr:uid="{00000000-0005-0000-0000-0000D92D0000}"/>
    <cellStyle name="Header2 3 4 3 2 6 3" xfId="10979" xr:uid="{00000000-0005-0000-0000-0000DA2D0000}"/>
    <cellStyle name="Header2 3 4 3 2 7" xfId="10980" xr:uid="{00000000-0005-0000-0000-0000DB2D0000}"/>
    <cellStyle name="Header2 3 4 3 3" xfId="10981" xr:uid="{00000000-0005-0000-0000-0000DC2D0000}"/>
    <cellStyle name="Header2 3 4 3 3 2" xfId="10982" xr:uid="{00000000-0005-0000-0000-0000DD2D0000}"/>
    <cellStyle name="Header2 3 4 3 3 3" xfId="10983" xr:uid="{00000000-0005-0000-0000-0000DE2D0000}"/>
    <cellStyle name="Header2 3 4 3 4" xfId="10984" xr:uid="{00000000-0005-0000-0000-0000DF2D0000}"/>
    <cellStyle name="Header2 3 4 3 4 2" xfId="10985" xr:uid="{00000000-0005-0000-0000-0000E02D0000}"/>
    <cellStyle name="Header2 3 4 3 4 3" xfId="10986" xr:uid="{00000000-0005-0000-0000-0000E12D0000}"/>
    <cellStyle name="Header2 3 4 3 5" xfId="10987" xr:uid="{00000000-0005-0000-0000-0000E22D0000}"/>
    <cellStyle name="Header2 3 4 3 5 2" xfId="10988" xr:uid="{00000000-0005-0000-0000-0000E32D0000}"/>
    <cellStyle name="Header2 3 4 3 6" xfId="10989" xr:uid="{00000000-0005-0000-0000-0000E42D0000}"/>
    <cellStyle name="Header2 3 4 3 6 2" xfId="10990" xr:uid="{00000000-0005-0000-0000-0000E52D0000}"/>
    <cellStyle name="Header2 3 4 3 7" xfId="10991" xr:uid="{00000000-0005-0000-0000-0000E62D0000}"/>
    <cellStyle name="Header2 3 4 4" xfId="10992" xr:uid="{00000000-0005-0000-0000-0000E72D0000}"/>
    <cellStyle name="Header2 3 4 4 2" xfId="10993" xr:uid="{00000000-0005-0000-0000-0000E82D0000}"/>
    <cellStyle name="Header2 3 4 4 2 2" xfId="10994" xr:uid="{00000000-0005-0000-0000-0000E92D0000}"/>
    <cellStyle name="Header2 3 4 4 2 2 2" xfId="10995" xr:uid="{00000000-0005-0000-0000-0000EA2D0000}"/>
    <cellStyle name="Header2 3 4 4 2 2 3" xfId="10996" xr:uid="{00000000-0005-0000-0000-0000EB2D0000}"/>
    <cellStyle name="Header2 3 4 4 2 3" xfId="10997" xr:uid="{00000000-0005-0000-0000-0000EC2D0000}"/>
    <cellStyle name="Header2 3 4 4 2 3 2" xfId="10998" xr:uid="{00000000-0005-0000-0000-0000ED2D0000}"/>
    <cellStyle name="Header2 3 4 4 2 4" xfId="10999" xr:uid="{00000000-0005-0000-0000-0000EE2D0000}"/>
    <cellStyle name="Header2 3 4 4 2 4 2" xfId="11000" xr:uid="{00000000-0005-0000-0000-0000EF2D0000}"/>
    <cellStyle name="Header2 3 4 4 2 5" xfId="11001" xr:uid="{00000000-0005-0000-0000-0000F02D0000}"/>
    <cellStyle name="Header2 3 4 4 2 5 2" xfId="11002" xr:uid="{00000000-0005-0000-0000-0000F12D0000}"/>
    <cellStyle name="Header2 3 4 4 2 6" xfId="11003" xr:uid="{00000000-0005-0000-0000-0000F22D0000}"/>
    <cellStyle name="Header2 3 4 4 2 6 2" xfId="11004" xr:uid="{00000000-0005-0000-0000-0000F32D0000}"/>
    <cellStyle name="Header2 3 4 4 2 6 3" xfId="11005" xr:uid="{00000000-0005-0000-0000-0000F42D0000}"/>
    <cellStyle name="Header2 3 4 4 2 7" xfId="11006" xr:uid="{00000000-0005-0000-0000-0000F52D0000}"/>
    <cellStyle name="Header2 3 4 4 3" xfId="11007" xr:uid="{00000000-0005-0000-0000-0000F62D0000}"/>
    <cellStyle name="Header2 3 4 4 3 2" xfId="11008" xr:uid="{00000000-0005-0000-0000-0000F72D0000}"/>
    <cellStyle name="Header2 3 4 4 3 3" xfId="11009" xr:uid="{00000000-0005-0000-0000-0000F82D0000}"/>
    <cellStyle name="Header2 3 4 4 4" xfId="11010" xr:uid="{00000000-0005-0000-0000-0000F92D0000}"/>
    <cellStyle name="Header2 3 4 4 4 2" xfId="11011" xr:uid="{00000000-0005-0000-0000-0000FA2D0000}"/>
    <cellStyle name="Header2 3 4 4 4 3" xfId="11012" xr:uid="{00000000-0005-0000-0000-0000FB2D0000}"/>
    <cellStyle name="Header2 3 4 4 5" xfId="11013" xr:uid="{00000000-0005-0000-0000-0000FC2D0000}"/>
    <cellStyle name="Header2 3 4 4 5 2" xfId="11014" xr:uid="{00000000-0005-0000-0000-0000FD2D0000}"/>
    <cellStyle name="Header2 3 4 4 6" xfId="11015" xr:uid="{00000000-0005-0000-0000-0000FE2D0000}"/>
    <cellStyle name="Header2 3 4 4 6 2" xfId="11016" xr:uid="{00000000-0005-0000-0000-0000FF2D0000}"/>
    <cellStyle name="Header2 3 4 4 7" xfId="11017" xr:uid="{00000000-0005-0000-0000-0000002E0000}"/>
    <cellStyle name="Header2 3 4 5" xfId="11018" xr:uid="{00000000-0005-0000-0000-0000012E0000}"/>
    <cellStyle name="Header2 3 4 5 2" xfId="11019" xr:uid="{00000000-0005-0000-0000-0000022E0000}"/>
    <cellStyle name="Header2 3 4 5 2 2" xfId="11020" xr:uid="{00000000-0005-0000-0000-0000032E0000}"/>
    <cellStyle name="Header2 3 4 5 2 3" xfId="11021" xr:uid="{00000000-0005-0000-0000-0000042E0000}"/>
    <cellStyle name="Header2 3 4 5 3" xfId="11022" xr:uid="{00000000-0005-0000-0000-0000052E0000}"/>
    <cellStyle name="Header2 3 4 5 3 2" xfId="11023" xr:uid="{00000000-0005-0000-0000-0000062E0000}"/>
    <cellStyle name="Header2 3 4 5 4" xfId="11024" xr:uid="{00000000-0005-0000-0000-0000072E0000}"/>
    <cellStyle name="Header2 3 4 5 4 2" xfId="11025" xr:uid="{00000000-0005-0000-0000-0000082E0000}"/>
    <cellStyle name="Header2 3 4 5 5" xfId="11026" xr:uid="{00000000-0005-0000-0000-0000092E0000}"/>
    <cellStyle name="Header2 3 4 5 5 2" xfId="11027" xr:uid="{00000000-0005-0000-0000-00000A2E0000}"/>
    <cellStyle name="Header2 3 4 5 6" xfId="11028" xr:uid="{00000000-0005-0000-0000-00000B2E0000}"/>
    <cellStyle name="Header2 3 4 5 6 2" xfId="11029" xr:uid="{00000000-0005-0000-0000-00000C2E0000}"/>
    <cellStyle name="Header2 3 4 5 6 3" xfId="11030" xr:uid="{00000000-0005-0000-0000-00000D2E0000}"/>
    <cellStyle name="Header2 3 4 5 7" xfId="11031" xr:uid="{00000000-0005-0000-0000-00000E2E0000}"/>
    <cellStyle name="Header2 3 4 6" xfId="11032" xr:uid="{00000000-0005-0000-0000-00000F2E0000}"/>
    <cellStyle name="Header2 3 4 6 2" xfId="11033" xr:uid="{00000000-0005-0000-0000-0000102E0000}"/>
    <cellStyle name="Header2 3 4 6 3" xfId="11034" xr:uid="{00000000-0005-0000-0000-0000112E0000}"/>
    <cellStyle name="Header2 3 4 7" xfId="11035" xr:uid="{00000000-0005-0000-0000-0000122E0000}"/>
    <cellStyle name="Header2 3 4 7 2" xfId="11036" xr:uid="{00000000-0005-0000-0000-0000132E0000}"/>
    <cellStyle name="Header2 3 4 7 3" xfId="11037" xr:uid="{00000000-0005-0000-0000-0000142E0000}"/>
    <cellStyle name="Header2 3 4 8" xfId="11038" xr:uid="{00000000-0005-0000-0000-0000152E0000}"/>
    <cellStyle name="Header2 3 4 8 2" xfId="11039" xr:uid="{00000000-0005-0000-0000-0000162E0000}"/>
    <cellStyle name="Header2 3 4 9" xfId="11040" xr:uid="{00000000-0005-0000-0000-0000172E0000}"/>
    <cellStyle name="Header2 3 4 9 2" xfId="11041" xr:uid="{00000000-0005-0000-0000-0000182E0000}"/>
    <cellStyle name="Header2 3 5" xfId="11042" xr:uid="{00000000-0005-0000-0000-0000192E0000}"/>
    <cellStyle name="Header2 3 5 2" xfId="11043" xr:uid="{00000000-0005-0000-0000-00001A2E0000}"/>
    <cellStyle name="Header2 3 5 2 2" xfId="11044" xr:uid="{00000000-0005-0000-0000-00001B2E0000}"/>
    <cellStyle name="Header2 3 5 2 3" xfId="11045" xr:uid="{00000000-0005-0000-0000-00001C2E0000}"/>
    <cellStyle name="Header2 3 5 3" xfId="11046" xr:uid="{00000000-0005-0000-0000-00001D2E0000}"/>
    <cellStyle name="Header2 3 5 3 2" xfId="11047" xr:uid="{00000000-0005-0000-0000-00001E2E0000}"/>
    <cellStyle name="Header2 3 5 4" xfId="11048" xr:uid="{00000000-0005-0000-0000-00001F2E0000}"/>
    <cellStyle name="Header2 3 5 4 2" xfId="11049" xr:uid="{00000000-0005-0000-0000-0000202E0000}"/>
    <cellStyle name="Header2 3 5 5" xfId="11050" xr:uid="{00000000-0005-0000-0000-0000212E0000}"/>
    <cellStyle name="Header2 3 5 5 2" xfId="11051" xr:uid="{00000000-0005-0000-0000-0000222E0000}"/>
    <cellStyle name="Header2 3 5 6" xfId="11052" xr:uid="{00000000-0005-0000-0000-0000232E0000}"/>
    <cellStyle name="Header2 3 5 6 2" xfId="11053" xr:uid="{00000000-0005-0000-0000-0000242E0000}"/>
    <cellStyle name="Header2 3 5 6 3" xfId="11054" xr:uid="{00000000-0005-0000-0000-0000252E0000}"/>
    <cellStyle name="Header2 3 5 7" xfId="11055" xr:uid="{00000000-0005-0000-0000-0000262E0000}"/>
    <cellStyle name="Header2 3 6" xfId="11056" xr:uid="{00000000-0005-0000-0000-0000272E0000}"/>
    <cellStyle name="Header2 3 6 2" xfId="11057" xr:uid="{00000000-0005-0000-0000-0000282E0000}"/>
    <cellStyle name="Header2 3 6 3" xfId="11058" xr:uid="{00000000-0005-0000-0000-0000292E0000}"/>
    <cellStyle name="Header2 3 7" xfId="11059" xr:uid="{00000000-0005-0000-0000-00002A2E0000}"/>
    <cellStyle name="Header2 3 7 2" xfId="11060" xr:uid="{00000000-0005-0000-0000-00002B2E0000}"/>
    <cellStyle name="Header2 3 7 3" xfId="11061" xr:uid="{00000000-0005-0000-0000-00002C2E0000}"/>
    <cellStyle name="Header2 3 8" xfId="11062" xr:uid="{00000000-0005-0000-0000-00002D2E0000}"/>
    <cellStyle name="Header2 3 8 2" xfId="11063" xr:uid="{00000000-0005-0000-0000-00002E2E0000}"/>
    <cellStyle name="Header2 3 9" xfId="11064" xr:uid="{00000000-0005-0000-0000-00002F2E0000}"/>
    <cellStyle name="Header2 3 9 2" xfId="11065" xr:uid="{00000000-0005-0000-0000-0000302E0000}"/>
    <cellStyle name="Header2 4" xfId="11066" xr:uid="{00000000-0005-0000-0000-0000312E0000}"/>
    <cellStyle name="Header2 4 10" xfId="11067" xr:uid="{00000000-0005-0000-0000-0000322E0000}"/>
    <cellStyle name="Header2 4 2" xfId="11068" xr:uid="{00000000-0005-0000-0000-0000332E0000}"/>
    <cellStyle name="Header2 4 2 10" xfId="11069" xr:uid="{00000000-0005-0000-0000-0000342E0000}"/>
    <cellStyle name="Header2 4 2 2" xfId="11070" xr:uid="{00000000-0005-0000-0000-0000352E0000}"/>
    <cellStyle name="Header2 4 2 2 2" xfId="11071" xr:uid="{00000000-0005-0000-0000-0000362E0000}"/>
    <cellStyle name="Header2 4 2 2 2 2" xfId="11072" xr:uid="{00000000-0005-0000-0000-0000372E0000}"/>
    <cellStyle name="Header2 4 2 2 2 2 2" xfId="11073" xr:uid="{00000000-0005-0000-0000-0000382E0000}"/>
    <cellStyle name="Header2 4 2 2 2 2 3" xfId="11074" xr:uid="{00000000-0005-0000-0000-0000392E0000}"/>
    <cellStyle name="Header2 4 2 2 2 3" xfId="11075" xr:uid="{00000000-0005-0000-0000-00003A2E0000}"/>
    <cellStyle name="Header2 4 2 2 2 3 2" xfId="11076" xr:uid="{00000000-0005-0000-0000-00003B2E0000}"/>
    <cellStyle name="Header2 4 2 2 2 4" xfId="11077" xr:uid="{00000000-0005-0000-0000-00003C2E0000}"/>
    <cellStyle name="Header2 4 2 2 2 4 2" xfId="11078" xr:uid="{00000000-0005-0000-0000-00003D2E0000}"/>
    <cellStyle name="Header2 4 2 2 2 5" xfId="11079" xr:uid="{00000000-0005-0000-0000-00003E2E0000}"/>
    <cellStyle name="Header2 4 2 2 2 5 2" xfId="11080" xr:uid="{00000000-0005-0000-0000-00003F2E0000}"/>
    <cellStyle name="Header2 4 2 2 2 6" xfId="11081" xr:uid="{00000000-0005-0000-0000-0000402E0000}"/>
    <cellStyle name="Header2 4 2 2 2 6 2" xfId="11082" xr:uid="{00000000-0005-0000-0000-0000412E0000}"/>
    <cellStyle name="Header2 4 2 2 2 6 3" xfId="11083" xr:uid="{00000000-0005-0000-0000-0000422E0000}"/>
    <cellStyle name="Header2 4 2 2 2 7" xfId="11084" xr:uid="{00000000-0005-0000-0000-0000432E0000}"/>
    <cellStyle name="Header2 4 2 2 3" xfId="11085" xr:uid="{00000000-0005-0000-0000-0000442E0000}"/>
    <cellStyle name="Header2 4 2 2 3 2" xfId="11086" xr:uid="{00000000-0005-0000-0000-0000452E0000}"/>
    <cellStyle name="Header2 4 2 2 3 3" xfId="11087" xr:uid="{00000000-0005-0000-0000-0000462E0000}"/>
    <cellStyle name="Header2 4 2 2 4" xfId="11088" xr:uid="{00000000-0005-0000-0000-0000472E0000}"/>
    <cellStyle name="Header2 4 2 2 4 2" xfId="11089" xr:uid="{00000000-0005-0000-0000-0000482E0000}"/>
    <cellStyle name="Header2 4 2 2 4 3" xfId="11090" xr:uid="{00000000-0005-0000-0000-0000492E0000}"/>
    <cellStyle name="Header2 4 2 2 5" xfId="11091" xr:uid="{00000000-0005-0000-0000-00004A2E0000}"/>
    <cellStyle name="Header2 4 2 2 5 2" xfId="11092" xr:uid="{00000000-0005-0000-0000-00004B2E0000}"/>
    <cellStyle name="Header2 4 2 2 6" xfId="11093" xr:uid="{00000000-0005-0000-0000-00004C2E0000}"/>
    <cellStyle name="Header2 4 2 2 6 2" xfId="11094" xr:uid="{00000000-0005-0000-0000-00004D2E0000}"/>
    <cellStyle name="Header2 4 2 2 7" xfId="11095" xr:uid="{00000000-0005-0000-0000-00004E2E0000}"/>
    <cellStyle name="Header2 4 2 3" xfId="11096" xr:uid="{00000000-0005-0000-0000-00004F2E0000}"/>
    <cellStyle name="Header2 4 2 3 2" xfId="11097" xr:uid="{00000000-0005-0000-0000-0000502E0000}"/>
    <cellStyle name="Header2 4 2 3 2 2" xfId="11098" xr:uid="{00000000-0005-0000-0000-0000512E0000}"/>
    <cellStyle name="Header2 4 2 3 2 2 2" xfId="11099" xr:uid="{00000000-0005-0000-0000-0000522E0000}"/>
    <cellStyle name="Header2 4 2 3 2 2 3" xfId="11100" xr:uid="{00000000-0005-0000-0000-0000532E0000}"/>
    <cellStyle name="Header2 4 2 3 2 3" xfId="11101" xr:uid="{00000000-0005-0000-0000-0000542E0000}"/>
    <cellStyle name="Header2 4 2 3 2 3 2" xfId="11102" xr:uid="{00000000-0005-0000-0000-0000552E0000}"/>
    <cellStyle name="Header2 4 2 3 2 4" xfId="11103" xr:uid="{00000000-0005-0000-0000-0000562E0000}"/>
    <cellStyle name="Header2 4 2 3 2 4 2" xfId="11104" xr:uid="{00000000-0005-0000-0000-0000572E0000}"/>
    <cellStyle name="Header2 4 2 3 2 5" xfId="11105" xr:uid="{00000000-0005-0000-0000-0000582E0000}"/>
    <cellStyle name="Header2 4 2 3 2 5 2" xfId="11106" xr:uid="{00000000-0005-0000-0000-0000592E0000}"/>
    <cellStyle name="Header2 4 2 3 2 6" xfId="11107" xr:uid="{00000000-0005-0000-0000-00005A2E0000}"/>
    <cellStyle name="Header2 4 2 3 2 6 2" xfId="11108" xr:uid="{00000000-0005-0000-0000-00005B2E0000}"/>
    <cellStyle name="Header2 4 2 3 2 6 3" xfId="11109" xr:uid="{00000000-0005-0000-0000-00005C2E0000}"/>
    <cellStyle name="Header2 4 2 3 2 7" xfId="11110" xr:uid="{00000000-0005-0000-0000-00005D2E0000}"/>
    <cellStyle name="Header2 4 2 3 3" xfId="11111" xr:uid="{00000000-0005-0000-0000-00005E2E0000}"/>
    <cellStyle name="Header2 4 2 3 3 2" xfId="11112" xr:uid="{00000000-0005-0000-0000-00005F2E0000}"/>
    <cellStyle name="Header2 4 2 3 3 3" xfId="11113" xr:uid="{00000000-0005-0000-0000-0000602E0000}"/>
    <cellStyle name="Header2 4 2 3 4" xfId="11114" xr:uid="{00000000-0005-0000-0000-0000612E0000}"/>
    <cellStyle name="Header2 4 2 3 4 2" xfId="11115" xr:uid="{00000000-0005-0000-0000-0000622E0000}"/>
    <cellStyle name="Header2 4 2 3 4 3" xfId="11116" xr:uid="{00000000-0005-0000-0000-0000632E0000}"/>
    <cellStyle name="Header2 4 2 3 5" xfId="11117" xr:uid="{00000000-0005-0000-0000-0000642E0000}"/>
    <cellStyle name="Header2 4 2 3 5 2" xfId="11118" xr:uid="{00000000-0005-0000-0000-0000652E0000}"/>
    <cellStyle name="Header2 4 2 3 6" xfId="11119" xr:uid="{00000000-0005-0000-0000-0000662E0000}"/>
    <cellStyle name="Header2 4 2 3 6 2" xfId="11120" xr:uid="{00000000-0005-0000-0000-0000672E0000}"/>
    <cellStyle name="Header2 4 2 3 7" xfId="11121" xr:uid="{00000000-0005-0000-0000-0000682E0000}"/>
    <cellStyle name="Header2 4 2 4" xfId="11122" xr:uid="{00000000-0005-0000-0000-0000692E0000}"/>
    <cellStyle name="Header2 4 2 4 2" xfId="11123" xr:uid="{00000000-0005-0000-0000-00006A2E0000}"/>
    <cellStyle name="Header2 4 2 4 2 2" xfId="11124" xr:uid="{00000000-0005-0000-0000-00006B2E0000}"/>
    <cellStyle name="Header2 4 2 4 2 2 2" xfId="11125" xr:uid="{00000000-0005-0000-0000-00006C2E0000}"/>
    <cellStyle name="Header2 4 2 4 2 2 3" xfId="11126" xr:uid="{00000000-0005-0000-0000-00006D2E0000}"/>
    <cellStyle name="Header2 4 2 4 2 3" xfId="11127" xr:uid="{00000000-0005-0000-0000-00006E2E0000}"/>
    <cellStyle name="Header2 4 2 4 2 3 2" xfId="11128" xr:uid="{00000000-0005-0000-0000-00006F2E0000}"/>
    <cellStyle name="Header2 4 2 4 2 4" xfId="11129" xr:uid="{00000000-0005-0000-0000-0000702E0000}"/>
    <cellStyle name="Header2 4 2 4 2 4 2" xfId="11130" xr:uid="{00000000-0005-0000-0000-0000712E0000}"/>
    <cellStyle name="Header2 4 2 4 2 5" xfId="11131" xr:uid="{00000000-0005-0000-0000-0000722E0000}"/>
    <cellStyle name="Header2 4 2 4 2 5 2" xfId="11132" xr:uid="{00000000-0005-0000-0000-0000732E0000}"/>
    <cellStyle name="Header2 4 2 4 2 6" xfId="11133" xr:uid="{00000000-0005-0000-0000-0000742E0000}"/>
    <cellStyle name="Header2 4 2 4 2 6 2" xfId="11134" xr:uid="{00000000-0005-0000-0000-0000752E0000}"/>
    <cellStyle name="Header2 4 2 4 2 6 3" xfId="11135" xr:uid="{00000000-0005-0000-0000-0000762E0000}"/>
    <cellStyle name="Header2 4 2 4 2 7" xfId="11136" xr:uid="{00000000-0005-0000-0000-0000772E0000}"/>
    <cellStyle name="Header2 4 2 4 3" xfId="11137" xr:uid="{00000000-0005-0000-0000-0000782E0000}"/>
    <cellStyle name="Header2 4 2 4 3 2" xfId="11138" xr:uid="{00000000-0005-0000-0000-0000792E0000}"/>
    <cellStyle name="Header2 4 2 4 3 3" xfId="11139" xr:uid="{00000000-0005-0000-0000-00007A2E0000}"/>
    <cellStyle name="Header2 4 2 4 4" xfId="11140" xr:uid="{00000000-0005-0000-0000-00007B2E0000}"/>
    <cellStyle name="Header2 4 2 4 4 2" xfId="11141" xr:uid="{00000000-0005-0000-0000-00007C2E0000}"/>
    <cellStyle name="Header2 4 2 4 4 3" xfId="11142" xr:uid="{00000000-0005-0000-0000-00007D2E0000}"/>
    <cellStyle name="Header2 4 2 4 5" xfId="11143" xr:uid="{00000000-0005-0000-0000-00007E2E0000}"/>
    <cellStyle name="Header2 4 2 4 5 2" xfId="11144" xr:uid="{00000000-0005-0000-0000-00007F2E0000}"/>
    <cellStyle name="Header2 4 2 4 6" xfId="11145" xr:uid="{00000000-0005-0000-0000-0000802E0000}"/>
    <cellStyle name="Header2 4 2 4 6 2" xfId="11146" xr:uid="{00000000-0005-0000-0000-0000812E0000}"/>
    <cellStyle name="Header2 4 2 4 7" xfId="11147" xr:uid="{00000000-0005-0000-0000-0000822E0000}"/>
    <cellStyle name="Header2 4 2 5" xfId="11148" xr:uid="{00000000-0005-0000-0000-0000832E0000}"/>
    <cellStyle name="Header2 4 2 5 2" xfId="11149" xr:uid="{00000000-0005-0000-0000-0000842E0000}"/>
    <cellStyle name="Header2 4 2 5 2 2" xfId="11150" xr:uid="{00000000-0005-0000-0000-0000852E0000}"/>
    <cellStyle name="Header2 4 2 5 2 3" xfId="11151" xr:uid="{00000000-0005-0000-0000-0000862E0000}"/>
    <cellStyle name="Header2 4 2 5 3" xfId="11152" xr:uid="{00000000-0005-0000-0000-0000872E0000}"/>
    <cellStyle name="Header2 4 2 5 3 2" xfId="11153" xr:uid="{00000000-0005-0000-0000-0000882E0000}"/>
    <cellStyle name="Header2 4 2 5 4" xfId="11154" xr:uid="{00000000-0005-0000-0000-0000892E0000}"/>
    <cellStyle name="Header2 4 2 5 4 2" xfId="11155" xr:uid="{00000000-0005-0000-0000-00008A2E0000}"/>
    <cellStyle name="Header2 4 2 5 5" xfId="11156" xr:uid="{00000000-0005-0000-0000-00008B2E0000}"/>
    <cellStyle name="Header2 4 2 5 5 2" xfId="11157" xr:uid="{00000000-0005-0000-0000-00008C2E0000}"/>
    <cellStyle name="Header2 4 2 5 6" xfId="11158" xr:uid="{00000000-0005-0000-0000-00008D2E0000}"/>
    <cellStyle name="Header2 4 2 5 6 2" xfId="11159" xr:uid="{00000000-0005-0000-0000-00008E2E0000}"/>
    <cellStyle name="Header2 4 2 5 6 3" xfId="11160" xr:uid="{00000000-0005-0000-0000-00008F2E0000}"/>
    <cellStyle name="Header2 4 2 5 7" xfId="11161" xr:uid="{00000000-0005-0000-0000-0000902E0000}"/>
    <cellStyle name="Header2 4 2 6" xfId="11162" xr:uid="{00000000-0005-0000-0000-0000912E0000}"/>
    <cellStyle name="Header2 4 2 6 2" xfId="11163" xr:uid="{00000000-0005-0000-0000-0000922E0000}"/>
    <cellStyle name="Header2 4 2 6 3" xfId="11164" xr:uid="{00000000-0005-0000-0000-0000932E0000}"/>
    <cellStyle name="Header2 4 2 7" xfId="11165" xr:uid="{00000000-0005-0000-0000-0000942E0000}"/>
    <cellStyle name="Header2 4 2 7 2" xfId="11166" xr:uid="{00000000-0005-0000-0000-0000952E0000}"/>
    <cellStyle name="Header2 4 2 7 3" xfId="11167" xr:uid="{00000000-0005-0000-0000-0000962E0000}"/>
    <cellStyle name="Header2 4 2 8" xfId="11168" xr:uid="{00000000-0005-0000-0000-0000972E0000}"/>
    <cellStyle name="Header2 4 2 8 2" xfId="11169" xr:uid="{00000000-0005-0000-0000-0000982E0000}"/>
    <cellStyle name="Header2 4 2 9" xfId="11170" xr:uid="{00000000-0005-0000-0000-0000992E0000}"/>
    <cellStyle name="Header2 4 2 9 2" xfId="11171" xr:uid="{00000000-0005-0000-0000-00009A2E0000}"/>
    <cellStyle name="Header2 4 3" xfId="11172" xr:uid="{00000000-0005-0000-0000-00009B2E0000}"/>
    <cellStyle name="Header2 4 3 10" xfId="11173" xr:uid="{00000000-0005-0000-0000-00009C2E0000}"/>
    <cellStyle name="Header2 4 3 2" xfId="11174" xr:uid="{00000000-0005-0000-0000-00009D2E0000}"/>
    <cellStyle name="Header2 4 3 2 2" xfId="11175" xr:uid="{00000000-0005-0000-0000-00009E2E0000}"/>
    <cellStyle name="Header2 4 3 2 2 2" xfId="11176" xr:uid="{00000000-0005-0000-0000-00009F2E0000}"/>
    <cellStyle name="Header2 4 3 2 2 2 2" xfId="11177" xr:uid="{00000000-0005-0000-0000-0000A02E0000}"/>
    <cellStyle name="Header2 4 3 2 2 2 3" xfId="11178" xr:uid="{00000000-0005-0000-0000-0000A12E0000}"/>
    <cellStyle name="Header2 4 3 2 2 3" xfId="11179" xr:uid="{00000000-0005-0000-0000-0000A22E0000}"/>
    <cellStyle name="Header2 4 3 2 2 3 2" xfId="11180" xr:uid="{00000000-0005-0000-0000-0000A32E0000}"/>
    <cellStyle name="Header2 4 3 2 2 4" xfId="11181" xr:uid="{00000000-0005-0000-0000-0000A42E0000}"/>
    <cellStyle name="Header2 4 3 2 2 4 2" xfId="11182" xr:uid="{00000000-0005-0000-0000-0000A52E0000}"/>
    <cellStyle name="Header2 4 3 2 2 5" xfId="11183" xr:uid="{00000000-0005-0000-0000-0000A62E0000}"/>
    <cellStyle name="Header2 4 3 2 2 5 2" xfId="11184" xr:uid="{00000000-0005-0000-0000-0000A72E0000}"/>
    <cellStyle name="Header2 4 3 2 2 6" xfId="11185" xr:uid="{00000000-0005-0000-0000-0000A82E0000}"/>
    <cellStyle name="Header2 4 3 2 2 6 2" xfId="11186" xr:uid="{00000000-0005-0000-0000-0000A92E0000}"/>
    <cellStyle name="Header2 4 3 2 2 6 3" xfId="11187" xr:uid="{00000000-0005-0000-0000-0000AA2E0000}"/>
    <cellStyle name="Header2 4 3 2 2 7" xfId="11188" xr:uid="{00000000-0005-0000-0000-0000AB2E0000}"/>
    <cellStyle name="Header2 4 3 2 3" xfId="11189" xr:uid="{00000000-0005-0000-0000-0000AC2E0000}"/>
    <cellStyle name="Header2 4 3 2 3 2" xfId="11190" xr:uid="{00000000-0005-0000-0000-0000AD2E0000}"/>
    <cellStyle name="Header2 4 3 2 3 3" xfId="11191" xr:uid="{00000000-0005-0000-0000-0000AE2E0000}"/>
    <cellStyle name="Header2 4 3 2 4" xfId="11192" xr:uid="{00000000-0005-0000-0000-0000AF2E0000}"/>
    <cellStyle name="Header2 4 3 2 4 2" xfId="11193" xr:uid="{00000000-0005-0000-0000-0000B02E0000}"/>
    <cellStyle name="Header2 4 3 2 4 3" xfId="11194" xr:uid="{00000000-0005-0000-0000-0000B12E0000}"/>
    <cellStyle name="Header2 4 3 2 5" xfId="11195" xr:uid="{00000000-0005-0000-0000-0000B22E0000}"/>
    <cellStyle name="Header2 4 3 2 5 2" xfId="11196" xr:uid="{00000000-0005-0000-0000-0000B32E0000}"/>
    <cellStyle name="Header2 4 3 2 6" xfId="11197" xr:uid="{00000000-0005-0000-0000-0000B42E0000}"/>
    <cellStyle name="Header2 4 3 2 6 2" xfId="11198" xr:uid="{00000000-0005-0000-0000-0000B52E0000}"/>
    <cellStyle name="Header2 4 3 2 7" xfId="11199" xr:uid="{00000000-0005-0000-0000-0000B62E0000}"/>
    <cellStyle name="Header2 4 3 3" xfId="11200" xr:uid="{00000000-0005-0000-0000-0000B72E0000}"/>
    <cellStyle name="Header2 4 3 3 2" xfId="11201" xr:uid="{00000000-0005-0000-0000-0000B82E0000}"/>
    <cellStyle name="Header2 4 3 3 2 2" xfId="11202" xr:uid="{00000000-0005-0000-0000-0000B92E0000}"/>
    <cellStyle name="Header2 4 3 3 2 2 2" xfId="11203" xr:uid="{00000000-0005-0000-0000-0000BA2E0000}"/>
    <cellStyle name="Header2 4 3 3 2 2 3" xfId="11204" xr:uid="{00000000-0005-0000-0000-0000BB2E0000}"/>
    <cellStyle name="Header2 4 3 3 2 3" xfId="11205" xr:uid="{00000000-0005-0000-0000-0000BC2E0000}"/>
    <cellStyle name="Header2 4 3 3 2 3 2" xfId="11206" xr:uid="{00000000-0005-0000-0000-0000BD2E0000}"/>
    <cellStyle name="Header2 4 3 3 2 4" xfId="11207" xr:uid="{00000000-0005-0000-0000-0000BE2E0000}"/>
    <cellStyle name="Header2 4 3 3 2 4 2" xfId="11208" xr:uid="{00000000-0005-0000-0000-0000BF2E0000}"/>
    <cellStyle name="Header2 4 3 3 2 5" xfId="11209" xr:uid="{00000000-0005-0000-0000-0000C02E0000}"/>
    <cellStyle name="Header2 4 3 3 2 5 2" xfId="11210" xr:uid="{00000000-0005-0000-0000-0000C12E0000}"/>
    <cellStyle name="Header2 4 3 3 2 6" xfId="11211" xr:uid="{00000000-0005-0000-0000-0000C22E0000}"/>
    <cellStyle name="Header2 4 3 3 2 6 2" xfId="11212" xr:uid="{00000000-0005-0000-0000-0000C32E0000}"/>
    <cellStyle name="Header2 4 3 3 2 6 3" xfId="11213" xr:uid="{00000000-0005-0000-0000-0000C42E0000}"/>
    <cellStyle name="Header2 4 3 3 2 7" xfId="11214" xr:uid="{00000000-0005-0000-0000-0000C52E0000}"/>
    <cellStyle name="Header2 4 3 3 3" xfId="11215" xr:uid="{00000000-0005-0000-0000-0000C62E0000}"/>
    <cellStyle name="Header2 4 3 3 3 2" xfId="11216" xr:uid="{00000000-0005-0000-0000-0000C72E0000}"/>
    <cellStyle name="Header2 4 3 3 3 3" xfId="11217" xr:uid="{00000000-0005-0000-0000-0000C82E0000}"/>
    <cellStyle name="Header2 4 3 3 4" xfId="11218" xr:uid="{00000000-0005-0000-0000-0000C92E0000}"/>
    <cellStyle name="Header2 4 3 3 4 2" xfId="11219" xr:uid="{00000000-0005-0000-0000-0000CA2E0000}"/>
    <cellStyle name="Header2 4 3 3 4 3" xfId="11220" xr:uid="{00000000-0005-0000-0000-0000CB2E0000}"/>
    <cellStyle name="Header2 4 3 3 5" xfId="11221" xr:uid="{00000000-0005-0000-0000-0000CC2E0000}"/>
    <cellStyle name="Header2 4 3 3 5 2" xfId="11222" xr:uid="{00000000-0005-0000-0000-0000CD2E0000}"/>
    <cellStyle name="Header2 4 3 3 6" xfId="11223" xr:uid="{00000000-0005-0000-0000-0000CE2E0000}"/>
    <cellStyle name="Header2 4 3 3 6 2" xfId="11224" xr:uid="{00000000-0005-0000-0000-0000CF2E0000}"/>
    <cellStyle name="Header2 4 3 3 7" xfId="11225" xr:uid="{00000000-0005-0000-0000-0000D02E0000}"/>
    <cellStyle name="Header2 4 3 4" xfId="11226" xr:uid="{00000000-0005-0000-0000-0000D12E0000}"/>
    <cellStyle name="Header2 4 3 4 2" xfId="11227" xr:uid="{00000000-0005-0000-0000-0000D22E0000}"/>
    <cellStyle name="Header2 4 3 4 2 2" xfId="11228" xr:uid="{00000000-0005-0000-0000-0000D32E0000}"/>
    <cellStyle name="Header2 4 3 4 2 2 2" xfId="11229" xr:uid="{00000000-0005-0000-0000-0000D42E0000}"/>
    <cellStyle name="Header2 4 3 4 2 2 3" xfId="11230" xr:uid="{00000000-0005-0000-0000-0000D52E0000}"/>
    <cellStyle name="Header2 4 3 4 2 3" xfId="11231" xr:uid="{00000000-0005-0000-0000-0000D62E0000}"/>
    <cellStyle name="Header2 4 3 4 2 3 2" xfId="11232" xr:uid="{00000000-0005-0000-0000-0000D72E0000}"/>
    <cellStyle name="Header2 4 3 4 2 4" xfId="11233" xr:uid="{00000000-0005-0000-0000-0000D82E0000}"/>
    <cellStyle name="Header2 4 3 4 2 4 2" xfId="11234" xr:uid="{00000000-0005-0000-0000-0000D92E0000}"/>
    <cellStyle name="Header2 4 3 4 2 5" xfId="11235" xr:uid="{00000000-0005-0000-0000-0000DA2E0000}"/>
    <cellStyle name="Header2 4 3 4 2 5 2" xfId="11236" xr:uid="{00000000-0005-0000-0000-0000DB2E0000}"/>
    <cellStyle name="Header2 4 3 4 2 6" xfId="11237" xr:uid="{00000000-0005-0000-0000-0000DC2E0000}"/>
    <cellStyle name="Header2 4 3 4 2 6 2" xfId="11238" xr:uid="{00000000-0005-0000-0000-0000DD2E0000}"/>
    <cellStyle name="Header2 4 3 4 2 6 3" xfId="11239" xr:uid="{00000000-0005-0000-0000-0000DE2E0000}"/>
    <cellStyle name="Header2 4 3 4 2 7" xfId="11240" xr:uid="{00000000-0005-0000-0000-0000DF2E0000}"/>
    <cellStyle name="Header2 4 3 4 3" xfId="11241" xr:uid="{00000000-0005-0000-0000-0000E02E0000}"/>
    <cellStyle name="Header2 4 3 4 3 2" xfId="11242" xr:uid="{00000000-0005-0000-0000-0000E12E0000}"/>
    <cellStyle name="Header2 4 3 4 3 3" xfId="11243" xr:uid="{00000000-0005-0000-0000-0000E22E0000}"/>
    <cellStyle name="Header2 4 3 4 4" xfId="11244" xr:uid="{00000000-0005-0000-0000-0000E32E0000}"/>
    <cellStyle name="Header2 4 3 4 4 2" xfId="11245" xr:uid="{00000000-0005-0000-0000-0000E42E0000}"/>
    <cellStyle name="Header2 4 3 4 4 3" xfId="11246" xr:uid="{00000000-0005-0000-0000-0000E52E0000}"/>
    <cellStyle name="Header2 4 3 4 5" xfId="11247" xr:uid="{00000000-0005-0000-0000-0000E62E0000}"/>
    <cellStyle name="Header2 4 3 4 5 2" xfId="11248" xr:uid="{00000000-0005-0000-0000-0000E72E0000}"/>
    <cellStyle name="Header2 4 3 4 6" xfId="11249" xr:uid="{00000000-0005-0000-0000-0000E82E0000}"/>
    <cellStyle name="Header2 4 3 4 6 2" xfId="11250" xr:uid="{00000000-0005-0000-0000-0000E92E0000}"/>
    <cellStyle name="Header2 4 3 4 7" xfId="11251" xr:uid="{00000000-0005-0000-0000-0000EA2E0000}"/>
    <cellStyle name="Header2 4 3 5" xfId="11252" xr:uid="{00000000-0005-0000-0000-0000EB2E0000}"/>
    <cellStyle name="Header2 4 3 5 2" xfId="11253" xr:uid="{00000000-0005-0000-0000-0000EC2E0000}"/>
    <cellStyle name="Header2 4 3 5 2 2" xfId="11254" xr:uid="{00000000-0005-0000-0000-0000ED2E0000}"/>
    <cellStyle name="Header2 4 3 5 2 3" xfId="11255" xr:uid="{00000000-0005-0000-0000-0000EE2E0000}"/>
    <cellStyle name="Header2 4 3 5 3" xfId="11256" xr:uid="{00000000-0005-0000-0000-0000EF2E0000}"/>
    <cellStyle name="Header2 4 3 5 3 2" xfId="11257" xr:uid="{00000000-0005-0000-0000-0000F02E0000}"/>
    <cellStyle name="Header2 4 3 5 4" xfId="11258" xr:uid="{00000000-0005-0000-0000-0000F12E0000}"/>
    <cellStyle name="Header2 4 3 5 4 2" xfId="11259" xr:uid="{00000000-0005-0000-0000-0000F22E0000}"/>
    <cellStyle name="Header2 4 3 5 5" xfId="11260" xr:uid="{00000000-0005-0000-0000-0000F32E0000}"/>
    <cellStyle name="Header2 4 3 5 5 2" xfId="11261" xr:uid="{00000000-0005-0000-0000-0000F42E0000}"/>
    <cellStyle name="Header2 4 3 5 6" xfId="11262" xr:uid="{00000000-0005-0000-0000-0000F52E0000}"/>
    <cellStyle name="Header2 4 3 5 6 2" xfId="11263" xr:uid="{00000000-0005-0000-0000-0000F62E0000}"/>
    <cellStyle name="Header2 4 3 5 6 3" xfId="11264" xr:uid="{00000000-0005-0000-0000-0000F72E0000}"/>
    <cellStyle name="Header2 4 3 5 7" xfId="11265" xr:uid="{00000000-0005-0000-0000-0000F82E0000}"/>
    <cellStyle name="Header2 4 3 6" xfId="11266" xr:uid="{00000000-0005-0000-0000-0000F92E0000}"/>
    <cellStyle name="Header2 4 3 6 2" xfId="11267" xr:uid="{00000000-0005-0000-0000-0000FA2E0000}"/>
    <cellStyle name="Header2 4 3 6 3" xfId="11268" xr:uid="{00000000-0005-0000-0000-0000FB2E0000}"/>
    <cellStyle name="Header2 4 3 7" xfId="11269" xr:uid="{00000000-0005-0000-0000-0000FC2E0000}"/>
    <cellStyle name="Header2 4 3 7 2" xfId="11270" xr:uid="{00000000-0005-0000-0000-0000FD2E0000}"/>
    <cellStyle name="Header2 4 3 7 3" xfId="11271" xr:uid="{00000000-0005-0000-0000-0000FE2E0000}"/>
    <cellStyle name="Header2 4 3 8" xfId="11272" xr:uid="{00000000-0005-0000-0000-0000FF2E0000}"/>
    <cellStyle name="Header2 4 3 8 2" xfId="11273" xr:uid="{00000000-0005-0000-0000-0000002F0000}"/>
    <cellStyle name="Header2 4 3 9" xfId="11274" xr:uid="{00000000-0005-0000-0000-0000012F0000}"/>
    <cellStyle name="Header2 4 3 9 2" xfId="11275" xr:uid="{00000000-0005-0000-0000-0000022F0000}"/>
    <cellStyle name="Header2 4 4" xfId="11276" xr:uid="{00000000-0005-0000-0000-0000032F0000}"/>
    <cellStyle name="Header2 4 4 10" xfId="11277" xr:uid="{00000000-0005-0000-0000-0000042F0000}"/>
    <cellStyle name="Header2 4 4 2" xfId="11278" xr:uid="{00000000-0005-0000-0000-0000052F0000}"/>
    <cellStyle name="Header2 4 4 2 2" xfId="11279" xr:uid="{00000000-0005-0000-0000-0000062F0000}"/>
    <cellStyle name="Header2 4 4 2 2 2" xfId="11280" xr:uid="{00000000-0005-0000-0000-0000072F0000}"/>
    <cellStyle name="Header2 4 4 2 2 2 2" xfId="11281" xr:uid="{00000000-0005-0000-0000-0000082F0000}"/>
    <cellStyle name="Header2 4 4 2 2 2 3" xfId="11282" xr:uid="{00000000-0005-0000-0000-0000092F0000}"/>
    <cellStyle name="Header2 4 4 2 2 3" xfId="11283" xr:uid="{00000000-0005-0000-0000-00000A2F0000}"/>
    <cellStyle name="Header2 4 4 2 2 3 2" xfId="11284" xr:uid="{00000000-0005-0000-0000-00000B2F0000}"/>
    <cellStyle name="Header2 4 4 2 2 4" xfId="11285" xr:uid="{00000000-0005-0000-0000-00000C2F0000}"/>
    <cellStyle name="Header2 4 4 2 2 4 2" xfId="11286" xr:uid="{00000000-0005-0000-0000-00000D2F0000}"/>
    <cellStyle name="Header2 4 4 2 2 5" xfId="11287" xr:uid="{00000000-0005-0000-0000-00000E2F0000}"/>
    <cellStyle name="Header2 4 4 2 2 5 2" xfId="11288" xr:uid="{00000000-0005-0000-0000-00000F2F0000}"/>
    <cellStyle name="Header2 4 4 2 2 6" xfId="11289" xr:uid="{00000000-0005-0000-0000-0000102F0000}"/>
    <cellStyle name="Header2 4 4 2 2 6 2" xfId="11290" xr:uid="{00000000-0005-0000-0000-0000112F0000}"/>
    <cellStyle name="Header2 4 4 2 2 6 3" xfId="11291" xr:uid="{00000000-0005-0000-0000-0000122F0000}"/>
    <cellStyle name="Header2 4 4 2 2 7" xfId="11292" xr:uid="{00000000-0005-0000-0000-0000132F0000}"/>
    <cellStyle name="Header2 4 4 2 3" xfId="11293" xr:uid="{00000000-0005-0000-0000-0000142F0000}"/>
    <cellStyle name="Header2 4 4 2 3 2" xfId="11294" xr:uid="{00000000-0005-0000-0000-0000152F0000}"/>
    <cellStyle name="Header2 4 4 2 3 3" xfId="11295" xr:uid="{00000000-0005-0000-0000-0000162F0000}"/>
    <cellStyle name="Header2 4 4 2 4" xfId="11296" xr:uid="{00000000-0005-0000-0000-0000172F0000}"/>
    <cellStyle name="Header2 4 4 2 4 2" xfId="11297" xr:uid="{00000000-0005-0000-0000-0000182F0000}"/>
    <cellStyle name="Header2 4 4 2 4 3" xfId="11298" xr:uid="{00000000-0005-0000-0000-0000192F0000}"/>
    <cellStyle name="Header2 4 4 2 5" xfId="11299" xr:uid="{00000000-0005-0000-0000-00001A2F0000}"/>
    <cellStyle name="Header2 4 4 2 5 2" xfId="11300" xr:uid="{00000000-0005-0000-0000-00001B2F0000}"/>
    <cellStyle name="Header2 4 4 2 6" xfId="11301" xr:uid="{00000000-0005-0000-0000-00001C2F0000}"/>
    <cellStyle name="Header2 4 4 2 6 2" xfId="11302" xr:uid="{00000000-0005-0000-0000-00001D2F0000}"/>
    <cellStyle name="Header2 4 4 2 7" xfId="11303" xr:uid="{00000000-0005-0000-0000-00001E2F0000}"/>
    <cellStyle name="Header2 4 4 3" xfId="11304" xr:uid="{00000000-0005-0000-0000-00001F2F0000}"/>
    <cellStyle name="Header2 4 4 3 2" xfId="11305" xr:uid="{00000000-0005-0000-0000-0000202F0000}"/>
    <cellStyle name="Header2 4 4 3 2 2" xfId="11306" xr:uid="{00000000-0005-0000-0000-0000212F0000}"/>
    <cellStyle name="Header2 4 4 3 2 2 2" xfId="11307" xr:uid="{00000000-0005-0000-0000-0000222F0000}"/>
    <cellStyle name="Header2 4 4 3 2 2 3" xfId="11308" xr:uid="{00000000-0005-0000-0000-0000232F0000}"/>
    <cellStyle name="Header2 4 4 3 2 3" xfId="11309" xr:uid="{00000000-0005-0000-0000-0000242F0000}"/>
    <cellStyle name="Header2 4 4 3 2 3 2" xfId="11310" xr:uid="{00000000-0005-0000-0000-0000252F0000}"/>
    <cellStyle name="Header2 4 4 3 2 4" xfId="11311" xr:uid="{00000000-0005-0000-0000-0000262F0000}"/>
    <cellStyle name="Header2 4 4 3 2 4 2" xfId="11312" xr:uid="{00000000-0005-0000-0000-0000272F0000}"/>
    <cellStyle name="Header2 4 4 3 2 5" xfId="11313" xr:uid="{00000000-0005-0000-0000-0000282F0000}"/>
    <cellStyle name="Header2 4 4 3 2 5 2" xfId="11314" xr:uid="{00000000-0005-0000-0000-0000292F0000}"/>
    <cellStyle name="Header2 4 4 3 2 6" xfId="11315" xr:uid="{00000000-0005-0000-0000-00002A2F0000}"/>
    <cellStyle name="Header2 4 4 3 2 6 2" xfId="11316" xr:uid="{00000000-0005-0000-0000-00002B2F0000}"/>
    <cellStyle name="Header2 4 4 3 2 6 3" xfId="11317" xr:uid="{00000000-0005-0000-0000-00002C2F0000}"/>
    <cellStyle name="Header2 4 4 3 2 7" xfId="11318" xr:uid="{00000000-0005-0000-0000-00002D2F0000}"/>
    <cellStyle name="Header2 4 4 3 3" xfId="11319" xr:uid="{00000000-0005-0000-0000-00002E2F0000}"/>
    <cellStyle name="Header2 4 4 3 3 2" xfId="11320" xr:uid="{00000000-0005-0000-0000-00002F2F0000}"/>
    <cellStyle name="Header2 4 4 3 3 3" xfId="11321" xr:uid="{00000000-0005-0000-0000-0000302F0000}"/>
    <cellStyle name="Header2 4 4 3 4" xfId="11322" xr:uid="{00000000-0005-0000-0000-0000312F0000}"/>
    <cellStyle name="Header2 4 4 3 4 2" xfId="11323" xr:uid="{00000000-0005-0000-0000-0000322F0000}"/>
    <cellStyle name="Header2 4 4 3 4 3" xfId="11324" xr:uid="{00000000-0005-0000-0000-0000332F0000}"/>
    <cellStyle name="Header2 4 4 3 5" xfId="11325" xr:uid="{00000000-0005-0000-0000-0000342F0000}"/>
    <cellStyle name="Header2 4 4 3 5 2" xfId="11326" xr:uid="{00000000-0005-0000-0000-0000352F0000}"/>
    <cellStyle name="Header2 4 4 3 6" xfId="11327" xr:uid="{00000000-0005-0000-0000-0000362F0000}"/>
    <cellStyle name="Header2 4 4 3 6 2" xfId="11328" xr:uid="{00000000-0005-0000-0000-0000372F0000}"/>
    <cellStyle name="Header2 4 4 3 7" xfId="11329" xr:uid="{00000000-0005-0000-0000-0000382F0000}"/>
    <cellStyle name="Header2 4 4 4" xfId="11330" xr:uid="{00000000-0005-0000-0000-0000392F0000}"/>
    <cellStyle name="Header2 4 4 4 2" xfId="11331" xr:uid="{00000000-0005-0000-0000-00003A2F0000}"/>
    <cellStyle name="Header2 4 4 4 2 2" xfId="11332" xr:uid="{00000000-0005-0000-0000-00003B2F0000}"/>
    <cellStyle name="Header2 4 4 4 2 2 2" xfId="11333" xr:uid="{00000000-0005-0000-0000-00003C2F0000}"/>
    <cellStyle name="Header2 4 4 4 2 2 3" xfId="11334" xr:uid="{00000000-0005-0000-0000-00003D2F0000}"/>
    <cellStyle name="Header2 4 4 4 2 3" xfId="11335" xr:uid="{00000000-0005-0000-0000-00003E2F0000}"/>
    <cellStyle name="Header2 4 4 4 2 3 2" xfId="11336" xr:uid="{00000000-0005-0000-0000-00003F2F0000}"/>
    <cellStyle name="Header2 4 4 4 2 4" xfId="11337" xr:uid="{00000000-0005-0000-0000-0000402F0000}"/>
    <cellStyle name="Header2 4 4 4 2 4 2" xfId="11338" xr:uid="{00000000-0005-0000-0000-0000412F0000}"/>
    <cellStyle name="Header2 4 4 4 2 5" xfId="11339" xr:uid="{00000000-0005-0000-0000-0000422F0000}"/>
    <cellStyle name="Header2 4 4 4 2 5 2" xfId="11340" xr:uid="{00000000-0005-0000-0000-0000432F0000}"/>
    <cellStyle name="Header2 4 4 4 2 6" xfId="11341" xr:uid="{00000000-0005-0000-0000-0000442F0000}"/>
    <cellStyle name="Header2 4 4 4 2 6 2" xfId="11342" xr:uid="{00000000-0005-0000-0000-0000452F0000}"/>
    <cellStyle name="Header2 4 4 4 2 6 3" xfId="11343" xr:uid="{00000000-0005-0000-0000-0000462F0000}"/>
    <cellStyle name="Header2 4 4 4 2 7" xfId="11344" xr:uid="{00000000-0005-0000-0000-0000472F0000}"/>
    <cellStyle name="Header2 4 4 4 3" xfId="11345" xr:uid="{00000000-0005-0000-0000-0000482F0000}"/>
    <cellStyle name="Header2 4 4 4 3 2" xfId="11346" xr:uid="{00000000-0005-0000-0000-0000492F0000}"/>
    <cellStyle name="Header2 4 4 4 3 3" xfId="11347" xr:uid="{00000000-0005-0000-0000-00004A2F0000}"/>
    <cellStyle name="Header2 4 4 4 4" xfId="11348" xr:uid="{00000000-0005-0000-0000-00004B2F0000}"/>
    <cellStyle name="Header2 4 4 4 4 2" xfId="11349" xr:uid="{00000000-0005-0000-0000-00004C2F0000}"/>
    <cellStyle name="Header2 4 4 4 4 3" xfId="11350" xr:uid="{00000000-0005-0000-0000-00004D2F0000}"/>
    <cellStyle name="Header2 4 4 4 5" xfId="11351" xr:uid="{00000000-0005-0000-0000-00004E2F0000}"/>
    <cellStyle name="Header2 4 4 4 5 2" xfId="11352" xr:uid="{00000000-0005-0000-0000-00004F2F0000}"/>
    <cellStyle name="Header2 4 4 4 6" xfId="11353" xr:uid="{00000000-0005-0000-0000-0000502F0000}"/>
    <cellStyle name="Header2 4 4 4 6 2" xfId="11354" xr:uid="{00000000-0005-0000-0000-0000512F0000}"/>
    <cellStyle name="Header2 4 4 4 7" xfId="11355" xr:uid="{00000000-0005-0000-0000-0000522F0000}"/>
    <cellStyle name="Header2 4 4 5" xfId="11356" xr:uid="{00000000-0005-0000-0000-0000532F0000}"/>
    <cellStyle name="Header2 4 4 5 2" xfId="11357" xr:uid="{00000000-0005-0000-0000-0000542F0000}"/>
    <cellStyle name="Header2 4 4 5 2 2" xfId="11358" xr:uid="{00000000-0005-0000-0000-0000552F0000}"/>
    <cellStyle name="Header2 4 4 5 2 3" xfId="11359" xr:uid="{00000000-0005-0000-0000-0000562F0000}"/>
    <cellStyle name="Header2 4 4 5 3" xfId="11360" xr:uid="{00000000-0005-0000-0000-0000572F0000}"/>
    <cellStyle name="Header2 4 4 5 3 2" xfId="11361" xr:uid="{00000000-0005-0000-0000-0000582F0000}"/>
    <cellStyle name="Header2 4 4 5 4" xfId="11362" xr:uid="{00000000-0005-0000-0000-0000592F0000}"/>
    <cellStyle name="Header2 4 4 5 4 2" xfId="11363" xr:uid="{00000000-0005-0000-0000-00005A2F0000}"/>
    <cellStyle name="Header2 4 4 5 5" xfId="11364" xr:uid="{00000000-0005-0000-0000-00005B2F0000}"/>
    <cellStyle name="Header2 4 4 5 5 2" xfId="11365" xr:uid="{00000000-0005-0000-0000-00005C2F0000}"/>
    <cellStyle name="Header2 4 4 5 6" xfId="11366" xr:uid="{00000000-0005-0000-0000-00005D2F0000}"/>
    <cellStyle name="Header2 4 4 5 6 2" xfId="11367" xr:uid="{00000000-0005-0000-0000-00005E2F0000}"/>
    <cellStyle name="Header2 4 4 5 6 3" xfId="11368" xr:uid="{00000000-0005-0000-0000-00005F2F0000}"/>
    <cellStyle name="Header2 4 4 5 7" xfId="11369" xr:uid="{00000000-0005-0000-0000-0000602F0000}"/>
    <cellStyle name="Header2 4 4 6" xfId="11370" xr:uid="{00000000-0005-0000-0000-0000612F0000}"/>
    <cellStyle name="Header2 4 4 6 2" xfId="11371" xr:uid="{00000000-0005-0000-0000-0000622F0000}"/>
    <cellStyle name="Header2 4 4 6 3" xfId="11372" xr:uid="{00000000-0005-0000-0000-0000632F0000}"/>
    <cellStyle name="Header2 4 4 7" xfId="11373" xr:uid="{00000000-0005-0000-0000-0000642F0000}"/>
    <cellStyle name="Header2 4 4 7 2" xfId="11374" xr:uid="{00000000-0005-0000-0000-0000652F0000}"/>
    <cellStyle name="Header2 4 4 7 3" xfId="11375" xr:uid="{00000000-0005-0000-0000-0000662F0000}"/>
    <cellStyle name="Header2 4 4 8" xfId="11376" xr:uid="{00000000-0005-0000-0000-0000672F0000}"/>
    <cellStyle name="Header2 4 4 8 2" xfId="11377" xr:uid="{00000000-0005-0000-0000-0000682F0000}"/>
    <cellStyle name="Header2 4 4 9" xfId="11378" xr:uid="{00000000-0005-0000-0000-0000692F0000}"/>
    <cellStyle name="Header2 4 4 9 2" xfId="11379" xr:uid="{00000000-0005-0000-0000-00006A2F0000}"/>
    <cellStyle name="Header2 4 5" xfId="11380" xr:uid="{00000000-0005-0000-0000-00006B2F0000}"/>
    <cellStyle name="Header2 4 5 2" xfId="11381" xr:uid="{00000000-0005-0000-0000-00006C2F0000}"/>
    <cellStyle name="Header2 4 5 2 2" xfId="11382" xr:uid="{00000000-0005-0000-0000-00006D2F0000}"/>
    <cellStyle name="Header2 4 5 2 3" xfId="11383" xr:uid="{00000000-0005-0000-0000-00006E2F0000}"/>
    <cellStyle name="Header2 4 5 3" xfId="11384" xr:uid="{00000000-0005-0000-0000-00006F2F0000}"/>
    <cellStyle name="Header2 4 5 3 2" xfId="11385" xr:uid="{00000000-0005-0000-0000-0000702F0000}"/>
    <cellStyle name="Header2 4 5 4" xfId="11386" xr:uid="{00000000-0005-0000-0000-0000712F0000}"/>
    <cellStyle name="Header2 4 5 4 2" xfId="11387" xr:uid="{00000000-0005-0000-0000-0000722F0000}"/>
    <cellStyle name="Header2 4 5 5" xfId="11388" xr:uid="{00000000-0005-0000-0000-0000732F0000}"/>
    <cellStyle name="Header2 4 5 5 2" xfId="11389" xr:uid="{00000000-0005-0000-0000-0000742F0000}"/>
    <cellStyle name="Header2 4 5 6" xfId="11390" xr:uid="{00000000-0005-0000-0000-0000752F0000}"/>
    <cellStyle name="Header2 4 5 6 2" xfId="11391" xr:uid="{00000000-0005-0000-0000-0000762F0000}"/>
    <cellStyle name="Header2 4 5 6 3" xfId="11392" xr:uid="{00000000-0005-0000-0000-0000772F0000}"/>
    <cellStyle name="Header2 4 5 7" xfId="11393" xr:uid="{00000000-0005-0000-0000-0000782F0000}"/>
    <cellStyle name="Header2 4 6" xfId="11394" xr:uid="{00000000-0005-0000-0000-0000792F0000}"/>
    <cellStyle name="Header2 4 6 2" xfId="11395" xr:uid="{00000000-0005-0000-0000-00007A2F0000}"/>
    <cellStyle name="Header2 4 6 3" xfId="11396" xr:uid="{00000000-0005-0000-0000-00007B2F0000}"/>
    <cellStyle name="Header2 4 7" xfId="11397" xr:uid="{00000000-0005-0000-0000-00007C2F0000}"/>
    <cellStyle name="Header2 4 7 2" xfId="11398" xr:uid="{00000000-0005-0000-0000-00007D2F0000}"/>
    <cellStyle name="Header2 4 7 3" xfId="11399" xr:uid="{00000000-0005-0000-0000-00007E2F0000}"/>
    <cellStyle name="Header2 4 8" xfId="11400" xr:uid="{00000000-0005-0000-0000-00007F2F0000}"/>
    <cellStyle name="Header2 4 8 2" xfId="11401" xr:uid="{00000000-0005-0000-0000-0000802F0000}"/>
    <cellStyle name="Header2 4 9" xfId="11402" xr:uid="{00000000-0005-0000-0000-0000812F0000}"/>
    <cellStyle name="Header2 4 9 2" xfId="11403" xr:uid="{00000000-0005-0000-0000-0000822F0000}"/>
    <cellStyle name="Header2 5" xfId="11404" xr:uid="{00000000-0005-0000-0000-0000832F0000}"/>
    <cellStyle name="Header2 5 10" xfId="11405" xr:uid="{00000000-0005-0000-0000-0000842F0000}"/>
    <cellStyle name="Header2 5 2" xfId="11406" xr:uid="{00000000-0005-0000-0000-0000852F0000}"/>
    <cellStyle name="Header2 5 2 10" xfId="11407" xr:uid="{00000000-0005-0000-0000-0000862F0000}"/>
    <cellStyle name="Header2 5 2 2" xfId="11408" xr:uid="{00000000-0005-0000-0000-0000872F0000}"/>
    <cellStyle name="Header2 5 2 2 2" xfId="11409" xr:uid="{00000000-0005-0000-0000-0000882F0000}"/>
    <cellStyle name="Header2 5 2 2 2 2" xfId="11410" xr:uid="{00000000-0005-0000-0000-0000892F0000}"/>
    <cellStyle name="Header2 5 2 2 2 2 2" xfId="11411" xr:uid="{00000000-0005-0000-0000-00008A2F0000}"/>
    <cellStyle name="Header2 5 2 2 2 2 3" xfId="11412" xr:uid="{00000000-0005-0000-0000-00008B2F0000}"/>
    <cellStyle name="Header2 5 2 2 2 3" xfId="11413" xr:uid="{00000000-0005-0000-0000-00008C2F0000}"/>
    <cellStyle name="Header2 5 2 2 2 3 2" xfId="11414" xr:uid="{00000000-0005-0000-0000-00008D2F0000}"/>
    <cellStyle name="Header2 5 2 2 2 4" xfId="11415" xr:uid="{00000000-0005-0000-0000-00008E2F0000}"/>
    <cellStyle name="Header2 5 2 2 2 4 2" xfId="11416" xr:uid="{00000000-0005-0000-0000-00008F2F0000}"/>
    <cellStyle name="Header2 5 2 2 2 5" xfId="11417" xr:uid="{00000000-0005-0000-0000-0000902F0000}"/>
    <cellStyle name="Header2 5 2 2 2 5 2" xfId="11418" xr:uid="{00000000-0005-0000-0000-0000912F0000}"/>
    <cellStyle name="Header2 5 2 2 2 6" xfId="11419" xr:uid="{00000000-0005-0000-0000-0000922F0000}"/>
    <cellStyle name="Header2 5 2 2 2 6 2" xfId="11420" xr:uid="{00000000-0005-0000-0000-0000932F0000}"/>
    <cellStyle name="Header2 5 2 2 2 6 3" xfId="11421" xr:uid="{00000000-0005-0000-0000-0000942F0000}"/>
    <cellStyle name="Header2 5 2 2 2 7" xfId="11422" xr:uid="{00000000-0005-0000-0000-0000952F0000}"/>
    <cellStyle name="Header2 5 2 2 3" xfId="11423" xr:uid="{00000000-0005-0000-0000-0000962F0000}"/>
    <cellStyle name="Header2 5 2 2 3 2" xfId="11424" xr:uid="{00000000-0005-0000-0000-0000972F0000}"/>
    <cellStyle name="Header2 5 2 2 3 3" xfId="11425" xr:uid="{00000000-0005-0000-0000-0000982F0000}"/>
    <cellStyle name="Header2 5 2 2 4" xfId="11426" xr:uid="{00000000-0005-0000-0000-0000992F0000}"/>
    <cellStyle name="Header2 5 2 2 4 2" xfId="11427" xr:uid="{00000000-0005-0000-0000-00009A2F0000}"/>
    <cellStyle name="Header2 5 2 2 4 3" xfId="11428" xr:uid="{00000000-0005-0000-0000-00009B2F0000}"/>
    <cellStyle name="Header2 5 2 2 5" xfId="11429" xr:uid="{00000000-0005-0000-0000-00009C2F0000}"/>
    <cellStyle name="Header2 5 2 2 5 2" xfId="11430" xr:uid="{00000000-0005-0000-0000-00009D2F0000}"/>
    <cellStyle name="Header2 5 2 2 6" xfId="11431" xr:uid="{00000000-0005-0000-0000-00009E2F0000}"/>
    <cellStyle name="Header2 5 2 2 6 2" xfId="11432" xr:uid="{00000000-0005-0000-0000-00009F2F0000}"/>
    <cellStyle name="Header2 5 2 2 7" xfId="11433" xr:uid="{00000000-0005-0000-0000-0000A02F0000}"/>
    <cellStyle name="Header2 5 2 3" xfId="11434" xr:uid="{00000000-0005-0000-0000-0000A12F0000}"/>
    <cellStyle name="Header2 5 2 3 2" xfId="11435" xr:uid="{00000000-0005-0000-0000-0000A22F0000}"/>
    <cellStyle name="Header2 5 2 3 2 2" xfId="11436" xr:uid="{00000000-0005-0000-0000-0000A32F0000}"/>
    <cellStyle name="Header2 5 2 3 2 2 2" xfId="11437" xr:uid="{00000000-0005-0000-0000-0000A42F0000}"/>
    <cellStyle name="Header2 5 2 3 2 2 3" xfId="11438" xr:uid="{00000000-0005-0000-0000-0000A52F0000}"/>
    <cellStyle name="Header2 5 2 3 2 3" xfId="11439" xr:uid="{00000000-0005-0000-0000-0000A62F0000}"/>
    <cellStyle name="Header2 5 2 3 2 3 2" xfId="11440" xr:uid="{00000000-0005-0000-0000-0000A72F0000}"/>
    <cellStyle name="Header2 5 2 3 2 4" xfId="11441" xr:uid="{00000000-0005-0000-0000-0000A82F0000}"/>
    <cellStyle name="Header2 5 2 3 2 4 2" xfId="11442" xr:uid="{00000000-0005-0000-0000-0000A92F0000}"/>
    <cellStyle name="Header2 5 2 3 2 5" xfId="11443" xr:uid="{00000000-0005-0000-0000-0000AA2F0000}"/>
    <cellStyle name="Header2 5 2 3 2 5 2" xfId="11444" xr:uid="{00000000-0005-0000-0000-0000AB2F0000}"/>
    <cellStyle name="Header2 5 2 3 2 6" xfId="11445" xr:uid="{00000000-0005-0000-0000-0000AC2F0000}"/>
    <cellStyle name="Header2 5 2 3 2 6 2" xfId="11446" xr:uid="{00000000-0005-0000-0000-0000AD2F0000}"/>
    <cellStyle name="Header2 5 2 3 2 6 3" xfId="11447" xr:uid="{00000000-0005-0000-0000-0000AE2F0000}"/>
    <cellStyle name="Header2 5 2 3 2 7" xfId="11448" xr:uid="{00000000-0005-0000-0000-0000AF2F0000}"/>
    <cellStyle name="Header2 5 2 3 3" xfId="11449" xr:uid="{00000000-0005-0000-0000-0000B02F0000}"/>
    <cellStyle name="Header2 5 2 3 3 2" xfId="11450" xr:uid="{00000000-0005-0000-0000-0000B12F0000}"/>
    <cellStyle name="Header2 5 2 3 3 3" xfId="11451" xr:uid="{00000000-0005-0000-0000-0000B22F0000}"/>
    <cellStyle name="Header2 5 2 3 4" xfId="11452" xr:uid="{00000000-0005-0000-0000-0000B32F0000}"/>
    <cellStyle name="Header2 5 2 3 4 2" xfId="11453" xr:uid="{00000000-0005-0000-0000-0000B42F0000}"/>
    <cellStyle name="Header2 5 2 3 4 3" xfId="11454" xr:uid="{00000000-0005-0000-0000-0000B52F0000}"/>
    <cellStyle name="Header2 5 2 3 5" xfId="11455" xr:uid="{00000000-0005-0000-0000-0000B62F0000}"/>
    <cellStyle name="Header2 5 2 3 5 2" xfId="11456" xr:uid="{00000000-0005-0000-0000-0000B72F0000}"/>
    <cellStyle name="Header2 5 2 3 6" xfId="11457" xr:uid="{00000000-0005-0000-0000-0000B82F0000}"/>
    <cellStyle name="Header2 5 2 3 6 2" xfId="11458" xr:uid="{00000000-0005-0000-0000-0000B92F0000}"/>
    <cellStyle name="Header2 5 2 3 7" xfId="11459" xr:uid="{00000000-0005-0000-0000-0000BA2F0000}"/>
    <cellStyle name="Header2 5 2 4" xfId="11460" xr:uid="{00000000-0005-0000-0000-0000BB2F0000}"/>
    <cellStyle name="Header2 5 2 4 2" xfId="11461" xr:uid="{00000000-0005-0000-0000-0000BC2F0000}"/>
    <cellStyle name="Header2 5 2 4 2 2" xfId="11462" xr:uid="{00000000-0005-0000-0000-0000BD2F0000}"/>
    <cellStyle name="Header2 5 2 4 2 2 2" xfId="11463" xr:uid="{00000000-0005-0000-0000-0000BE2F0000}"/>
    <cellStyle name="Header2 5 2 4 2 2 3" xfId="11464" xr:uid="{00000000-0005-0000-0000-0000BF2F0000}"/>
    <cellStyle name="Header2 5 2 4 2 3" xfId="11465" xr:uid="{00000000-0005-0000-0000-0000C02F0000}"/>
    <cellStyle name="Header2 5 2 4 2 3 2" xfId="11466" xr:uid="{00000000-0005-0000-0000-0000C12F0000}"/>
    <cellStyle name="Header2 5 2 4 2 4" xfId="11467" xr:uid="{00000000-0005-0000-0000-0000C22F0000}"/>
    <cellStyle name="Header2 5 2 4 2 4 2" xfId="11468" xr:uid="{00000000-0005-0000-0000-0000C32F0000}"/>
    <cellStyle name="Header2 5 2 4 2 5" xfId="11469" xr:uid="{00000000-0005-0000-0000-0000C42F0000}"/>
    <cellStyle name="Header2 5 2 4 2 5 2" xfId="11470" xr:uid="{00000000-0005-0000-0000-0000C52F0000}"/>
    <cellStyle name="Header2 5 2 4 2 6" xfId="11471" xr:uid="{00000000-0005-0000-0000-0000C62F0000}"/>
    <cellStyle name="Header2 5 2 4 2 6 2" xfId="11472" xr:uid="{00000000-0005-0000-0000-0000C72F0000}"/>
    <cellStyle name="Header2 5 2 4 2 6 3" xfId="11473" xr:uid="{00000000-0005-0000-0000-0000C82F0000}"/>
    <cellStyle name="Header2 5 2 4 2 7" xfId="11474" xr:uid="{00000000-0005-0000-0000-0000C92F0000}"/>
    <cellStyle name="Header2 5 2 4 3" xfId="11475" xr:uid="{00000000-0005-0000-0000-0000CA2F0000}"/>
    <cellStyle name="Header2 5 2 4 3 2" xfId="11476" xr:uid="{00000000-0005-0000-0000-0000CB2F0000}"/>
    <cellStyle name="Header2 5 2 4 3 3" xfId="11477" xr:uid="{00000000-0005-0000-0000-0000CC2F0000}"/>
    <cellStyle name="Header2 5 2 4 4" xfId="11478" xr:uid="{00000000-0005-0000-0000-0000CD2F0000}"/>
    <cellStyle name="Header2 5 2 4 4 2" xfId="11479" xr:uid="{00000000-0005-0000-0000-0000CE2F0000}"/>
    <cellStyle name="Header2 5 2 4 4 3" xfId="11480" xr:uid="{00000000-0005-0000-0000-0000CF2F0000}"/>
    <cellStyle name="Header2 5 2 4 5" xfId="11481" xr:uid="{00000000-0005-0000-0000-0000D02F0000}"/>
    <cellStyle name="Header2 5 2 4 5 2" xfId="11482" xr:uid="{00000000-0005-0000-0000-0000D12F0000}"/>
    <cellStyle name="Header2 5 2 4 6" xfId="11483" xr:uid="{00000000-0005-0000-0000-0000D22F0000}"/>
    <cellStyle name="Header2 5 2 4 6 2" xfId="11484" xr:uid="{00000000-0005-0000-0000-0000D32F0000}"/>
    <cellStyle name="Header2 5 2 4 7" xfId="11485" xr:uid="{00000000-0005-0000-0000-0000D42F0000}"/>
    <cellStyle name="Header2 5 2 5" xfId="11486" xr:uid="{00000000-0005-0000-0000-0000D52F0000}"/>
    <cellStyle name="Header2 5 2 5 2" xfId="11487" xr:uid="{00000000-0005-0000-0000-0000D62F0000}"/>
    <cellStyle name="Header2 5 2 5 2 2" xfId="11488" xr:uid="{00000000-0005-0000-0000-0000D72F0000}"/>
    <cellStyle name="Header2 5 2 5 2 3" xfId="11489" xr:uid="{00000000-0005-0000-0000-0000D82F0000}"/>
    <cellStyle name="Header2 5 2 5 3" xfId="11490" xr:uid="{00000000-0005-0000-0000-0000D92F0000}"/>
    <cellStyle name="Header2 5 2 5 3 2" xfId="11491" xr:uid="{00000000-0005-0000-0000-0000DA2F0000}"/>
    <cellStyle name="Header2 5 2 5 4" xfId="11492" xr:uid="{00000000-0005-0000-0000-0000DB2F0000}"/>
    <cellStyle name="Header2 5 2 5 4 2" xfId="11493" xr:uid="{00000000-0005-0000-0000-0000DC2F0000}"/>
    <cellStyle name="Header2 5 2 5 5" xfId="11494" xr:uid="{00000000-0005-0000-0000-0000DD2F0000}"/>
    <cellStyle name="Header2 5 2 5 5 2" xfId="11495" xr:uid="{00000000-0005-0000-0000-0000DE2F0000}"/>
    <cellStyle name="Header2 5 2 5 6" xfId="11496" xr:uid="{00000000-0005-0000-0000-0000DF2F0000}"/>
    <cellStyle name="Header2 5 2 5 6 2" xfId="11497" xr:uid="{00000000-0005-0000-0000-0000E02F0000}"/>
    <cellStyle name="Header2 5 2 5 6 3" xfId="11498" xr:uid="{00000000-0005-0000-0000-0000E12F0000}"/>
    <cellStyle name="Header2 5 2 5 7" xfId="11499" xr:uid="{00000000-0005-0000-0000-0000E22F0000}"/>
    <cellStyle name="Header2 5 2 6" xfId="11500" xr:uid="{00000000-0005-0000-0000-0000E32F0000}"/>
    <cellStyle name="Header2 5 2 6 2" xfId="11501" xr:uid="{00000000-0005-0000-0000-0000E42F0000}"/>
    <cellStyle name="Header2 5 2 6 3" xfId="11502" xr:uid="{00000000-0005-0000-0000-0000E52F0000}"/>
    <cellStyle name="Header2 5 2 7" xfId="11503" xr:uid="{00000000-0005-0000-0000-0000E62F0000}"/>
    <cellStyle name="Header2 5 2 7 2" xfId="11504" xr:uid="{00000000-0005-0000-0000-0000E72F0000}"/>
    <cellStyle name="Header2 5 2 7 3" xfId="11505" xr:uid="{00000000-0005-0000-0000-0000E82F0000}"/>
    <cellStyle name="Header2 5 2 8" xfId="11506" xr:uid="{00000000-0005-0000-0000-0000E92F0000}"/>
    <cellStyle name="Header2 5 2 8 2" xfId="11507" xr:uid="{00000000-0005-0000-0000-0000EA2F0000}"/>
    <cellStyle name="Header2 5 2 9" xfId="11508" xr:uid="{00000000-0005-0000-0000-0000EB2F0000}"/>
    <cellStyle name="Header2 5 2 9 2" xfId="11509" xr:uid="{00000000-0005-0000-0000-0000EC2F0000}"/>
    <cellStyle name="Header2 5 3" xfId="11510" xr:uid="{00000000-0005-0000-0000-0000ED2F0000}"/>
    <cellStyle name="Header2 5 3 10" xfId="11511" xr:uid="{00000000-0005-0000-0000-0000EE2F0000}"/>
    <cellStyle name="Header2 5 3 2" xfId="11512" xr:uid="{00000000-0005-0000-0000-0000EF2F0000}"/>
    <cellStyle name="Header2 5 3 2 2" xfId="11513" xr:uid="{00000000-0005-0000-0000-0000F02F0000}"/>
    <cellStyle name="Header2 5 3 2 2 2" xfId="11514" xr:uid="{00000000-0005-0000-0000-0000F12F0000}"/>
    <cellStyle name="Header2 5 3 2 2 2 2" xfId="11515" xr:uid="{00000000-0005-0000-0000-0000F22F0000}"/>
    <cellStyle name="Header2 5 3 2 2 2 3" xfId="11516" xr:uid="{00000000-0005-0000-0000-0000F32F0000}"/>
    <cellStyle name="Header2 5 3 2 2 3" xfId="11517" xr:uid="{00000000-0005-0000-0000-0000F42F0000}"/>
    <cellStyle name="Header2 5 3 2 2 3 2" xfId="11518" xr:uid="{00000000-0005-0000-0000-0000F52F0000}"/>
    <cellStyle name="Header2 5 3 2 2 4" xfId="11519" xr:uid="{00000000-0005-0000-0000-0000F62F0000}"/>
    <cellStyle name="Header2 5 3 2 2 4 2" xfId="11520" xr:uid="{00000000-0005-0000-0000-0000F72F0000}"/>
    <cellStyle name="Header2 5 3 2 2 5" xfId="11521" xr:uid="{00000000-0005-0000-0000-0000F82F0000}"/>
    <cellStyle name="Header2 5 3 2 2 5 2" xfId="11522" xr:uid="{00000000-0005-0000-0000-0000F92F0000}"/>
    <cellStyle name="Header2 5 3 2 2 6" xfId="11523" xr:uid="{00000000-0005-0000-0000-0000FA2F0000}"/>
    <cellStyle name="Header2 5 3 2 2 6 2" xfId="11524" xr:uid="{00000000-0005-0000-0000-0000FB2F0000}"/>
    <cellStyle name="Header2 5 3 2 2 6 3" xfId="11525" xr:uid="{00000000-0005-0000-0000-0000FC2F0000}"/>
    <cellStyle name="Header2 5 3 2 2 7" xfId="11526" xr:uid="{00000000-0005-0000-0000-0000FD2F0000}"/>
    <cellStyle name="Header2 5 3 2 3" xfId="11527" xr:uid="{00000000-0005-0000-0000-0000FE2F0000}"/>
    <cellStyle name="Header2 5 3 2 3 2" xfId="11528" xr:uid="{00000000-0005-0000-0000-0000FF2F0000}"/>
    <cellStyle name="Header2 5 3 2 3 3" xfId="11529" xr:uid="{00000000-0005-0000-0000-000000300000}"/>
    <cellStyle name="Header2 5 3 2 4" xfId="11530" xr:uid="{00000000-0005-0000-0000-000001300000}"/>
    <cellStyle name="Header2 5 3 2 4 2" xfId="11531" xr:uid="{00000000-0005-0000-0000-000002300000}"/>
    <cellStyle name="Header2 5 3 2 4 3" xfId="11532" xr:uid="{00000000-0005-0000-0000-000003300000}"/>
    <cellStyle name="Header2 5 3 2 5" xfId="11533" xr:uid="{00000000-0005-0000-0000-000004300000}"/>
    <cellStyle name="Header2 5 3 2 5 2" xfId="11534" xr:uid="{00000000-0005-0000-0000-000005300000}"/>
    <cellStyle name="Header2 5 3 2 6" xfId="11535" xr:uid="{00000000-0005-0000-0000-000006300000}"/>
    <cellStyle name="Header2 5 3 2 6 2" xfId="11536" xr:uid="{00000000-0005-0000-0000-000007300000}"/>
    <cellStyle name="Header2 5 3 2 7" xfId="11537" xr:uid="{00000000-0005-0000-0000-000008300000}"/>
    <cellStyle name="Header2 5 3 3" xfId="11538" xr:uid="{00000000-0005-0000-0000-000009300000}"/>
    <cellStyle name="Header2 5 3 3 2" xfId="11539" xr:uid="{00000000-0005-0000-0000-00000A300000}"/>
    <cellStyle name="Header2 5 3 3 2 2" xfId="11540" xr:uid="{00000000-0005-0000-0000-00000B300000}"/>
    <cellStyle name="Header2 5 3 3 2 2 2" xfId="11541" xr:uid="{00000000-0005-0000-0000-00000C300000}"/>
    <cellStyle name="Header2 5 3 3 2 2 3" xfId="11542" xr:uid="{00000000-0005-0000-0000-00000D300000}"/>
    <cellStyle name="Header2 5 3 3 2 3" xfId="11543" xr:uid="{00000000-0005-0000-0000-00000E300000}"/>
    <cellStyle name="Header2 5 3 3 2 3 2" xfId="11544" xr:uid="{00000000-0005-0000-0000-00000F300000}"/>
    <cellStyle name="Header2 5 3 3 2 4" xfId="11545" xr:uid="{00000000-0005-0000-0000-000010300000}"/>
    <cellStyle name="Header2 5 3 3 2 4 2" xfId="11546" xr:uid="{00000000-0005-0000-0000-000011300000}"/>
    <cellStyle name="Header2 5 3 3 2 5" xfId="11547" xr:uid="{00000000-0005-0000-0000-000012300000}"/>
    <cellStyle name="Header2 5 3 3 2 5 2" xfId="11548" xr:uid="{00000000-0005-0000-0000-000013300000}"/>
    <cellStyle name="Header2 5 3 3 2 6" xfId="11549" xr:uid="{00000000-0005-0000-0000-000014300000}"/>
    <cellStyle name="Header2 5 3 3 2 6 2" xfId="11550" xr:uid="{00000000-0005-0000-0000-000015300000}"/>
    <cellStyle name="Header2 5 3 3 2 6 3" xfId="11551" xr:uid="{00000000-0005-0000-0000-000016300000}"/>
    <cellStyle name="Header2 5 3 3 2 7" xfId="11552" xr:uid="{00000000-0005-0000-0000-000017300000}"/>
    <cellStyle name="Header2 5 3 3 3" xfId="11553" xr:uid="{00000000-0005-0000-0000-000018300000}"/>
    <cellStyle name="Header2 5 3 3 3 2" xfId="11554" xr:uid="{00000000-0005-0000-0000-000019300000}"/>
    <cellStyle name="Header2 5 3 3 3 3" xfId="11555" xr:uid="{00000000-0005-0000-0000-00001A300000}"/>
    <cellStyle name="Header2 5 3 3 4" xfId="11556" xr:uid="{00000000-0005-0000-0000-00001B300000}"/>
    <cellStyle name="Header2 5 3 3 4 2" xfId="11557" xr:uid="{00000000-0005-0000-0000-00001C300000}"/>
    <cellStyle name="Header2 5 3 3 4 3" xfId="11558" xr:uid="{00000000-0005-0000-0000-00001D300000}"/>
    <cellStyle name="Header2 5 3 3 5" xfId="11559" xr:uid="{00000000-0005-0000-0000-00001E300000}"/>
    <cellStyle name="Header2 5 3 3 5 2" xfId="11560" xr:uid="{00000000-0005-0000-0000-00001F300000}"/>
    <cellStyle name="Header2 5 3 3 6" xfId="11561" xr:uid="{00000000-0005-0000-0000-000020300000}"/>
    <cellStyle name="Header2 5 3 3 6 2" xfId="11562" xr:uid="{00000000-0005-0000-0000-000021300000}"/>
    <cellStyle name="Header2 5 3 3 7" xfId="11563" xr:uid="{00000000-0005-0000-0000-000022300000}"/>
    <cellStyle name="Header2 5 3 4" xfId="11564" xr:uid="{00000000-0005-0000-0000-000023300000}"/>
    <cellStyle name="Header2 5 3 4 2" xfId="11565" xr:uid="{00000000-0005-0000-0000-000024300000}"/>
    <cellStyle name="Header2 5 3 4 2 2" xfId="11566" xr:uid="{00000000-0005-0000-0000-000025300000}"/>
    <cellStyle name="Header2 5 3 4 2 2 2" xfId="11567" xr:uid="{00000000-0005-0000-0000-000026300000}"/>
    <cellStyle name="Header2 5 3 4 2 2 3" xfId="11568" xr:uid="{00000000-0005-0000-0000-000027300000}"/>
    <cellStyle name="Header2 5 3 4 2 3" xfId="11569" xr:uid="{00000000-0005-0000-0000-000028300000}"/>
    <cellStyle name="Header2 5 3 4 2 3 2" xfId="11570" xr:uid="{00000000-0005-0000-0000-000029300000}"/>
    <cellStyle name="Header2 5 3 4 2 4" xfId="11571" xr:uid="{00000000-0005-0000-0000-00002A300000}"/>
    <cellStyle name="Header2 5 3 4 2 4 2" xfId="11572" xr:uid="{00000000-0005-0000-0000-00002B300000}"/>
    <cellStyle name="Header2 5 3 4 2 5" xfId="11573" xr:uid="{00000000-0005-0000-0000-00002C300000}"/>
    <cellStyle name="Header2 5 3 4 2 5 2" xfId="11574" xr:uid="{00000000-0005-0000-0000-00002D300000}"/>
    <cellStyle name="Header2 5 3 4 2 6" xfId="11575" xr:uid="{00000000-0005-0000-0000-00002E300000}"/>
    <cellStyle name="Header2 5 3 4 2 6 2" xfId="11576" xr:uid="{00000000-0005-0000-0000-00002F300000}"/>
    <cellStyle name="Header2 5 3 4 2 6 3" xfId="11577" xr:uid="{00000000-0005-0000-0000-000030300000}"/>
    <cellStyle name="Header2 5 3 4 2 7" xfId="11578" xr:uid="{00000000-0005-0000-0000-000031300000}"/>
    <cellStyle name="Header2 5 3 4 3" xfId="11579" xr:uid="{00000000-0005-0000-0000-000032300000}"/>
    <cellStyle name="Header2 5 3 4 3 2" xfId="11580" xr:uid="{00000000-0005-0000-0000-000033300000}"/>
    <cellStyle name="Header2 5 3 4 3 3" xfId="11581" xr:uid="{00000000-0005-0000-0000-000034300000}"/>
    <cellStyle name="Header2 5 3 4 4" xfId="11582" xr:uid="{00000000-0005-0000-0000-000035300000}"/>
    <cellStyle name="Header2 5 3 4 4 2" xfId="11583" xr:uid="{00000000-0005-0000-0000-000036300000}"/>
    <cellStyle name="Header2 5 3 4 4 3" xfId="11584" xr:uid="{00000000-0005-0000-0000-000037300000}"/>
    <cellStyle name="Header2 5 3 4 5" xfId="11585" xr:uid="{00000000-0005-0000-0000-000038300000}"/>
    <cellStyle name="Header2 5 3 4 5 2" xfId="11586" xr:uid="{00000000-0005-0000-0000-000039300000}"/>
    <cellStyle name="Header2 5 3 4 6" xfId="11587" xr:uid="{00000000-0005-0000-0000-00003A300000}"/>
    <cellStyle name="Header2 5 3 4 6 2" xfId="11588" xr:uid="{00000000-0005-0000-0000-00003B300000}"/>
    <cellStyle name="Header2 5 3 4 7" xfId="11589" xr:uid="{00000000-0005-0000-0000-00003C300000}"/>
    <cellStyle name="Header2 5 3 5" xfId="11590" xr:uid="{00000000-0005-0000-0000-00003D300000}"/>
    <cellStyle name="Header2 5 3 5 2" xfId="11591" xr:uid="{00000000-0005-0000-0000-00003E300000}"/>
    <cellStyle name="Header2 5 3 5 2 2" xfId="11592" xr:uid="{00000000-0005-0000-0000-00003F300000}"/>
    <cellStyle name="Header2 5 3 5 2 3" xfId="11593" xr:uid="{00000000-0005-0000-0000-000040300000}"/>
    <cellStyle name="Header2 5 3 5 3" xfId="11594" xr:uid="{00000000-0005-0000-0000-000041300000}"/>
    <cellStyle name="Header2 5 3 5 3 2" xfId="11595" xr:uid="{00000000-0005-0000-0000-000042300000}"/>
    <cellStyle name="Header2 5 3 5 4" xfId="11596" xr:uid="{00000000-0005-0000-0000-000043300000}"/>
    <cellStyle name="Header2 5 3 5 4 2" xfId="11597" xr:uid="{00000000-0005-0000-0000-000044300000}"/>
    <cellStyle name="Header2 5 3 5 5" xfId="11598" xr:uid="{00000000-0005-0000-0000-000045300000}"/>
    <cellStyle name="Header2 5 3 5 5 2" xfId="11599" xr:uid="{00000000-0005-0000-0000-000046300000}"/>
    <cellStyle name="Header2 5 3 5 6" xfId="11600" xr:uid="{00000000-0005-0000-0000-000047300000}"/>
    <cellStyle name="Header2 5 3 5 6 2" xfId="11601" xr:uid="{00000000-0005-0000-0000-000048300000}"/>
    <cellStyle name="Header2 5 3 5 6 3" xfId="11602" xr:uid="{00000000-0005-0000-0000-000049300000}"/>
    <cellStyle name="Header2 5 3 5 7" xfId="11603" xr:uid="{00000000-0005-0000-0000-00004A300000}"/>
    <cellStyle name="Header2 5 3 6" xfId="11604" xr:uid="{00000000-0005-0000-0000-00004B300000}"/>
    <cellStyle name="Header2 5 3 6 2" xfId="11605" xr:uid="{00000000-0005-0000-0000-00004C300000}"/>
    <cellStyle name="Header2 5 3 6 3" xfId="11606" xr:uid="{00000000-0005-0000-0000-00004D300000}"/>
    <cellStyle name="Header2 5 3 7" xfId="11607" xr:uid="{00000000-0005-0000-0000-00004E300000}"/>
    <cellStyle name="Header2 5 3 7 2" xfId="11608" xr:uid="{00000000-0005-0000-0000-00004F300000}"/>
    <cellStyle name="Header2 5 3 7 3" xfId="11609" xr:uid="{00000000-0005-0000-0000-000050300000}"/>
    <cellStyle name="Header2 5 3 8" xfId="11610" xr:uid="{00000000-0005-0000-0000-000051300000}"/>
    <cellStyle name="Header2 5 3 8 2" xfId="11611" xr:uid="{00000000-0005-0000-0000-000052300000}"/>
    <cellStyle name="Header2 5 3 9" xfId="11612" xr:uid="{00000000-0005-0000-0000-000053300000}"/>
    <cellStyle name="Header2 5 3 9 2" xfId="11613" xr:uid="{00000000-0005-0000-0000-000054300000}"/>
    <cellStyle name="Header2 5 4" xfId="11614" xr:uid="{00000000-0005-0000-0000-000055300000}"/>
    <cellStyle name="Header2 5 4 10" xfId="11615" xr:uid="{00000000-0005-0000-0000-000056300000}"/>
    <cellStyle name="Header2 5 4 2" xfId="11616" xr:uid="{00000000-0005-0000-0000-000057300000}"/>
    <cellStyle name="Header2 5 4 2 2" xfId="11617" xr:uid="{00000000-0005-0000-0000-000058300000}"/>
    <cellStyle name="Header2 5 4 2 2 2" xfId="11618" xr:uid="{00000000-0005-0000-0000-000059300000}"/>
    <cellStyle name="Header2 5 4 2 2 2 2" xfId="11619" xr:uid="{00000000-0005-0000-0000-00005A300000}"/>
    <cellStyle name="Header2 5 4 2 2 2 3" xfId="11620" xr:uid="{00000000-0005-0000-0000-00005B300000}"/>
    <cellStyle name="Header2 5 4 2 2 3" xfId="11621" xr:uid="{00000000-0005-0000-0000-00005C300000}"/>
    <cellStyle name="Header2 5 4 2 2 3 2" xfId="11622" xr:uid="{00000000-0005-0000-0000-00005D300000}"/>
    <cellStyle name="Header2 5 4 2 2 4" xfId="11623" xr:uid="{00000000-0005-0000-0000-00005E300000}"/>
    <cellStyle name="Header2 5 4 2 2 4 2" xfId="11624" xr:uid="{00000000-0005-0000-0000-00005F300000}"/>
    <cellStyle name="Header2 5 4 2 2 5" xfId="11625" xr:uid="{00000000-0005-0000-0000-000060300000}"/>
    <cellStyle name="Header2 5 4 2 2 5 2" xfId="11626" xr:uid="{00000000-0005-0000-0000-000061300000}"/>
    <cellStyle name="Header2 5 4 2 2 6" xfId="11627" xr:uid="{00000000-0005-0000-0000-000062300000}"/>
    <cellStyle name="Header2 5 4 2 2 6 2" xfId="11628" xr:uid="{00000000-0005-0000-0000-000063300000}"/>
    <cellStyle name="Header2 5 4 2 2 6 3" xfId="11629" xr:uid="{00000000-0005-0000-0000-000064300000}"/>
    <cellStyle name="Header2 5 4 2 2 7" xfId="11630" xr:uid="{00000000-0005-0000-0000-000065300000}"/>
    <cellStyle name="Header2 5 4 2 3" xfId="11631" xr:uid="{00000000-0005-0000-0000-000066300000}"/>
    <cellStyle name="Header2 5 4 2 3 2" xfId="11632" xr:uid="{00000000-0005-0000-0000-000067300000}"/>
    <cellStyle name="Header2 5 4 2 3 3" xfId="11633" xr:uid="{00000000-0005-0000-0000-000068300000}"/>
    <cellStyle name="Header2 5 4 2 4" xfId="11634" xr:uid="{00000000-0005-0000-0000-000069300000}"/>
    <cellStyle name="Header2 5 4 2 4 2" xfId="11635" xr:uid="{00000000-0005-0000-0000-00006A300000}"/>
    <cellStyle name="Header2 5 4 2 4 3" xfId="11636" xr:uid="{00000000-0005-0000-0000-00006B300000}"/>
    <cellStyle name="Header2 5 4 2 5" xfId="11637" xr:uid="{00000000-0005-0000-0000-00006C300000}"/>
    <cellStyle name="Header2 5 4 2 5 2" xfId="11638" xr:uid="{00000000-0005-0000-0000-00006D300000}"/>
    <cellStyle name="Header2 5 4 2 6" xfId="11639" xr:uid="{00000000-0005-0000-0000-00006E300000}"/>
    <cellStyle name="Header2 5 4 2 6 2" xfId="11640" xr:uid="{00000000-0005-0000-0000-00006F300000}"/>
    <cellStyle name="Header2 5 4 2 7" xfId="11641" xr:uid="{00000000-0005-0000-0000-000070300000}"/>
    <cellStyle name="Header2 5 4 3" xfId="11642" xr:uid="{00000000-0005-0000-0000-000071300000}"/>
    <cellStyle name="Header2 5 4 3 2" xfId="11643" xr:uid="{00000000-0005-0000-0000-000072300000}"/>
    <cellStyle name="Header2 5 4 3 2 2" xfId="11644" xr:uid="{00000000-0005-0000-0000-000073300000}"/>
    <cellStyle name="Header2 5 4 3 2 2 2" xfId="11645" xr:uid="{00000000-0005-0000-0000-000074300000}"/>
    <cellStyle name="Header2 5 4 3 2 2 3" xfId="11646" xr:uid="{00000000-0005-0000-0000-000075300000}"/>
    <cellStyle name="Header2 5 4 3 2 3" xfId="11647" xr:uid="{00000000-0005-0000-0000-000076300000}"/>
    <cellStyle name="Header2 5 4 3 2 3 2" xfId="11648" xr:uid="{00000000-0005-0000-0000-000077300000}"/>
    <cellStyle name="Header2 5 4 3 2 4" xfId="11649" xr:uid="{00000000-0005-0000-0000-000078300000}"/>
    <cellStyle name="Header2 5 4 3 2 4 2" xfId="11650" xr:uid="{00000000-0005-0000-0000-000079300000}"/>
    <cellStyle name="Header2 5 4 3 2 5" xfId="11651" xr:uid="{00000000-0005-0000-0000-00007A300000}"/>
    <cellStyle name="Header2 5 4 3 2 5 2" xfId="11652" xr:uid="{00000000-0005-0000-0000-00007B300000}"/>
    <cellStyle name="Header2 5 4 3 2 6" xfId="11653" xr:uid="{00000000-0005-0000-0000-00007C300000}"/>
    <cellStyle name="Header2 5 4 3 2 6 2" xfId="11654" xr:uid="{00000000-0005-0000-0000-00007D300000}"/>
    <cellStyle name="Header2 5 4 3 2 6 3" xfId="11655" xr:uid="{00000000-0005-0000-0000-00007E300000}"/>
    <cellStyle name="Header2 5 4 3 2 7" xfId="11656" xr:uid="{00000000-0005-0000-0000-00007F300000}"/>
    <cellStyle name="Header2 5 4 3 3" xfId="11657" xr:uid="{00000000-0005-0000-0000-000080300000}"/>
    <cellStyle name="Header2 5 4 3 3 2" xfId="11658" xr:uid="{00000000-0005-0000-0000-000081300000}"/>
    <cellStyle name="Header2 5 4 3 3 3" xfId="11659" xr:uid="{00000000-0005-0000-0000-000082300000}"/>
    <cellStyle name="Header2 5 4 3 4" xfId="11660" xr:uid="{00000000-0005-0000-0000-000083300000}"/>
    <cellStyle name="Header2 5 4 3 4 2" xfId="11661" xr:uid="{00000000-0005-0000-0000-000084300000}"/>
    <cellStyle name="Header2 5 4 3 4 3" xfId="11662" xr:uid="{00000000-0005-0000-0000-000085300000}"/>
    <cellStyle name="Header2 5 4 3 5" xfId="11663" xr:uid="{00000000-0005-0000-0000-000086300000}"/>
    <cellStyle name="Header2 5 4 3 5 2" xfId="11664" xr:uid="{00000000-0005-0000-0000-000087300000}"/>
    <cellStyle name="Header2 5 4 3 6" xfId="11665" xr:uid="{00000000-0005-0000-0000-000088300000}"/>
    <cellStyle name="Header2 5 4 3 6 2" xfId="11666" xr:uid="{00000000-0005-0000-0000-000089300000}"/>
    <cellStyle name="Header2 5 4 3 7" xfId="11667" xr:uid="{00000000-0005-0000-0000-00008A300000}"/>
    <cellStyle name="Header2 5 4 4" xfId="11668" xr:uid="{00000000-0005-0000-0000-00008B300000}"/>
    <cellStyle name="Header2 5 4 4 2" xfId="11669" xr:uid="{00000000-0005-0000-0000-00008C300000}"/>
    <cellStyle name="Header2 5 4 4 2 2" xfId="11670" xr:uid="{00000000-0005-0000-0000-00008D300000}"/>
    <cellStyle name="Header2 5 4 4 2 2 2" xfId="11671" xr:uid="{00000000-0005-0000-0000-00008E300000}"/>
    <cellStyle name="Header2 5 4 4 2 2 3" xfId="11672" xr:uid="{00000000-0005-0000-0000-00008F300000}"/>
    <cellStyle name="Header2 5 4 4 2 3" xfId="11673" xr:uid="{00000000-0005-0000-0000-000090300000}"/>
    <cellStyle name="Header2 5 4 4 2 3 2" xfId="11674" xr:uid="{00000000-0005-0000-0000-000091300000}"/>
    <cellStyle name="Header2 5 4 4 2 4" xfId="11675" xr:uid="{00000000-0005-0000-0000-000092300000}"/>
    <cellStyle name="Header2 5 4 4 2 4 2" xfId="11676" xr:uid="{00000000-0005-0000-0000-000093300000}"/>
    <cellStyle name="Header2 5 4 4 2 5" xfId="11677" xr:uid="{00000000-0005-0000-0000-000094300000}"/>
    <cellStyle name="Header2 5 4 4 2 5 2" xfId="11678" xr:uid="{00000000-0005-0000-0000-000095300000}"/>
    <cellStyle name="Header2 5 4 4 2 6" xfId="11679" xr:uid="{00000000-0005-0000-0000-000096300000}"/>
    <cellStyle name="Header2 5 4 4 2 6 2" xfId="11680" xr:uid="{00000000-0005-0000-0000-000097300000}"/>
    <cellStyle name="Header2 5 4 4 2 6 3" xfId="11681" xr:uid="{00000000-0005-0000-0000-000098300000}"/>
    <cellStyle name="Header2 5 4 4 2 7" xfId="11682" xr:uid="{00000000-0005-0000-0000-000099300000}"/>
    <cellStyle name="Header2 5 4 4 3" xfId="11683" xr:uid="{00000000-0005-0000-0000-00009A300000}"/>
    <cellStyle name="Header2 5 4 4 3 2" xfId="11684" xr:uid="{00000000-0005-0000-0000-00009B300000}"/>
    <cellStyle name="Header2 5 4 4 3 3" xfId="11685" xr:uid="{00000000-0005-0000-0000-00009C300000}"/>
    <cellStyle name="Header2 5 4 4 4" xfId="11686" xr:uid="{00000000-0005-0000-0000-00009D300000}"/>
    <cellStyle name="Header2 5 4 4 4 2" xfId="11687" xr:uid="{00000000-0005-0000-0000-00009E300000}"/>
    <cellStyle name="Header2 5 4 4 4 3" xfId="11688" xr:uid="{00000000-0005-0000-0000-00009F300000}"/>
    <cellStyle name="Header2 5 4 4 5" xfId="11689" xr:uid="{00000000-0005-0000-0000-0000A0300000}"/>
    <cellStyle name="Header2 5 4 4 5 2" xfId="11690" xr:uid="{00000000-0005-0000-0000-0000A1300000}"/>
    <cellStyle name="Header2 5 4 4 6" xfId="11691" xr:uid="{00000000-0005-0000-0000-0000A2300000}"/>
    <cellStyle name="Header2 5 4 4 6 2" xfId="11692" xr:uid="{00000000-0005-0000-0000-0000A3300000}"/>
    <cellStyle name="Header2 5 4 4 7" xfId="11693" xr:uid="{00000000-0005-0000-0000-0000A4300000}"/>
    <cellStyle name="Header2 5 4 5" xfId="11694" xr:uid="{00000000-0005-0000-0000-0000A5300000}"/>
    <cellStyle name="Header2 5 4 5 2" xfId="11695" xr:uid="{00000000-0005-0000-0000-0000A6300000}"/>
    <cellStyle name="Header2 5 4 5 2 2" xfId="11696" xr:uid="{00000000-0005-0000-0000-0000A7300000}"/>
    <cellStyle name="Header2 5 4 5 2 3" xfId="11697" xr:uid="{00000000-0005-0000-0000-0000A8300000}"/>
    <cellStyle name="Header2 5 4 5 3" xfId="11698" xr:uid="{00000000-0005-0000-0000-0000A9300000}"/>
    <cellStyle name="Header2 5 4 5 3 2" xfId="11699" xr:uid="{00000000-0005-0000-0000-0000AA300000}"/>
    <cellStyle name="Header2 5 4 5 4" xfId="11700" xr:uid="{00000000-0005-0000-0000-0000AB300000}"/>
    <cellStyle name="Header2 5 4 5 4 2" xfId="11701" xr:uid="{00000000-0005-0000-0000-0000AC300000}"/>
    <cellStyle name="Header2 5 4 5 5" xfId="11702" xr:uid="{00000000-0005-0000-0000-0000AD300000}"/>
    <cellStyle name="Header2 5 4 5 5 2" xfId="11703" xr:uid="{00000000-0005-0000-0000-0000AE300000}"/>
    <cellStyle name="Header2 5 4 5 6" xfId="11704" xr:uid="{00000000-0005-0000-0000-0000AF300000}"/>
    <cellStyle name="Header2 5 4 5 6 2" xfId="11705" xr:uid="{00000000-0005-0000-0000-0000B0300000}"/>
    <cellStyle name="Header2 5 4 5 6 3" xfId="11706" xr:uid="{00000000-0005-0000-0000-0000B1300000}"/>
    <cellStyle name="Header2 5 4 5 7" xfId="11707" xr:uid="{00000000-0005-0000-0000-0000B2300000}"/>
    <cellStyle name="Header2 5 4 6" xfId="11708" xr:uid="{00000000-0005-0000-0000-0000B3300000}"/>
    <cellStyle name="Header2 5 4 6 2" xfId="11709" xr:uid="{00000000-0005-0000-0000-0000B4300000}"/>
    <cellStyle name="Header2 5 4 6 3" xfId="11710" xr:uid="{00000000-0005-0000-0000-0000B5300000}"/>
    <cellStyle name="Header2 5 4 7" xfId="11711" xr:uid="{00000000-0005-0000-0000-0000B6300000}"/>
    <cellStyle name="Header2 5 4 7 2" xfId="11712" xr:uid="{00000000-0005-0000-0000-0000B7300000}"/>
    <cellStyle name="Header2 5 4 7 3" xfId="11713" xr:uid="{00000000-0005-0000-0000-0000B8300000}"/>
    <cellStyle name="Header2 5 4 8" xfId="11714" xr:uid="{00000000-0005-0000-0000-0000B9300000}"/>
    <cellStyle name="Header2 5 4 8 2" xfId="11715" xr:uid="{00000000-0005-0000-0000-0000BA300000}"/>
    <cellStyle name="Header2 5 4 9" xfId="11716" xr:uid="{00000000-0005-0000-0000-0000BB300000}"/>
    <cellStyle name="Header2 5 4 9 2" xfId="11717" xr:uid="{00000000-0005-0000-0000-0000BC300000}"/>
    <cellStyle name="Header2 5 5" xfId="11718" xr:uid="{00000000-0005-0000-0000-0000BD300000}"/>
    <cellStyle name="Header2 5 5 2" xfId="11719" xr:uid="{00000000-0005-0000-0000-0000BE300000}"/>
    <cellStyle name="Header2 5 5 2 2" xfId="11720" xr:uid="{00000000-0005-0000-0000-0000BF300000}"/>
    <cellStyle name="Header2 5 5 2 3" xfId="11721" xr:uid="{00000000-0005-0000-0000-0000C0300000}"/>
    <cellStyle name="Header2 5 5 3" xfId="11722" xr:uid="{00000000-0005-0000-0000-0000C1300000}"/>
    <cellStyle name="Header2 5 5 3 2" xfId="11723" xr:uid="{00000000-0005-0000-0000-0000C2300000}"/>
    <cellStyle name="Header2 5 5 4" xfId="11724" xr:uid="{00000000-0005-0000-0000-0000C3300000}"/>
    <cellStyle name="Header2 5 5 4 2" xfId="11725" xr:uid="{00000000-0005-0000-0000-0000C4300000}"/>
    <cellStyle name="Header2 5 5 5" xfId="11726" xr:uid="{00000000-0005-0000-0000-0000C5300000}"/>
    <cellStyle name="Header2 5 5 5 2" xfId="11727" xr:uid="{00000000-0005-0000-0000-0000C6300000}"/>
    <cellStyle name="Header2 5 5 6" xfId="11728" xr:uid="{00000000-0005-0000-0000-0000C7300000}"/>
    <cellStyle name="Header2 5 5 6 2" xfId="11729" xr:uid="{00000000-0005-0000-0000-0000C8300000}"/>
    <cellStyle name="Header2 5 5 6 3" xfId="11730" xr:uid="{00000000-0005-0000-0000-0000C9300000}"/>
    <cellStyle name="Header2 5 5 7" xfId="11731" xr:uid="{00000000-0005-0000-0000-0000CA300000}"/>
    <cellStyle name="Header2 5 6" xfId="11732" xr:uid="{00000000-0005-0000-0000-0000CB300000}"/>
    <cellStyle name="Header2 5 6 2" xfId="11733" xr:uid="{00000000-0005-0000-0000-0000CC300000}"/>
    <cellStyle name="Header2 5 6 3" xfId="11734" xr:uid="{00000000-0005-0000-0000-0000CD300000}"/>
    <cellStyle name="Header2 5 7" xfId="11735" xr:uid="{00000000-0005-0000-0000-0000CE300000}"/>
    <cellStyle name="Header2 5 7 2" xfId="11736" xr:uid="{00000000-0005-0000-0000-0000CF300000}"/>
    <cellStyle name="Header2 5 7 3" xfId="11737" xr:uid="{00000000-0005-0000-0000-0000D0300000}"/>
    <cellStyle name="Header2 5 8" xfId="11738" xr:uid="{00000000-0005-0000-0000-0000D1300000}"/>
    <cellStyle name="Header2 5 8 2" xfId="11739" xr:uid="{00000000-0005-0000-0000-0000D2300000}"/>
    <cellStyle name="Header2 5 9" xfId="11740" xr:uid="{00000000-0005-0000-0000-0000D3300000}"/>
    <cellStyle name="Header2 5 9 2" xfId="11741" xr:uid="{00000000-0005-0000-0000-0000D4300000}"/>
    <cellStyle name="Header2 6" xfId="11742" xr:uid="{00000000-0005-0000-0000-0000D5300000}"/>
    <cellStyle name="Header2 6 10" xfId="11743" xr:uid="{00000000-0005-0000-0000-0000D6300000}"/>
    <cellStyle name="Header2 6 2" xfId="11744" xr:uid="{00000000-0005-0000-0000-0000D7300000}"/>
    <cellStyle name="Header2 6 2 10" xfId="11745" xr:uid="{00000000-0005-0000-0000-0000D8300000}"/>
    <cellStyle name="Header2 6 2 2" xfId="11746" xr:uid="{00000000-0005-0000-0000-0000D9300000}"/>
    <cellStyle name="Header2 6 2 2 2" xfId="11747" xr:uid="{00000000-0005-0000-0000-0000DA300000}"/>
    <cellStyle name="Header2 6 2 2 2 2" xfId="11748" xr:uid="{00000000-0005-0000-0000-0000DB300000}"/>
    <cellStyle name="Header2 6 2 2 2 2 2" xfId="11749" xr:uid="{00000000-0005-0000-0000-0000DC300000}"/>
    <cellStyle name="Header2 6 2 2 2 2 3" xfId="11750" xr:uid="{00000000-0005-0000-0000-0000DD300000}"/>
    <cellStyle name="Header2 6 2 2 2 3" xfId="11751" xr:uid="{00000000-0005-0000-0000-0000DE300000}"/>
    <cellStyle name="Header2 6 2 2 2 3 2" xfId="11752" xr:uid="{00000000-0005-0000-0000-0000DF300000}"/>
    <cellStyle name="Header2 6 2 2 2 4" xfId="11753" xr:uid="{00000000-0005-0000-0000-0000E0300000}"/>
    <cellStyle name="Header2 6 2 2 2 4 2" xfId="11754" xr:uid="{00000000-0005-0000-0000-0000E1300000}"/>
    <cellStyle name="Header2 6 2 2 2 5" xfId="11755" xr:uid="{00000000-0005-0000-0000-0000E2300000}"/>
    <cellStyle name="Header2 6 2 2 2 5 2" xfId="11756" xr:uid="{00000000-0005-0000-0000-0000E3300000}"/>
    <cellStyle name="Header2 6 2 2 2 6" xfId="11757" xr:uid="{00000000-0005-0000-0000-0000E4300000}"/>
    <cellStyle name="Header2 6 2 2 2 6 2" xfId="11758" xr:uid="{00000000-0005-0000-0000-0000E5300000}"/>
    <cellStyle name="Header2 6 2 2 2 6 3" xfId="11759" xr:uid="{00000000-0005-0000-0000-0000E6300000}"/>
    <cellStyle name="Header2 6 2 2 2 7" xfId="11760" xr:uid="{00000000-0005-0000-0000-0000E7300000}"/>
    <cellStyle name="Header2 6 2 2 3" xfId="11761" xr:uid="{00000000-0005-0000-0000-0000E8300000}"/>
    <cellStyle name="Header2 6 2 2 3 2" xfId="11762" xr:uid="{00000000-0005-0000-0000-0000E9300000}"/>
    <cellStyle name="Header2 6 2 2 3 3" xfId="11763" xr:uid="{00000000-0005-0000-0000-0000EA300000}"/>
    <cellStyle name="Header2 6 2 2 4" xfId="11764" xr:uid="{00000000-0005-0000-0000-0000EB300000}"/>
    <cellStyle name="Header2 6 2 2 4 2" xfId="11765" xr:uid="{00000000-0005-0000-0000-0000EC300000}"/>
    <cellStyle name="Header2 6 2 2 4 3" xfId="11766" xr:uid="{00000000-0005-0000-0000-0000ED300000}"/>
    <cellStyle name="Header2 6 2 2 5" xfId="11767" xr:uid="{00000000-0005-0000-0000-0000EE300000}"/>
    <cellStyle name="Header2 6 2 2 5 2" xfId="11768" xr:uid="{00000000-0005-0000-0000-0000EF300000}"/>
    <cellStyle name="Header2 6 2 2 6" xfId="11769" xr:uid="{00000000-0005-0000-0000-0000F0300000}"/>
    <cellStyle name="Header2 6 2 2 6 2" xfId="11770" xr:uid="{00000000-0005-0000-0000-0000F1300000}"/>
    <cellStyle name="Header2 6 2 2 7" xfId="11771" xr:uid="{00000000-0005-0000-0000-0000F2300000}"/>
    <cellStyle name="Header2 6 2 3" xfId="11772" xr:uid="{00000000-0005-0000-0000-0000F3300000}"/>
    <cellStyle name="Header2 6 2 3 2" xfId="11773" xr:uid="{00000000-0005-0000-0000-0000F4300000}"/>
    <cellStyle name="Header2 6 2 3 2 2" xfId="11774" xr:uid="{00000000-0005-0000-0000-0000F5300000}"/>
    <cellStyle name="Header2 6 2 3 2 2 2" xfId="11775" xr:uid="{00000000-0005-0000-0000-0000F6300000}"/>
    <cellStyle name="Header2 6 2 3 2 2 3" xfId="11776" xr:uid="{00000000-0005-0000-0000-0000F7300000}"/>
    <cellStyle name="Header2 6 2 3 2 3" xfId="11777" xr:uid="{00000000-0005-0000-0000-0000F8300000}"/>
    <cellStyle name="Header2 6 2 3 2 3 2" xfId="11778" xr:uid="{00000000-0005-0000-0000-0000F9300000}"/>
    <cellStyle name="Header2 6 2 3 2 4" xfId="11779" xr:uid="{00000000-0005-0000-0000-0000FA300000}"/>
    <cellStyle name="Header2 6 2 3 2 4 2" xfId="11780" xr:uid="{00000000-0005-0000-0000-0000FB300000}"/>
    <cellStyle name="Header2 6 2 3 2 5" xfId="11781" xr:uid="{00000000-0005-0000-0000-0000FC300000}"/>
    <cellStyle name="Header2 6 2 3 2 5 2" xfId="11782" xr:uid="{00000000-0005-0000-0000-0000FD300000}"/>
    <cellStyle name="Header2 6 2 3 2 6" xfId="11783" xr:uid="{00000000-0005-0000-0000-0000FE300000}"/>
    <cellStyle name="Header2 6 2 3 2 6 2" xfId="11784" xr:uid="{00000000-0005-0000-0000-0000FF300000}"/>
    <cellStyle name="Header2 6 2 3 2 6 3" xfId="11785" xr:uid="{00000000-0005-0000-0000-000000310000}"/>
    <cellStyle name="Header2 6 2 3 2 7" xfId="11786" xr:uid="{00000000-0005-0000-0000-000001310000}"/>
    <cellStyle name="Header2 6 2 3 3" xfId="11787" xr:uid="{00000000-0005-0000-0000-000002310000}"/>
    <cellStyle name="Header2 6 2 3 3 2" xfId="11788" xr:uid="{00000000-0005-0000-0000-000003310000}"/>
    <cellStyle name="Header2 6 2 3 3 3" xfId="11789" xr:uid="{00000000-0005-0000-0000-000004310000}"/>
    <cellStyle name="Header2 6 2 3 4" xfId="11790" xr:uid="{00000000-0005-0000-0000-000005310000}"/>
    <cellStyle name="Header2 6 2 3 4 2" xfId="11791" xr:uid="{00000000-0005-0000-0000-000006310000}"/>
    <cellStyle name="Header2 6 2 3 4 3" xfId="11792" xr:uid="{00000000-0005-0000-0000-000007310000}"/>
    <cellStyle name="Header2 6 2 3 5" xfId="11793" xr:uid="{00000000-0005-0000-0000-000008310000}"/>
    <cellStyle name="Header2 6 2 3 5 2" xfId="11794" xr:uid="{00000000-0005-0000-0000-000009310000}"/>
    <cellStyle name="Header2 6 2 3 6" xfId="11795" xr:uid="{00000000-0005-0000-0000-00000A310000}"/>
    <cellStyle name="Header2 6 2 3 6 2" xfId="11796" xr:uid="{00000000-0005-0000-0000-00000B310000}"/>
    <cellStyle name="Header2 6 2 3 7" xfId="11797" xr:uid="{00000000-0005-0000-0000-00000C310000}"/>
    <cellStyle name="Header2 6 2 4" xfId="11798" xr:uid="{00000000-0005-0000-0000-00000D310000}"/>
    <cellStyle name="Header2 6 2 4 2" xfId="11799" xr:uid="{00000000-0005-0000-0000-00000E310000}"/>
    <cellStyle name="Header2 6 2 4 2 2" xfId="11800" xr:uid="{00000000-0005-0000-0000-00000F310000}"/>
    <cellStyle name="Header2 6 2 4 2 2 2" xfId="11801" xr:uid="{00000000-0005-0000-0000-000010310000}"/>
    <cellStyle name="Header2 6 2 4 2 2 3" xfId="11802" xr:uid="{00000000-0005-0000-0000-000011310000}"/>
    <cellStyle name="Header2 6 2 4 2 3" xfId="11803" xr:uid="{00000000-0005-0000-0000-000012310000}"/>
    <cellStyle name="Header2 6 2 4 2 3 2" xfId="11804" xr:uid="{00000000-0005-0000-0000-000013310000}"/>
    <cellStyle name="Header2 6 2 4 2 4" xfId="11805" xr:uid="{00000000-0005-0000-0000-000014310000}"/>
    <cellStyle name="Header2 6 2 4 2 4 2" xfId="11806" xr:uid="{00000000-0005-0000-0000-000015310000}"/>
    <cellStyle name="Header2 6 2 4 2 5" xfId="11807" xr:uid="{00000000-0005-0000-0000-000016310000}"/>
    <cellStyle name="Header2 6 2 4 2 5 2" xfId="11808" xr:uid="{00000000-0005-0000-0000-000017310000}"/>
    <cellStyle name="Header2 6 2 4 2 6" xfId="11809" xr:uid="{00000000-0005-0000-0000-000018310000}"/>
    <cellStyle name="Header2 6 2 4 2 6 2" xfId="11810" xr:uid="{00000000-0005-0000-0000-000019310000}"/>
    <cellStyle name="Header2 6 2 4 2 6 3" xfId="11811" xr:uid="{00000000-0005-0000-0000-00001A310000}"/>
    <cellStyle name="Header2 6 2 4 2 7" xfId="11812" xr:uid="{00000000-0005-0000-0000-00001B310000}"/>
    <cellStyle name="Header2 6 2 4 3" xfId="11813" xr:uid="{00000000-0005-0000-0000-00001C310000}"/>
    <cellStyle name="Header2 6 2 4 3 2" xfId="11814" xr:uid="{00000000-0005-0000-0000-00001D310000}"/>
    <cellStyle name="Header2 6 2 4 3 3" xfId="11815" xr:uid="{00000000-0005-0000-0000-00001E310000}"/>
    <cellStyle name="Header2 6 2 4 4" xfId="11816" xr:uid="{00000000-0005-0000-0000-00001F310000}"/>
    <cellStyle name="Header2 6 2 4 4 2" xfId="11817" xr:uid="{00000000-0005-0000-0000-000020310000}"/>
    <cellStyle name="Header2 6 2 4 4 3" xfId="11818" xr:uid="{00000000-0005-0000-0000-000021310000}"/>
    <cellStyle name="Header2 6 2 4 5" xfId="11819" xr:uid="{00000000-0005-0000-0000-000022310000}"/>
    <cellStyle name="Header2 6 2 4 5 2" xfId="11820" xr:uid="{00000000-0005-0000-0000-000023310000}"/>
    <cellStyle name="Header2 6 2 4 6" xfId="11821" xr:uid="{00000000-0005-0000-0000-000024310000}"/>
    <cellStyle name="Header2 6 2 4 6 2" xfId="11822" xr:uid="{00000000-0005-0000-0000-000025310000}"/>
    <cellStyle name="Header2 6 2 4 7" xfId="11823" xr:uid="{00000000-0005-0000-0000-000026310000}"/>
    <cellStyle name="Header2 6 2 5" xfId="11824" xr:uid="{00000000-0005-0000-0000-000027310000}"/>
    <cellStyle name="Header2 6 2 5 2" xfId="11825" xr:uid="{00000000-0005-0000-0000-000028310000}"/>
    <cellStyle name="Header2 6 2 5 2 2" xfId="11826" xr:uid="{00000000-0005-0000-0000-000029310000}"/>
    <cellStyle name="Header2 6 2 5 2 3" xfId="11827" xr:uid="{00000000-0005-0000-0000-00002A310000}"/>
    <cellStyle name="Header2 6 2 5 3" xfId="11828" xr:uid="{00000000-0005-0000-0000-00002B310000}"/>
    <cellStyle name="Header2 6 2 5 3 2" xfId="11829" xr:uid="{00000000-0005-0000-0000-00002C310000}"/>
    <cellStyle name="Header2 6 2 5 4" xfId="11830" xr:uid="{00000000-0005-0000-0000-00002D310000}"/>
    <cellStyle name="Header2 6 2 5 4 2" xfId="11831" xr:uid="{00000000-0005-0000-0000-00002E310000}"/>
    <cellStyle name="Header2 6 2 5 5" xfId="11832" xr:uid="{00000000-0005-0000-0000-00002F310000}"/>
    <cellStyle name="Header2 6 2 5 5 2" xfId="11833" xr:uid="{00000000-0005-0000-0000-000030310000}"/>
    <cellStyle name="Header2 6 2 5 6" xfId="11834" xr:uid="{00000000-0005-0000-0000-000031310000}"/>
    <cellStyle name="Header2 6 2 5 6 2" xfId="11835" xr:uid="{00000000-0005-0000-0000-000032310000}"/>
    <cellStyle name="Header2 6 2 5 6 3" xfId="11836" xr:uid="{00000000-0005-0000-0000-000033310000}"/>
    <cellStyle name="Header2 6 2 5 7" xfId="11837" xr:uid="{00000000-0005-0000-0000-000034310000}"/>
    <cellStyle name="Header2 6 2 6" xfId="11838" xr:uid="{00000000-0005-0000-0000-000035310000}"/>
    <cellStyle name="Header2 6 2 6 2" xfId="11839" xr:uid="{00000000-0005-0000-0000-000036310000}"/>
    <cellStyle name="Header2 6 2 6 3" xfId="11840" xr:uid="{00000000-0005-0000-0000-000037310000}"/>
    <cellStyle name="Header2 6 2 7" xfId="11841" xr:uid="{00000000-0005-0000-0000-000038310000}"/>
    <cellStyle name="Header2 6 2 7 2" xfId="11842" xr:uid="{00000000-0005-0000-0000-000039310000}"/>
    <cellStyle name="Header2 6 2 7 3" xfId="11843" xr:uid="{00000000-0005-0000-0000-00003A310000}"/>
    <cellStyle name="Header2 6 2 8" xfId="11844" xr:uid="{00000000-0005-0000-0000-00003B310000}"/>
    <cellStyle name="Header2 6 2 8 2" xfId="11845" xr:uid="{00000000-0005-0000-0000-00003C310000}"/>
    <cellStyle name="Header2 6 2 9" xfId="11846" xr:uid="{00000000-0005-0000-0000-00003D310000}"/>
    <cellStyle name="Header2 6 2 9 2" xfId="11847" xr:uid="{00000000-0005-0000-0000-00003E310000}"/>
    <cellStyle name="Header2 6 3" xfId="11848" xr:uid="{00000000-0005-0000-0000-00003F310000}"/>
    <cellStyle name="Header2 6 3 10" xfId="11849" xr:uid="{00000000-0005-0000-0000-000040310000}"/>
    <cellStyle name="Header2 6 3 2" xfId="11850" xr:uid="{00000000-0005-0000-0000-000041310000}"/>
    <cellStyle name="Header2 6 3 2 2" xfId="11851" xr:uid="{00000000-0005-0000-0000-000042310000}"/>
    <cellStyle name="Header2 6 3 2 2 2" xfId="11852" xr:uid="{00000000-0005-0000-0000-000043310000}"/>
    <cellStyle name="Header2 6 3 2 2 2 2" xfId="11853" xr:uid="{00000000-0005-0000-0000-000044310000}"/>
    <cellStyle name="Header2 6 3 2 2 2 3" xfId="11854" xr:uid="{00000000-0005-0000-0000-000045310000}"/>
    <cellStyle name="Header2 6 3 2 2 3" xfId="11855" xr:uid="{00000000-0005-0000-0000-000046310000}"/>
    <cellStyle name="Header2 6 3 2 2 3 2" xfId="11856" xr:uid="{00000000-0005-0000-0000-000047310000}"/>
    <cellStyle name="Header2 6 3 2 2 4" xfId="11857" xr:uid="{00000000-0005-0000-0000-000048310000}"/>
    <cellStyle name="Header2 6 3 2 2 4 2" xfId="11858" xr:uid="{00000000-0005-0000-0000-000049310000}"/>
    <cellStyle name="Header2 6 3 2 2 5" xfId="11859" xr:uid="{00000000-0005-0000-0000-00004A310000}"/>
    <cellStyle name="Header2 6 3 2 2 5 2" xfId="11860" xr:uid="{00000000-0005-0000-0000-00004B310000}"/>
    <cellStyle name="Header2 6 3 2 2 6" xfId="11861" xr:uid="{00000000-0005-0000-0000-00004C310000}"/>
    <cellStyle name="Header2 6 3 2 2 6 2" xfId="11862" xr:uid="{00000000-0005-0000-0000-00004D310000}"/>
    <cellStyle name="Header2 6 3 2 2 6 3" xfId="11863" xr:uid="{00000000-0005-0000-0000-00004E310000}"/>
    <cellStyle name="Header2 6 3 2 2 7" xfId="11864" xr:uid="{00000000-0005-0000-0000-00004F310000}"/>
    <cellStyle name="Header2 6 3 2 3" xfId="11865" xr:uid="{00000000-0005-0000-0000-000050310000}"/>
    <cellStyle name="Header2 6 3 2 3 2" xfId="11866" xr:uid="{00000000-0005-0000-0000-000051310000}"/>
    <cellStyle name="Header2 6 3 2 3 3" xfId="11867" xr:uid="{00000000-0005-0000-0000-000052310000}"/>
    <cellStyle name="Header2 6 3 2 4" xfId="11868" xr:uid="{00000000-0005-0000-0000-000053310000}"/>
    <cellStyle name="Header2 6 3 2 4 2" xfId="11869" xr:uid="{00000000-0005-0000-0000-000054310000}"/>
    <cellStyle name="Header2 6 3 2 4 3" xfId="11870" xr:uid="{00000000-0005-0000-0000-000055310000}"/>
    <cellStyle name="Header2 6 3 2 5" xfId="11871" xr:uid="{00000000-0005-0000-0000-000056310000}"/>
    <cellStyle name="Header2 6 3 2 5 2" xfId="11872" xr:uid="{00000000-0005-0000-0000-000057310000}"/>
    <cellStyle name="Header2 6 3 2 6" xfId="11873" xr:uid="{00000000-0005-0000-0000-000058310000}"/>
    <cellStyle name="Header2 6 3 2 6 2" xfId="11874" xr:uid="{00000000-0005-0000-0000-000059310000}"/>
    <cellStyle name="Header2 6 3 2 7" xfId="11875" xr:uid="{00000000-0005-0000-0000-00005A310000}"/>
    <cellStyle name="Header2 6 3 3" xfId="11876" xr:uid="{00000000-0005-0000-0000-00005B310000}"/>
    <cellStyle name="Header2 6 3 3 2" xfId="11877" xr:uid="{00000000-0005-0000-0000-00005C310000}"/>
    <cellStyle name="Header2 6 3 3 2 2" xfId="11878" xr:uid="{00000000-0005-0000-0000-00005D310000}"/>
    <cellStyle name="Header2 6 3 3 2 2 2" xfId="11879" xr:uid="{00000000-0005-0000-0000-00005E310000}"/>
    <cellStyle name="Header2 6 3 3 2 2 3" xfId="11880" xr:uid="{00000000-0005-0000-0000-00005F310000}"/>
    <cellStyle name="Header2 6 3 3 2 3" xfId="11881" xr:uid="{00000000-0005-0000-0000-000060310000}"/>
    <cellStyle name="Header2 6 3 3 2 3 2" xfId="11882" xr:uid="{00000000-0005-0000-0000-000061310000}"/>
    <cellStyle name="Header2 6 3 3 2 4" xfId="11883" xr:uid="{00000000-0005-0000-0000-000062310000}"/>
    <cellStyle name="Header2 6 3 3 2 4 2" xfId="11884" xr:uid="{00000000-0005-0000-0000-000063310000}"/>
    <cellStyle name="Header2 6 3 3 2 5" xfId="11885" xr:uid="{00000000-0005-0000-0000-000064310000}"/>
    <cellStyle name="Header2 6 3 3 2 5 2" xfId="11886" xr:uid="{00000000-0005-0000-0000-000065310000}"/>
    <cellStyle name="Header2 6 3 3 2 6" xfId="11887" xr:uid="{00000000-0005-0000-0000-000066310000}"/>
    <cellStyle name="Header2 6 3 3 2 6 2" xfId="11888" xr:uid="{00000000-0005-0000-0000-000067310000}"/>
    <cellStyle name="Header2 6 3 3 2 6 3" xfId="11889" xr:uid="{00000000-0005-0000-0000-000068310000}"/>
    <cellStyle name="Header2 6 3 3 2 7" xfId="11890" xr:uid="{00000000-0005-0000-0000-000069310000}"/>
    <cellStyle name="Header2 6 3 3 3" xfId="11891" xr:uid="{00000000-0005-0000-0000-00006A310000}"/>
    <cellStyle name="Header2 6 3 3 3 2" xfId="11892" xr:uid="{00000000-0005-0000-0000-00006B310000}"/>
    <cellStyle name="Header2 6 3 3 3 3" xfId="11893" xr:uid="{00000000-0005-0000-0000-00006C310000}"/>
    <cellStyle name="Header2 6 3 3 4" xfId="11894" xr:uid="{00000000-0005-0000-0000-00006D310000}"/>
    <cellStyle name="Header2 6 3 3 4 2" xfId="11895" xr:uid="{00000000-0005-0000-0000-00006E310000}"/>
    <cellStyle name="Header2 6 3 3 4 3" xfId="11896" xr:uid="{00000000-0005-0000-0000-00006F310000}"/>
    <cellStyle name="Header2 6 3 3 5" xfId="11897" xr:uid="{00000000-0005-0000-0000-000070310000}"/>
    <cellStyle name="Header2 6 3 3 5 2" xfId="11898" xr:uid="{00000000-0005-0000-0000-000071310000}"/>
    <cellStyle name="Header2 6 3 3 6" xfId="11899" xr:uid="{00000000-0005-0000-0000-000072310000}"/>
    <cellStyle name="Header2 6 3 3 6 2" xfId="11900" xr:uid="{00000000-0005-0000-0000-000073310000}"/>
    <cellStyle name="Header2 6 3 3 7" xfId="11901" xr:uid="{00000000-0005-0000-0000-000074310000}"/>
    <cellStyle name="Header2 6 3 4" xfId="11902" xr:uid="{00000000-0005-0000-0000-000075310000}"/>
    <cellStyle name="Header2 6 3 4 2" xfId="11903" xr:uid="{00000000-0005-0000-0000-000076310000}"/>
    <cellStyle name="Header2 6 3 4 2 2" xfId="11904" xr:uid="{00000000-0005-0000-0000-000077310000}"/>
    <cellStyle name="Header2 6 3 4 2 2 2" xfId="11905" xr:uid="{00000000-0005-0000-0000-000078310000}"/>
    <cellStyle name="Header2 6 3 4 2 2 3" xfId="11906" xr:uid="{00000000-0005-0000-0000-000079310000}"/>
    <cellStyle name="Header2 6 3 4 2 3" xfId="11907" xr:uid="{00000000-0005-0000-0000-00007A310000}"/>
    <cellStyle name="Header2 6 3 4 2 3 2" xfId="11908" xr:uid="{00000000-0005-0000-0000-00007B310000}"/>
    <cellStyle name="Header2 6 3 4 2 4" xfId="11909" xr:uid="{00000000-0005-0000-0000-00007C310000}"/>
    <cellStyle name="Header2 6 3 4 2 4 2" xfId="11910" xr:uid="{00000000-0005-0000-0000-00007D310000}"/>
    <cellStyle name="Header2 6 3 4 2 5" xfId="11911" xr:uid="{00000000-0005-0000-0000-00007E310000}"/>
    <cellStyle name="Header2 6 3 4 2 5 2" xfId="11912" xr:uid="{00000000-0005-0000-0000-00007F310000}"/>
    <cellStyle name="Header2 6 3 4 2 6" xfId="11913" xr:uid="{00000000-0005-0000-0000-000080310000}"/>
    <cellStyle name="Header2 6 3 4 2 6 2" xfId="11914" xr:uid="{00000000-0005-0000-0000-000081310000}"/>
    <cellStyle name="Header2 6 3 4 2 6 3" xfId="11915" xr:uid="{00000000-0005-0000-0000-000082310000}"/>
    <cellStyle name="Header2 6 3 4 2 7" xfId="11916" xr:uid="{00000000-0005-0000-0000-000083310000}"/>
    <cellStyle name="Header2 6 3 4 3" xfId="11917" xr:uid="{00000000-0005-0000-0000-000084310000}"/>
    <cellStyle name="Header2 6 3 4 3 2" xfId="11918" xr:uid="{00000000-0005-0000-0000-000085310000}"/>
    <cellStyle name="Header2 6 3 4 3 3" xfId="11919" xr:uid="{00000000-0005-0000-0000-000086310000}"/>
    <cellStyle name="Header2 6 3 4 4" xfId="11920" xr:uid="{00000000-0005-0000-0000-000087310000}"/>
    <cellStyle name="Header2 6 3 4 4 2" xfId="11921" xr:uid="{00000000-0005-0000-0000-000088310000}"/>
    <cellStyle name="Header2 6 3 4 4 3" xfId="11922" xr:uid="{00000000-0005-0000-0000-000089310000}"/>
    <cellStyle name="Header2 6 3 4 5" xfId="11923" xr:uid="{00000000-0005-0000-0000-00008A310000}"/>
    <cellStyle name="Header2 6 3 4 5 2" xfId="11924" xr:uid="{00000000-0005-0000-0000-00008B310000}"/>
    <cellStyle name="Header2 6 3 4 6" xfId="11925" xr:uid="{00000000-0005-0000-0000-00008C310000}"/>
    <cellStyle name="Header2 6 3 4 6 2" xfId="11926" xr:uid="{00000000-0005-0000-0000-00008D310000}"/>
    <cellStyle name="Header2 6 3 4 7" xfId="11927" xr:uid="{00000000-0005-0000-0000-00008E310000}"/>
    <cellStyle name="Header2 6 3 5" xfId="11928" xr:uid="{00000000-0005-0000-0000-00008F310000}"/>
    <cellStyle name="Header2 6 3 5 2" xfId="11929" xr:uid="{00000000-0005-0000-0000-000090310000}"/>
    <cellStyle name="Header2 6 3 5 2 2" xfId="11930" xr:uid="{00000000-0005-0000-0000-000091310000}"/>
    <cellStyle name="Header2 6 3 5 2 3" xfId="11931" xr:uid="{00000000-0005-0000-0000-000092310000}"/>
    <cellStyle name="Header2 6 3 5 3" xfId="11932" xr:uid="{00000000-0005-0000-0000-000093310000}"/>
    <cellStyle name="Header2 6 3 5 3 2" xfId="11933" xr:uid="{00000000-0005-0000-0000-000094310000}"/>
    <cellStyle name="Header2 6 3 5 4" xfId="11934" xr:uid="{00000000-0005-0000-0000-000095310000}"/>
    <cellStyle name="Header2 6 3 5 4 2" xfId="11935" xr:uid="{00000000-0005-0000-0000-000096310000}"/>
    <cellStyle name="Header2 6 3 5 5" xfId="11936" xr:uid="{00000000-0005-0000-0000-000097310000}"/>
    <cellStyle name="Header2 6 3 5 5 2" xfId="11937" xr:uid="{00000000-0005-0000-0000-000098310000}"/>
    <cellStyle name="Header2 6 3 5 6" xfId="11938" xr:uid="{00000000-0005-0000-0000-000099310000}"/>
    <cellStyle name="Header2 6 3 5 6 2" xfId="11939" xr:uid="{00000000-0005-0000-0000-00009A310000}"/>
    <cellStyle name="Header2 6 3 5 6 3" xfId="11940" xr:uid="{00000000-0005-0000-0000-00009B310000}"/>
    <cellStyle name="Header2 6 3 5 7" xfId="11941" xr:uid="{00000000-0005-0000-0000-00009C310000}"/>
    <cellStyle name="Header2 6 3 6" xfId="11942" xr:uid="{00000000-0005-0000-0000-00009D310000}"/>
    <cellStyle name="Header2 6 3 6 2" xfId="11943" xr:uid="{00000000-0005-0000-0000-00009E310000}"/>
    <cellStyle name="Header2 6 3 6 3" xfId="11944" xr:uid="{00000000-0005-0000-0000-00009F310000}"/>
    <cellStyle name="Header2 6 3 7" xfId="11945" xr:uid="{00000000-0005-0000-0000-0000A0310000}"/>
    <cellStyle name="Header2 6 3 7 2" xfId="11946" xr:uid="{00000000-0005-0000-0000-0000A1310000}"/>
    <cellStyle name="Header2 6 3 7 3" xfId="11947" xr:uid="{00000000-0005-0000-0000-0000A2310000}"/>
    <cellStyle name="Header2 6 3 8" xfId="11948" xr:uid="{00000000-0005-0000-0000-0000A3310000}"/>
    <cellStyle name="Header2 6 3 8 2" xfId="11949" xr:uid="{00000000-0005-0000-0000-0000A4310000}"/>
    <cellStyle name="Header2 6 3 9" xfId="11950" xr:uid="{00000000-0005-0000-0000-0000A5310000}"/>
    <cellStyle name="Header2 6 3 9 2" xfId="11951" xr:uid="{00000000-0005-0000-0000-0000A6310000}"/>
    <cellStyle name="Header2 6 4" xfId="11952" xr:uid="{00000000-0005-0000-0000-0000A7310000}"/>
    <cellStyle name="Header2 6 4 10" xfId="11953" xr:uid="{00000000-0005-0000-0000-0000A8310000}"/>
    <cellStyle name="Header2 6 4 2" xfId="11954" xr:uid="{00000000-0005-0000-0000-0000A9310000}"/>
    <cellStyle name="Header2 6 4 2 2" xfId="11955" xr:uid="{00000000-0005-0000-0000-0000AA310000}"/>
    <cellStyle name="Header2 6 4 2 2 2" xfId="11956" xr:uid="{00000000-0005-0000-0000-0000AB310000}"/>
    <cellStyle name="Header2 6 4 2 2 2 2" xfId="11957" xr:uid="{00000000-0005-0000-0000-0000AC310000}"/>
    <cellStyle name="Header2 6 4 2 2 2 3" xfId="11958" xr:uid="{00000000-0005-0000-0000-0000AD310000}"/>
    <cellStyle name="Header2 6 4 2 2 3" xfId="11959" xr:uid="{00000000-0005-0000-0000-0000AE310000}"/>
    <cellStyle name="Header2 6 4 2 2 3 2" xfId="11960" xr:uid="{00000000-0005-0000-0000-0000AF310000}"/>
    <cellStyle name="Header2 6 4 2 2 4" xfId="11961" xr:uid="{00000000-0005-0000-0000-0000B0310000}"/>
    <cellStyle name="Header2 6 4 2 2 4 2" xfId="11962" xr:uid="{00000000-0005-0000-0000-0000B1310000}"/>
    <cellStyle name="Header2 6 4 2 2 5" xfId="11963" xr:uid="{00000000-0005-0000-0000-0000B2310000}"/>
    <cellStyle name="Header2 6 4 2 2 5 2" xfId="11964" xr:uid="{00000000-0005-0000-0000-0000B3310000}"/>
    <cellStyle name="Header2 6 4 2 2 6" xfId="11965" xr:uid="{00000000-0005-0000-0000-0000B4310000}"/>
    <cellStyle name="Header2 6 4 2 2 6 2" xfId="11966" xr:uid="{00000000-0005-0000-0000-0000B5310000}"/>
    <cellStyle name="Header2 6 4 2 2 6 3" xfId="11967" xr:uid="{00000000-0005-0000-0000-0000B6310000}"/>
    <cellStyle name="Header2 6 4 2 2 7" xfId="11968" xr:uid="{00000000-0005-0000-0000-0000B7310000}"/>
    <cellStyle name="Header2 6 4 2 3" xfId="11969" xr:uid="{00000000-0005-0000-0000-0000B8310000}"/>
    <cellStyle name="Header2 6 4 2 3 2" xfId="11970" xr:uid="{00000000-0005-0000-0000-0000B9310000}"/>
    <cellStyle name="Header2 6 4 2 3 3" xfId="11971" xr:uid="{00000000-0005-0000-0000-0000BA310000}"/>
    <cellStyle name="Header2 6 4 2 4" xfId="11972" xr:uid="{00000000-0005-0000-0000-0000BB310000}"/>
    <cellStyle name="Header2 6 4 2 4 2" xfId="11973" xr:uid="{00000000-0005-0000-0000-0000BC310000}"/>
    <cellStyle name="Header2 6 4 2 4 3" xfId="11974" xr:uid="{00000000-0005-0000-0000-0000BD310000}"/>
    <cellStyle name="Header2 6 4 2 5" xfId="11975" xr:uid="{00000000-0005-0000-0000-0000BE310000}"/>
    <cellStyle name="Header2 6 4 2 5 2" xfId="11976" xr:uid="{00000000-0005-0000-0000-0000BF310000}"/>
    <cellStyle name="Header2 6 4 2 6" xfId="11977" xr:uid="{00000000-0005-0000-0000-0000C0310000}"/>
    <cellStyle name="Header2 6 4 2 6 2" xfId="11978" xr:uid="{00000000-0005-0000-0000-0000C1310000}"/>
    <cellStyle name="Header2 6 4 2 7" xfId="11979" xr:uid="{00000000-0005-0000-0000-0000C2310000}"/>
    <cellStyle name="Header2 6 4 3" xfId="11980" xr:uid="{00000000-0005-0000-0000-0000C3310000}"/>
    <cellStyle name="Header2 6 4 3 2" xfId="11981" xr:uid="{00000000-0005-0000-0000-0000C4310000}"/>
    <cellStyle name="Header2 6 4 3 2 2" xfId="11982" xr:uid="{00000000-0005-0000-0000-0000C5310000}"/>
    <cellStyle name="Header2 6 4 3 2 2 2" xfId="11983" xr:uid="{00000000-0005-0000-0000-0000C6310000}"/>
    <cellStyle name="Header2 6 4 3 2 2 3" xfId="11984" xr:uid="{00000000-0005-0000-0000-0000C7310000}"/>
    <cellStyle name="Header2 6 4 3 2 3" xfId="11985" xr:uid="{00000000-0005-0000-0000-0000C8310000}"/>
    <cellStyle name="Header2 6 4 3 2 3 2" xfId="11986" xr:uid="{00000000-0005-0000-0000-0000C9310000}"/>
    <cellStyle name="Header2 6 4 3 2 4" xfId="11987" xr:uid="{00000000-0005-0000-0000-0000CA310000}"/>
    <cellStyle name="Header2 6 4 3 2 4 2" xfId="11988" xr:uid="{00000000-0005-0000-0000-0000CB310000}"/>
    <cellStyle name="Header2 6 4 3 2 5" xfId="11989" xr:uid="{00000000-0005-0000-0000-0000CC310000}"/>
    <cellStyle name="Header2 6 4 3 2 5 2" xfId="11990" xr:uid="{00000000-0005-0000-0000-0000CD310000}"/>
    <cellStyle name="Header2 6 4 3 2 6" xfId="11991" xr:uid="{00000000-0005-0000-0000-0000CE310000}"/>
    <cellStyle name="Header2 6 4 3 2 6 2" xfId="11992" xr:uid="{00000000-0005-0000-0000-0000CF310000}"/>
    <cellStyle name="Header2 6 4 3 2 6 3" xfId="11993" xr:uid="{00000000-0005-0000-0000-0000D0310000}"/>
    <cellStyle name="Header2 6 4 3 2 7" xfId="11994" xr:uid="{00000000-0005-0000-0000-0000D1310000}"/>
    <cellStyle name="Header2 6 4 3 3" xfId="11995" xr:uid="{00000000-0005-0000-0000-0000D2310000}"/>
    <cellStyle name="Header2 6 4 3 3 2" xfId="11996" xr:uid="{00000000-0005-0000-0000-0000D3310000}"/>
    <cellStyle name="Header2 6 4 3 3 3" xfId="11997" xr:uid="{00000000-0005-0000-0000-0000D4310000}"/>
    <cellStyle name="Header2 6 4 3 4" xfId="11998" xr:uid="{00000000-0005-0000-0000-0000D5310000}"/>
    <cellStyle name="Header2 6 4 3 4 2" xfId="11999" xr:uid="{00000000-0005-0000-0000-0000D6310000}"/>
    <cellStyle name="Header2 6 4 3 4 3" xfId="12000" xr:uid="{00000000-0005-0000-0000-0000D7310000}"/>
    <cellStyle name="Header2 6 4 3 5" xfId="12001" xr:uid="{00000000-0005-0000-0000-0000D8310000}"/>
    <cellStyle name="Header2 6 4 3 5 2" xfId="12002" xr:uid="{00000000-0005-0000-0000-0000D9310000}"/>
    <cellStyle name="Header2 6 4 3 6" xfId="12003" xr:uid="{00000000-0005-0000-0000-0000DA310000}"/>
    <cellStyle name="Header2 6 4 3 6 2" xfId="12004" xr:uid="{00000000-0005-0000-0000-0000DB310000}"/>
    <cellStyle name="Header2 6 4 3 7" xfId="12005" xr:uid="{00000000-0005-0000-0000-0000DC310000}"/>
    <cellStyle name="Header2 6 4 4" xfId="12006" xr:uid="{00000000-0005-0000-0000-0000DD310000}"/>
    <cellStyle name="Header2 6 4 4 2" xfId="12007" xr:uid="{00000000-0005-0000-0000-0000DE310000}"/>
    <cellStyle name="Header2 6 4 4 2 2" xfId="12008" xr:uid="{00000000-0005-0000-0000-0000DF310000}"/>
    <cellStyle name="Header2 6 4 4 2 2 2" xfId="12009" xr:uid="{00000000-0005-0000-0000-0000E0310000}"/>
    <cellStyle name="Header2 6 4 4 2 2 3" xfId="12010" xr:uid="{00000000-0005-0000-0000-0000E1310000}"/>
    <cellStyle name="Header2 6 4 4 2 3" xfId="12011" xr:uid="{00000000-0005-0000-0000-0000E2310000}"/>
    <cellStyle name="Header2 6 4 4 2 3 2" xfId="12012" xr:uid="{00000000-0005-0000-0000-0000E3310000}"/>
    <cellStyle name="Header2 6 4 4 2 4" xfId="12013" xr:uid="{00000000-0005-0000-0000-0000E4310000}"/>
    <cellStyle name="Header2 6 4 4 2 4 2" xfId="12014" xr:uid="{00000000-0005-0000-0000-0000E5310000}"/>
    <cellStyle name="Header2 6 4 4 2 5" xfId="12015" xr:uid="{00000000-0005-0000-0000-0000E6310000}"/>
    <cellStyle name="Header2 6 4 4 2 5 2" xfId="12016" xr:uid="{00000000-0005-0000-0000-0000E7310000}"/>
    <cellStyle name="Header2 6 4 4 2 6" xfId="12017" xr:uid="{00000000-0005-0000-0000-0000E8310000}"/>
    <cellStyle name="Header2 6 4 4 2 6 2" xfId="12018" xr:uid="{00000000-0005-0000-0000-0000E9310000}"/>
    <cellStyle name="Header2 6 4 4 2 6 3" xfId="12019" xr:uid="{00000000-0005-0000-0000-0000EA310000}"/>
    <cellStyle name="Header2 6 4 4 2 7" xfId="12020" xr:uid="{00000000-0005-0000-0000-0000EB310000}"/>
    <cellStyle name="Header2 6 4 4 3" xfId="12021" xr:uid="{00000000-0005-0000-0000-0000EC310000}"/>
    <cellStyle name="Header2 6 4 4 3 2" xfId="12022" xr:uid="{00000000-0005-0000-0000-0000ED310000}"/>
    <cellStyle name="Header2 6 4 4 3 3" xfId="12023" xr:uid="{00000000-0005-0000-0000-0000EE310000}"/>
    <cellStyle name="Header2 6 4 4 4" xfId="12024" xr:uid="{00000000-0005-0000-0000-0000EF310000}"/>
    <cellStyle name="Header2 6 4 4 4 2" xfId="12025" xr:uid="{00000000-0005-0000-0000-0000F0310000}"/>
    <cellStyle name="Header2 6 4 4 4 3" xfId="12026" xr:uid="{00000000-0005-0000-0000-0000F1310000}"/>
    <cellStyle name="Header2 6 4 4 5" xfId="12027" xr:uid="{00000000-0005-0000-0000-0000F2310000}"/>
    <cellStyle name="Header2 6 4 4 5 2" xfId="12028" xr:uid="{00000000-0005-0000-0000-0000F3310000}"/>
    <cellStyle name="Header2 6 4 4 6" xfId="12029" xr:uid="{00000000-0005-0000-0000-0000F4310000}"/>
    <cellStyle name="Header2 6 4 4 6 2" xfId="12030" xr:uid="{00000000-0005-0000-0000-0000F5310000}"/>
    <cellStyle name="Header2 6 4 4 7" xfId="12031" xr:uid="{00000000-0005-0000-0000-0000F6310000}"/>
    <cellStyle name="Header2 6 4 5" xfId="12032" xr:uid="{00000000-0005-0000-0000-0000F7310000}"/>
    <cellStyle name="Header2 6 4 5 2" xfId="12033" xr:uid="{00000000-0005-0000-0000-0000F8310000}"/>
    <cellStyle name="Header2 6 4 5 2 2" xfId="12034" xr:uid="{00000000-0005-0000-0000-0000F9310000}"/>
    <cellStyle name="Header2 6 4 5 2 3" xfId="12035" xr:uid="{00000000-0005-0000-0000-0000FA310000}"/>
    <cellStyle name="Header2 6 4 5 3" xfId="12036" xr:uid="{00000000-0005-0000-0000-0000FB310000}"/>
    <cellStyle name="Header2 6 4 5 3 2" xfId="12037" xr:uid="{00000000-0005-0000-0000-0000FC310000}"/>
    <cellStyle name="Header2 6 4 5 4" xfId="12038" xr:uid="{00000000-0005-0000-0000-0000FD310000}"/>
    <cellStyle name="Header2 6 4 5 4 2" xfId="12039" xr:uid="{00000000-0005-0000-0000-0000FE310000}"/>
    <cellStyle name="Header2 6 4 5 5" xfId="12040" xr:uid="{00000000-0005-0000-0000-0000FF310000}"/>
    <cellStyle name="Header2 6 4 5 5 2" xfId="12041" xr:uid="{00000000-0005-0000-0000-000000320000}"/>
    <cellStyle name="Header2 6 4 5 6" xfId="12042" xr:uid="{00000000-0005-0000-0000-000001320000}"/>
    <cellStyle name="Header2 6 4 5 6 2" xfId="12043" xr:uid="{00000000-0005-0000-0000-000002320000}"/>
    <cellStyle name="Header2 6 4 5 6 3" xfId="12044" xr:uid="{00000000-0005-0000-0000-000003320000}"/>
    <cellStyle name="Header2 6 4 5 7" xfId="12045" xr:uid="{00000000-0005-0000-0000-000004320000}"/>
    <cellStyle name="Header2 6 4 6" xfId="12046" xr:uid="{00000000-0005-0000-0000-000005320000}"/>
    <cellStyle name="Header2 6 4 6 2" xfId="12047" xr:uid="{00000000-0005-0000-0000-000006320000}"/>
    <cellStyle name="Header2 6 4 6 3" xfId="12048" xr:uid="{00000000-0005-0000-0000-000007320000}"/>
    <cellStyle name="Header2 6 4 7" xfId="12049" xr:uid="{00000000-0005-0000-0000-000008320000}"/>
    <cellStyle name="Header2 6 4 7 2" xfId="12050" xr:uid="{00000000-0005-0000-0000-000009320000}"/>
    <cellStyle name="Header2 6 4 7 3" xfId="12051" xr:uid="{00000000-0005-0000-0000-00000A320000}"/>
    <cellStyle name="Header2 6 4 8" xfId="12052" xr:uid="{00000000-0005-0000-0000-00000B320000}"/>
    <cellStyle name="Header2 6 4 8 2" xfId="12053" xr:uid="{00000000-0005-0000-0000-00000C320000}"/>
    <cellStyle name="Header2 6 4 9" xfId="12054" xr:uid="{00000000-0005-0000-0000-00000D320000}"/>
    <cellStyle name="Header2 6 4 9 2" xfId="12055" xr:uid="{00000000-0005-0000-0000-00000E320000}"/>
    <cellStyle name="Header2 6 5" xfId="12056" xr:uid="{00000000-0005-0000-0000-00000F320000}"/>
    <cellStyle name="Header2 6 5 2" xfId="12057" xr:uid="{00000000-0005-0000-0000-000010320000}"/>
    <cellStyle name="Header2 6 5 2 2" xfId="12058" xr:uid="{00000000-0005-0000-0000-000011320000}"/>
    <cellStyle name="Header2 6 5 2 3" xfId="12059" xr:uid="{00000000-0005-0000-0000-000012320000}"/>
    <cellStyle name="Header2 6 5 3" xfId="12060" xr:uid="{00000000-0005-0000-0000-000013320000}"/>
    <cellStyle name="Header2 6 5 3 2" xfId="12061" xr:uid="{00000000-0005-0000-0000-000014320000}"/>
    <cellStyle name="Header2 6 5 4" xfId="12062" xr:uid="{00000000-0005-0000-0000-000015320000}"/>
    <cellStyle name="Header2 6 5 4 2" xfId="12063" xr:uid="{00000000-0005-0000-0000-000016320000}"/>
    <cellStyle name="Header2 6 5 5" xfId="12064" xr:uid="{00000000-0005-0000-0000-000017320000}"/>
    <cellStyle name="Header2 6 5 5 2" xfId="12065" xr:uid="{00000000-0005-0000-0000-000018320000}"/>
    <cellStyle name="Header2 6 5 6" xfId="12066" xr:uid="{00000000-0005-0000-0000-000019320000}"/>
    <cellStyle name="Header2 6 5 6 2" xfId="12067" xr:uid="{00000000-0005-0000-0000-00001A320000}"/>
    <cellStyle name="Header2 6 5 6 3" xfId="12068" xr:uid="{00000000-0005-0000-0000-00001B320000}"/>
    <cellStyle name="Header2 6 5 7" xfId="12069" xr:uid="{00000000-0005-0000-0000-00001C320000}"/>
    <cellStyle name="Header2 6 6" xfId="12070" xr:uid="{00000000-0005-0000-0000-00001D320000}"/>
    <cellStyle name="Header2 6 6 2" xfId="12071" xr:uid="{00000000-0005-0000-0000-00001E320000}"/>
    <cellStyle name="Header2 6 6 3" xfId="12072" xr:uid="{00000000-0005-0000-0000-00001F320000}"/>
    <cellStyle name="Header2 6 7" xfId="12073" xr:uid="{00000000-0005-0000-0000-000020320000}"/>
    <cellStyle name="Header2 6 7 2" xfId="12074" xr:uid="{00000000-0005-0000-0000-000021320000}"/>
    <cellStyle name="Header2 6 7 3" xfId="12075" xr:uid="{00000000-0005-0000-0000-000022320000}"/>
    <cellStyle name="Header2 6 8" xfId="12076" xr:uid="{00000000-0005-0000-0000-000023320000}"/>
    <cellStyle name="Header2 6 8 2" xfId="12077" xr:uid="{00000000-0005-0000-0000-000024320000}"/>
    <cellStyle name="Header2 6 9" xfId="12078" xr:uid="{00000000-0005-0000-0000-000025320000}"/>
    <cellStyle name="Header2 6 9 2" xfId="12079" xr:uid="{00000000-0005-0000-0000-000026320000}"/>
    <cellStyle name="Header2 7" xfId="12080" xr:uid="{00000000-0005-0000-0000-000027320000}"/>
    <cellStyle name="Header2 7 10" xfId="12081" xr:uid="{00000000-0005-0000-0000-000028320000}"/>
    <cellStyle name="Header2 7 2" xfId="12082" xr:uid="{00000000-0005-0000-0000-000029320000}"/>
    <cellStyle name="Header2 7 2 10" xfId="12083" xr:uid="{00000000-0005-0000-0000-00002A320000}"/>
    <cellStyle name="Header2 7 2 2" xfId="12084" xr:uid="{00000000-0005-0000-0000-00002B320000}"/>
    <cellStyle name="Header2 7 2 2 2" xfId="12085" xr:uid="{00000000-0005-0000-0000-00002C320000}"/>
    <cellStyle name="Header2 7 2 2 2 2" xfId="12086" xr:uid="{00000000-0005-0000-0000-00002D320000}"/>
    <cellStyle name="Header2 7 2 2 2 2 2" xfId="12087" xr:uid="{00000000-0005-0000-0000-00002E320000}"/>
    <cellStyle name="Header2 7 2 2 2 2 3" xfId="12088" xr:uid="{00000000-0005-0000-0000-00002F320000}"/>
    <cellStyle name="Header2 7 2 2 2 3" xfId="12089" xr:uid="{00000000-0005-0000-0000-000030320000}"/>
    <cellStyle name="Header2 7 2 2 2 3 2" xfId="12090" xr:uid="{00000000-0005-0000-0000-000031320000}"/>
    <cellStyle name="Header2 7 2 2 2 4" xfId="12091" xr:uid="{00000000-0005-0000-0000-000032320000}"/>
    <cellStyle name="Header2 7 2 2 2 4 2" xfId="12092" xr:uid="{00000000-0005-0000-0000-000033320000}"/>
    <cellStyle name="Header2 7 2 2 2 5" xfId="12093" xr:uid="{00000000-0005-0000-0000-000034320000}"/>
    <cellStyle name="Header2 7 2 2 2 5 2" xfId="12094" xr:uid="{00000000-0005-0000-0000-000035320000}"/>
    <cellStyle name="Header2 7 2 2 2 6" xfId="12095" xr:uid="{00000000-0005-0000-0000-000036320000}"/>
    <cellStyle name="Header2 7 2 2 2 6 2" xfId="12096" xr:uid="{00000000-0005-0000-0000-000037320000}"/>
    <cellStyle name="Header2 7 2 2 2 6 3" xfId="12097" xr:uid="{00000000-0005-0000-0000-000038320000}"/>
    <cellStyle name="Header2 7 2 2 2 7" xfId="12098" xr:uid="{00000000-0005-0000-0000-000039320000}"/>
    <cellStyle name="Header2 7 2 2 3" xfId="12099" xr:uid="{00000000-0005-0000-0000-00003A320000}"/>
    <cellStyle name="Header2 7 2 2 3 2" xfId="12100" xr:uid="{00000000-0005-0000-0000-00003B320000}"/>
    <cellStyle name="Header2 7 2 2 3 3" xfId="12101" xr:uid="{00000000-0005-0000-0000-00003C320000}"/>
    <cellStyle name="Header2 7 2 2 4" xfId="12102" xr:uid="{00000000-0005-0000-0000-00003D320000}"/>
    <cellStyle name="Header2 7 2 2 4 2" xfId="12103" xr:uid="{00000000-0005-0000-0000-00003E320000}"/>
    <cellStyle name="Header2 7 2 2 4 3" xfId="12104" xr:uid="{00000000-0005-0000-0000-00003F320000}"/>
    <cellStyle name="Header2 7 2 2 5" xfId="12105" xr:uid="{00000000-0005-0000-0000-000040320000}"/>
    <cellStyle name="Header2 7 2 2 5 2" xfId="12106" xr:uid="{00000000-0005-0000-0000-000041320000}"/>
    <cellStyle name="Header2 7 2 2 6" xfId="12107" xr:uid="{00000000-0005-0000-0000-000042320000}"/>
    <cellStyle name="Header2 7 2 2 6 2" xfId="12108" xr:uid="{00000000-0005-0000-0000-000043320000}"/>
    <cellStyle name="Header2 7 2 2 7" xfId="12109" xr:uid="{00000000-0005-0000-0000-000044320000}"/>
    <cellStyle name="Header2 7 2 3" xfId="12110" xr:uid="{00000000-0005-0000-0000-000045320000}"/>
    <cellStyle name="Header2 7 2 3 2" xfId="12111" xr:uid="{00000000-0005-0000-0000-000046320000}"/>
    <cellStyle name="Header2 7 2 3 2 2" xfId="12112" xr:uid="{00000000-0005-0000-0000-000047320000}"/>
    <cellStyle name="Header2 7 2 3 2 2 2" xfId="12113" xr:uid="{00000000-0005-0000-0000-000048320000}"/>
    <cellStyle name="Header2 7 2 3 2 2 3" xfId="12114" xr:uid="{00000000-0005-0000-0000-000049320000}"/>
    <cellStyle name="Header2 7 2 3 2 3" xfId="12115" xr:uid="{00000000-0005-0000-0000-00004A320000}"/>
    <cellStyle name="Header2 7 2 3 2 3 2" xfId="12116" xr:uid="{00000000-0005-0000-0000-00004B320000}"/>
    <cellStyle name="Header2 7 2 3 2 4" xfId="12117" xr:uid="{00000000-0005-0000-0000-00004C320000}"/>
    <cellStyle name="Header2 7 2 3 2 4 2" xfId="12118" xr:uid="{00000000-0005-0000-0000-00004D320000}"/>
    <cellStyle name="Header2 7 2 3 2 5" xfId="12119" xr:uid="{00000000-0005-0000-0000-00004E320000}"/>
    <cellStyle name="Header2 7 2 3 2 5 2" xfId="12120" xr:uid="{00000000-0005-0000-0000-00004F320000}"/>
    <cellStyle name="Header2 7 2 3 2 6" xfId="12121" xr:uid="{00000000-0005-0000-0000-000050320000}"/>
    <cellStyle name="Header2 7 2 3 2 6 2" xfId="12122" xr:uid="{00000000-0005-0000-0000-000051320000}"/>
    <cellStyle name="Header2 7 2 3 2 6 3" xfId="12123" xr:uid="{00000000-0005-0000-0000-000052320000}"/>
    <cellStyle name="Header2 7 2 3 2 7" xfId="12124" xr:uid="{00000000-0005-0000-0000-000053320000}"/>
    <cellStyle name="Header2 7 2 3 3" xfId="12125" xr:uid="{00000000-0005-0000-0000-000054320000}"/>
    <cellStyle name="Header2 7 2 3 3 2" xfId="12126" xr:uid="{00000000-0005-0000-0000-000055320000}"/>
    <cellStyle name="Header2 7 2 3 3 3" xfId="12127" xr:uid="{00000000-0005-0000-0000-000056320000}"/>
    <cellStyle name="Header2 7 2 3 4" xfId="12128" xr:uid="{00000000-0005-0000-0000-000057320000}"/>
    <cellStyle name="Header2 7 2 3 4 2" xfId="12129" xr:uid="{00000000-0005-0000-0000-000058320000}"/>
    <cellStyle name="Header2 7 2 3 4 3" xfId="12130" xr:uid="{00000000-0005-0000-0000-000059320000}"/>
    <cellStyle name="Header2 7 2 3 5" xfId="12131" xr:uid="{00000000-0005-0000-0000-00005A320000}"/>
    <cellStyle name="Header2 7 2 3 5 2" xfId="12132" xr:uid="{00000000-0005-0000-0000-00005B320000}"/>
    <cellStyle name="Header2 7 2 3 6" xfId="12133" xr:uid="{00000000-0005-0000-0000-00005C320000}"/>
    <cellStyle name="Header2 7 2 3 6 2" xfId="12134" xr:uid="{00000000-0005-0000-0000-00005D320000}"/>
    <cellStyle name="Header2 7 2 3 7" xfId="12135" xr:uid="{00000000-0005-0000-0000-00005E320000}"/>
    <cellStyle name="Header2 7 2 4" xfId="12136" xr:uid="{00000000-0005-0000-0000-00005F320000}"/>
    <cellStyle name="Header2 7 2 4 2" xfId="12137" xr:uid="{00000000-0005-0000-0000-000060320000}"/>
    <cellStyle name="Header2 7 2 4 2 2" xfId="12138" xr:uid="{00000000-0005-0000-0000-000061320000}"/>
    <cellStyle name="Header2 7 2 4 2 2 2" xfId="12139" xr:uid="{00000000-0005-0000-0000-000062320000}"/>
    <cellStyle name="Header2 7 2 4 2 2 3" xfId="12140" xr:uid="{00000000-0005-0000-0000-000063320000}"/>
    <cellStyle name="Header2 7 2 4 2 3" xfId="12141" xr:uid="{00000000-0005-0000-0000-000064320000}"/>
    <cellStyle name="Header2 7 2 4 2 3 2" xfId="12142" xr:uid="{00000000-0005-0000-0000-000065320000}"/>
    <cellStyle name="Header2 7 2 4 2 4" xfId="12143" xr:uid="{00000000-0005-0000-0000-000066320000}"/>
    <cellStyle name="Header2 7 2 4 2 4 2" xfId="12144" xr:uid="{00000000-0005-0000-0000-000067320000}"/>
    <cellStyle name="Header2 7 2 4 2 5" xfId="12145" xr:uid="{00000000-0005-0000-0000-000068320000}"/>
    <cellStyle name="Header2 7 2 4 2 5 2" xfId="12146" xr:uid="{00000000-0005-0000-0000-000069320000}"/>
    <cellStyle name="Header2 7 2 4 2 6" xfId="12147" xr:uid="{00000000-0005-0000-0000-00006A320000}"/>
    <cellStyle name="Header2 7 2 4 2 6 2" xfId="12148" xr:uid="{00000000-0005-0000-0000-00006B320000}"/>
    <cellStyle name="Header2 7 2 4 2 6 3" xfId="12149" xr:uid="{00000000-0005-0000-0000-00006C320000}"/>
    <cellStyle name="Header2 7 2 4 2 7" xfId="12150" xr:uid="{00000000-0005-0000-0000-00006D320000}"/>
    <cellStyle name="Header2 7 2 4 3" xfId="12151" xr:uid="{00000000-0005-0000-0000-00006E320000}"/>
    <cellStyle name="Header2 7 2 4 3 2" xfId="12152" xr:uid="{00000000-0005-0000-0000-00006F320000}"/>
    <cellStyle name="Header2 7 2 4 3 3" xfId="12153" xr:uid="{00000000-0005-0000-0000-000070320000}"/>
    <cellStyle name="Header2 7 2 4 4" xfId="12154" xr:uid="{00000000-0005-0000-0000-000071320000}"/>
    <cellStyle name="Header2 7 2 4 4 2" xfId="12155" xr:uid="{00000000-0005-0000-0000-000072320000}"/>
    <cellStyle name="Header2 7 2 4 4 3" xfId="12156" xr:uid="{00000000-0005-0000-0000-000073320000}"/>
    <cellStyle name="Header2 7 2 4 5" xfId="12157" xr:uid="{00000000-0005-0000-0000-000074320000}"/>
    <cellStyle name="Header2 7 2 4 5 2" xfId="12158" xr:uid="{00000000-0005-0000-0000-000075320000}"/>
    <cellStyle name="Header2 7 2 4 6" xfId="12159" xr:uid="{00000000-0005-0000-0000-000076320000}"/>
    <cellStyle name="Header2 7 2 4 6 2" xfId="12160" xr:uid="{00000000-0005-0000-0000-000077320000}"/>
    <cellStyle name="Header2 7 2 4 7" xfId="12161" xr:uid="{00000000-0005-0000-0000-000078320000}"/>
    <cellStyle name="Header2 7 2 5" xfId="12162" xr:uid="{00000000-0005-0000-0000-000079320000}"/>
    <cellStyle name="Header2 7 2 5 2" xfId="12163" xr:uid="{00000000-0005-0000-0000-00007A320000}"/>
    <cellStyle name="Header2 7 2 5 2 2" xfId="12164" xr:uid="{00000000-0005-0000-0000-00007B320000}"/>
    <cellStyle name="Header2 7 2 5 2 3" xfId="12165" xr:uid="{00000000-0005-0000-0000-00007C320000}"/>
    <cellStyle name="Header2 7 2 5 3" xfId="12166" xr:uid="{00000000-0005-0000-0000-00007D320000}"/>
    <cellStyle name="Header2 7 2 5 3 2" xfId="12167" xr:uid="{00000000-0005-0000-0000-00007E320000}"/>
    <cellStyle name="Header2 7 2 5 4" xfId="12168" xr:uid="{00000000-0005-0000-0000-00007F320000}"/>
    <cellStyle name="Header2 7 2 5 4 2" xfId="12169" xr:uid="{00000000-0005-0000-0000-000080320000}"/>
    <cellStyle name="Header2 7 2 5 5" xfId="12170" xr:uid="{00000000-0005-0000-0000-000081320000}"/>
    <cellStyle name="Header2 7 2 5 5 2" xfId="12171" xr:uid="{00000000-0005-0000-0000-000082320000}"/>
    <cellStyle name="Header2 7 2 5 6" xfId="12172" xr:uid="{00000000-0005-0000-0000-000083320000}"/>
    <cellStyle name="Header2 7 2 5 6 2" xfId="12173" xr:uid="{00000000-0005-0000-0000-000084320000}"/>
    <cellStyle name="Header2 7 2 5 6 3" xfId="12174" xr:uid="{00000000-0005-0000-0000-000085320000}"/>
    <cellStyle name="Header2 7 2 5 7" xfId="12175" xr:uid="{00000000-0005-0000-0000-000086320000}"/>
    <cellStyle name="Header2 7 2 6" xfId="12176" xr:uid="{00000000-0005-0000-0000-000087320000}"/>
    <cellStyle name="Header2 7 2 6 2" xfId="12177" xr:uid="{00000000-0005-0000-0000-000088320000}"/>
    <cellStyle name="Header2 7 2 6 3" xfId="12178" xr:uid="{00000000-0005-0000-0000-000089320000}"/>
    <cellStyle name="Header2 7 2 7" xfId="12179" xr:uid="{00000000-0005-0000-0000-00008A320000}"/>
    <cellStyle name="Header2 7 2 7 2" xfId="12180" xr:uid="{00000000-0005-0000-0000-00008B320000}"/>
    <cellStyle name="Header2 7 2 7 3" xfId="12181" xr:uid="{00000000-0005-0000-0000-00008C320000}"/>
    <cellStyle name="Header2 7 2 8" xfId="12182" xr:uid="{00000000-0005-0000-0000-00008D320000}"/>
    <cellStyle name="Header2 7 2 8 2" xfId="12183" xr:uid="{00000000-0005-0000-0000-00008E320000}"/>
    <cellStyle name="Header2 7 2 9" xfId="12184" xr:uid="{00000000-0005-0000-0000-00008F320000}"/>
    <cellStyle name="Header2 7 2 9 2" xfId="12185" xr:uid="{00000000-0005-0000-0000-000090320000}"/>
    <cellStyle name="Header2 7 3" xfId="12186" xr:uid="{00000000-0005-0000-0000-000091320000}"/>
    <cellStyle name="Header2 7 3 10" xfId="12187" xr:uid="{00000000-0005-0000-0000-000092320000}"/>
    <cellStyle name="Header2 7 3 2" xfId="12188" xr:uid="{00000000-0005-0000-0000-000093320000}"/>
    <cellStyle name="Header2 7 3 2 2" xfId="12189" xr:uid="{00000000-0005-0000-0000-000094320000}"/>
    <cellStyle name="Header2 7 3 2 2 2" xfId="12190" xr:uid="{00000000-0005-0000-0000-000095320000}"/>
    <cellStyle name="Header2 7 3 2 2 2 2" xfId="12191" xr:uid="{00000000-0005-0000-0000-000096320000}"/>
    <cellStyle name="Header2 7 3 2 2 2 3" xfId="12192" xr:uid="{00000000-0005-0000-0000-000097320000}"/>
    <cellStyle name="Header2 7 3 2 2 3" xfId="12193" xr:uid="{00000000-0005-0000-0000-000098320000}"/>
    <cellStyle name="Header2 7 3 2 2 3 2" xfId="12194" xr:uid="{00000000-0005-0000-0000-000099320000}"/>
    <cellStyle name="Header2 7 3 2 2 4" xfId="12195" xr:uid="{00000000-0005-0000-0000-00009A320000}"/>
    <cellStyle name="Header2 7 3 2 2 4 2" xfId="12196" xr:uid="{00000000-0005-0000-0000-00009B320000}"/>
    <cellStyle name="Header2 7 3 2 2 5" xfId="12197" xr:uid="{00000000-0005-0000-0000-00009C320000}"/>
    <cellStyle name="Header2 7 3 2 2 5 2" xfId="12198" xr:uid="{00000000-0005-0000-0000-00009D320000}"/>
    <cellStyle name="Header2 7 3 2 2 6" xfId="12199" xr:uid="{00000000-0005-0000-0000-00009E320000}"/>
    <cellStyle name="Header2 7 3 2 2 6 2" xfId="12200" xr:uid="{00000000-0005-0000-0000-00009F320000}"/>
    <cellStyle name="Header2 7 3 2 2 6 3" xfId="12201" xr:uid="{00000000-0005-0000-0000-0000A0320000}"/>
    <cellStyle name="Header2 7 3 2 2 7" xfId="12202" xr:uid="{00000000-0005-0000-0000-0000A1320000}"/>
    <cellStyle name="Header2 7 3 2 3" xfId="12203" xr:uid="{00000000-0005-0000-0000-0000A2320000}"/>
    <cellStyle name="Header2 7 3 2 3 2" xfId="12204" xr:uid="{00000000-0005-0000-0000-0000A3320000}"/>
    <cellStyle name="Header2 7 3 2 3 3" xfId="12205" xr:uid="{00000000-0005-0000-0000-0000A4320000}"/>
    <cellStyle name="Header2 7 3 2 4" xfId="12206" xr:uid="{00000000-0005-0000-0000-0000A5320000}"/>
    <cellStyle name="Header2 7 3 2 4 2" xfId="12207" xr:uid="{00000000-0005-0000-0000-0000A6320000}"/>
    <cellStyle name="Header2 7 3 2 4 3" xfId="12208" xr:uid="{00000000-0005-0000-0000-0000A7320000}"/>
    <cellStyle name="Header2 7 3 2 5" xfId="12209" xr:uid="{00000000-0005-0000-0000-0000A8320000}"/>
    <cellStyle name="Header2 7 3 2 5 2" xfId="12210" xr:uid="{00000000-0005-0000-0000-0000A9320000}"/>
    <cellStyle name="Header2 7 3 2 6" xfId="12211" xr:uid="{00000000-0005-0000-0000-0000AA320000}"/>
    <cellStyle name="Header2 7 3 2 6 2" xfId="12212" xr:uid="{00000000-0005-0000-0000-0000AB320000}"/>
    <cellStyle name="Header2 7 3 2 7" xfId="12213" xr:uid="{00000000-0005-0000-0000-0000AC320000}"/>
    <cellStyle name="Header2 7 3 3" xfId="12214" xr:uid="{00000000-0005-0000-0000-0000AD320000}"/>
    <cellStyle name="Header2 7 3 3 2" xfId="12215" xr:uid="{00000000-0005-0000-0000-0000AE320000}"/>
    <cellStyle name="Header2 7 3 3 2 2" xfId="12216" xr:uid="{00000000-0005-0000-0000-0000AF320000}"/>
    <cellStyle name="Header2 7 3 3 2 2 2" xfId="12217" xr:uid="{00000000-0005-0000-0000-0000B0320000}"/>
    <cellStyle name="Header2 7 3 3 2 2 3" xfId="12218" xr:uid="{00000000-0005-0000-0000-0000B1320000}"/>
    <cellStyle name="Header2 7 3 3 2 3" xfId="12219" xr:uid="{00000000-0005-0000-0000-0000B2320000}"/>
    <cellStyle name="Header2 7 3 3 2 3 2" xfId="12220" xr:uid="{00000000-0005-0000-0000-0000B3320000}"/>
    <cellStyle name="Header2 7 3 3 2 4" xfId="12221" xr:uid="{00000000-0005-0000-0000-0000B4320000}"/>
    <cellStyle name="Header2 7 3 3 2 4 2" xfId="12222" xr:uid="{00000000-0005-0000-0000-0000B5320000}"/>
    <cellStyle name="Header2 7 3 3 2 5" xfId="12223" xr:uid="{00000000-0005-0000-0000-0000B6320000}"/>
    <cellStyle name="Header2 7 3 3 2 5 2" xfId="12224" xr:uid="{00000000-0005-0000-0000-0000B7320000}"/>
    <cellStyle name="Header2 7 3 3 2 6" xfId="12225" xr:uid="{00000000-0005-0000-0000-0000B8320000}"/>
    <cellStyle name="Header2 7 3 3 2 6 2" xfId="12226" xr:uid="{00000000-0005-0000-0000-0000B9320000}"/>
    <cellStyle name="Header2 7 3 3 2 6 3" xfId="12227" xr:uid="{00000000-0005-0000-0000-0000BA320000}"/>
    <cellStyle name="Header2 7 3 3 2 7" xfId="12228" xr:uid="{00000000-0005-0000-0000-0000BB320000}"/>
    <cellStyle name="Header2 7 3 3 3" xfId="12229" xr:uid="{00000000-0005-0000-0000-0000BC320000}"/>
    <cellStyle name="Header2 7 3 3 3 2" xfId="12230" xr:uid="{00000000-0005-0000-0000-0000BD320000}"/>
    <cellStyle name="Header2 7 3 3 3 3" xfId="12231" xr:uid="{00000000-0005-0000-0000-0000BE320000}"/>
    <cellStyle name="Header2 7 3 3 4" xfId="12232" xr:uid="{00000000-0005-0000-0000-0000BF320000}"/>
    <cellStyle name="Header2 7 3 3 4 2" xfId="12233" xr:uid="{00000000-0005-0000-0000-0000C0320000}"/>
    <cellStyle name="Header2 7 3 3 4 3" xfId="12234" xr:uid="{00000000-0005-0000-0000-0000C1320000}"/>
    <cellStyle name="Header2 7 3 3 5" xfId="12235" xr:uid="{00000000-0005-0000-0000-0000C2320000}"/>
    <cellStyle name="Header2 7 3 3 5 2" xfId="12236" xr:uid="{00000000-0005-0000-0000-0000C3320000}"/>
    <cellStyle name="Header2 7 3 3 6" xfId="12237" xr:uid="{00000000-0005-0000-0000-0000C4320000}"/>
    <cellStyle name="Header2 7 3 3 6 2" xfId="12238" xr:uid="{00000000-0005-0000-0000-0000C5320000}"/>
    <cellStyle name="Header2 7 3 3 7" xfId="12239" xr:uid="{00000000-0005-0000-0000-0000C6320000}"/>
    <cellStyle name="Header2 7 3 4" xfId="12240" xr:uid="{00000000-0005-0000-0000-0000C7320000}"/>
    <cellStyle name="Header2 7 3 4 2" xfId="12241" xr:uid="{00000000-0005-0000-0000-0000C8320000}"/>
    <cellStyle name="Header2 7 3 4 2 2" xfId="12242" xr:uid="{00000000-0005-0000-0000-0000C9320000}"/>
    <cellStyle name="Header2 7 3 4 2 2 2" xfId="12243" xr:uid="{00000000-0005-0000-0000-0000CA320000}"/>
    <cellStyle name="Header2 7 3 4 2 2 3" xfId="12244" xr:uid="{00000000-0005-0000-0000-0000CB320000}"/>
    <cellStyle name="Header2 7 3 4 2 3" xfId="12245" xr:uid="{00000000-0005-0000-0000-0000CC320000}"/>
    <cellStyle name="Header2 7 3 4 2 3 2" xfId="12246" xr:uid="{00000000-0005-0000-0000-0000CD320000}"/>
    <cellStyle name="Header2 7 3 4 2 4" xfId="12247" xr:uid="{00000000-0005-0000-0000-0000CE320000}"/>
    <cellStyle name="Header2 7 3 4 2 4 2" xfId="12248" xr:uid="{00000000-0005-0000-0000-0000CF320000}"/>
    <cellStyle name="Header2 7 3 4 2 5" xfId="12249" xr:uid="{00000000-0005-0000-0000-0000D0320000}"/>
    <cellStyle name="Header2 7 3 4 2 5 2" xfId="12250" xr:uid="{00000000-0005-0000-0000-0000D1320000}"/>
    <cellStyle name="Header2 7 3 4 2 6" xfId="12251" xr:uid="{00000000-0005-0000-0000-0000D2320000}"/>
    <cellStyle name="Header2 7 3 4 2 6 2" xfId="12252" xr:uid="{00000000-0005-0000-0000-0000D3320000}"/>
    <cellStyle name="Header2 7 3 4 2 6 3" xfId="12253" xr:uid="{00000000-0005-0000-0000-0000D4320000}"/>
    <cellStyle name="Header2 7 3 4 2 7" xfId="12254" xr:uid="{00000000-0005-0000-0000-0000D5320000}"/>
    <cellStyle name="Header2 7 3 4 3" xfId="12255" xr:uid="{00000000-0005-0000-0000-0000D6320000}"/>
    <cellStyle name="Header2 7 3 4 3 2" xfId="12256" xr:uid="{00000000-0005-0000-0000-0000D7320000}"/>
    <cellStyle name="Header2 7 3 4 3 3" xfId="12257" xr:uid="{00000000-0005-0000-0000-0000D8320000}"/>
    <cellStyle name="Header2 7 3 4 4" xfId="12258" xr:uid="{00000000-0005-0000-0000-0000D9320000}"/>
    <cellStyle name="Header2 7 3 4 4 2" xfId="12259" xr:uid="{00000000-0005-0000-0000-0000DA320000}"/>
    <cellStyle name="Header2 7 3 4 4 3" xfId="12260" xr:uid="{00000000-0005-0000-0000-0000DB320000}"/>
    <cellStyle name="Header2 7 3 4 5" xfId="12261" xr:uid="{00000000-0005-0000-0000-0000DC320000}"/>
    <cellStyle name="Header2 7 3 4 5 2" xfId="12262" xr:uid="{00000000-0005-0000-0000-0000DD320000}"/>
    <cellStyle name="Header2 7 3 4 6" xfId="12263" xr:uid="{00000000-0005-0000-0000-0000DE320000}"/>
    <cellStyle name="Header2 7 3 4 6 2" xfId="12264" xr:uid="{00000000-0005-0000-0000-0000DF320000}"/>
    <cellStyle name="Header2 7 3 4 7" xfId="12265" xr:uid="{00000000-0005-0000-0000-0000E0320000}"/>
    <cellStyle name="Header2 7 3 5" xfId="12266" xr:uid="{00000000-0005-0000-0000-0000E1320000}"/>
    <cellStyle name="Header2 7 3 5 2" xfId="12267" xr:uid="{00000000-0005-0000-0000-0000E2320000}"/>
    <cellStyle name="Header2 7 3 5 2 2" xfId="12268" xr:uid="{00000000-0005-0000-0000-0000E3320000}"/>
    <cellStyle name="Header2 7 3 5 2 3" xfId="12269" xr:uid="{00000000-0005-0000-0000-0000E4320000}"/>
    <cellStyle name="Header2 7 3 5 3" xfId="12270" xr:uid="{00000000-0005-0000-0000-0000E5320000}"/>
    <cellStyle name="Header2 7 3 5 3 2" xfId="12271" xr:uid="{00000000-0005-0000-0000-0000E6320000}"/>
    <cellStyle name="Header2 7 3 5 4" xfId="12272" xr:uid="{00000000-0005-0000-0000-0000E7320000}"/>
    <cellStyle name="Header2 7 3 5 4 2" xfId="12273" xr:uid="{00000000-0005-0000-0000-0000E8320000}"/>
    <cellStyle name="Header2 7 3 5 5" xfId="12274" xr:uid="{00000000-0005-0000-0000-0000E9320000}"/>
    <cellStyle name="Header2 7 3 5 5 2" xfId="12275" xr:uid="{00000000-0005-0000-0000-0000EA320000}"/>
    <cellStyle name="Header2 7 3 5 6" xfId="12276" xr:uid="{00000000-0005-0000-0000-0000EB320000}"/>
    <cellStyle name="Header2 7 3 5 6 2" xfId="12277" xr:uid="{00000000-0005-0000-0000-0000EC320000}"/>
    <cellStyle name="Header2 7 3 5 6 3" xfId="12278" xr:uid="{00000000-0005-0000-0000-0000ED320000}"/>
    <cellStyle name="Header2 7 3 5 7" xfId="12279" xr:uid="{00000000-0005-0000-0000-0000EE320000}"/>
    <cellStyle name="Header2 7 3 6" xfId="12280" xr:uid="{00000000-0005-0000-0000-0000EF320000}"/>
    <cellStyle name="Header2 7 3 6 2" xfId="12281" xr:uid="{00000000-0005-0000-0000-0000F0320000}"/>
    <cellStyle name="Header2 7 3 6 3" xfId="12282" xr:uid="{00000000-0005-0000-0000-0000F1320000}"/>
    <cellStyle name="Header2 7 3 7" xfId="12283" xr:uid="{00000000-0005-0000-0000-0000F2320000}"/>
    <cellStyle name="Header2 7 3 7 2" xfId="12284" xr:uid="{00000000-0005-0000-0000-0000F3320000}"/>
    <cellStyle name="Header2 7 3 7 3" xfId="12285" xr:uid="{00000000-0005-0000-0000-0000F4320000}"/>
    <cellStyle name="Header2 7 3 8" xfId="12286" xr:uid="{00000000-0005-0000-0000-0000F5320000}"/>
    <cellStyle name="Header2 7 3 8 2" xfId="12287" xr:uid="{00000000-0005-0000-0000-0000F6320000}"/>
    <cellStyle name="Header2 7 3 9" xfId="12288" xr:uid="{00000000-0005-0000-0000-0000F7320000}"/>
    <cellStyle name="Header2 7 3 9 2" xfId="12289" xr:uid="{00000000-0005-0000-0000-0000F8320000}"/>
    <cellStyle name="Header2 7 4" xfId="12290" xr:uid="{00000000-0005-0000-0000-0000F9320000}"/>
    <cellStyle name="Header2 7 4 10" xfId="12291" xr:uid="{00000000-0005-0000-0000-0000FA320000}"/>
    <cellStyle name="Header2 7 4 2" xfId="12292" xr:uid="{00000000-0005-0000-0000-0000FB320000}"/>
    <cellStyle name="Header2 7 4 2 2" xfId="12293" xr:uid="{00000000-0005-0000-0000-0000FC320000}"/>
    <cellStyle name="Header2 7 4 2 2 2" xfId="12294" xr:uid="{00000000-0005-0000-0000-0000FD320000}"/>
    <cellStyle name="Header2 7 4 2 2 2 2" xfId="12295" xr:uid="{00000000-0005-0000-0000-0000FE320000}"/>
    <cellStyle name="Header2 7 4 2 2 2 3" xfId="12296" xr:uid="{00000000-0005-0000-0000-0000FF320000}"/>
    <cellStyle name="Header2 7 4 2 2 3" xfId="12297" xr:uid="{00000000-0005-0000-0000-000000330000}"/>
    <cellStyle name="Header2 7 4 2 2 3 2" xfId="12298" xr:uid="{00000000-0005-0000-0000-000001330000}"/>
    <cellStyle name="Header2 7 4 2 2 4" xfId="12299" xr:uid="{00000000-0005-0000-0000-000002330000}"/>
    <cellStyle name="Header2 7 4 2 2 4 2" xfId="12300" xr:uid="{00000000-0005-0000-0000-000003330000}"/>
    <cellStyle name="Header2 7 4 2 2 5" xfId="12301" xr:uid="{00000000-0005-0000-0000-000004330000}"/>
    <cellStyle name="Header2 7 4 2 2 5 2" xfId="12302" xr:uid="{00000000-0005-0000-0000-000005330000}"/>
    <cellStyle name="Header2 7 4 2 2 6" xfId="12303" xr:uid="{00000000-0005-0000-0000-000006330000}"/>
    <cellStyle name="Header2 7 4 2 2 6 2" xfId="12304" xr:uid="{00000000-0005-0000-0000-000007330000}"/>
    <cellStyle name="Header2 7 4 2 2 6 3" xfId="12305" xr:uid="{00000000-0005-0000-0000-000008330000}"/>
    <cellStyle name="Header2 7 4 2 2 7" xfId="12306" xr:uid="{00000000-0005-0000-0000-000009330000}"/>
    <cellStyle name="Header2 7 4 2 3" xfId="12307" xr:uid="{00000000-0005-0000-0000-00000A330000}"/>
    <cellStyle name="Header2 7 4 2 3 2" xfId="12308" xr:uid="{00000000-0005-0000-0000-00000B330000}"/>
    <cellStyle name="Header2 7 4 2 3 3" xfId="12309" xr:uid="{00000000-0005-0000-0000-00000C330000}"/>
    <cellStyle name="Header2 7 4 2 4" xfId="12310" xr:uid="{00000000-0005-0000-0000-00000D330000}"/>
    <cellStyle name="Header2 7 4 2 4 2" xfId="12311" xr:uid="{00000000-0005-0000-0000-00000E330000}"/>
    <cellStyle name="Header2 7 4 2 4 3" xfId="12312" xr:uid="{00000000-0005-0000-0000-00000F330000}"/>
    <cellStyle name="Header2 7 4 2 5" xfId="12313" xr:uid="{00000000-0005-0000-0000-000010330000}"/>
    <cellStyle name="Header2 7 4 2 5 2" xfId="12314" xr:uid="{00000000-0005-0000-0000-000011330000}"/>
    <cellStyle name="Header2 7 4 2 6" xfId="12315" xr:uid="{00000000-0005-0000-0000-000012330000}"/>
    <cellStyle name="Header2 7 4 2 6 2" xfId="12316" xr:uid="{00000000-0005-0000-0000-000013330000}"/>
    <cellStyle name="Header2 7 4 2 7" xfId="12317" xr:uid="{00000000-0005-0000-0000-000014330000}"/>
    <cellStyle name="Header2 7 4 3" xfId="12318" xr:uid="{00000000-0005-0000-0000-000015330000}"/>
    <cellStyle name="Header2 7 4 3 2" xfId="12319" xr:uid="{00000000-0005-0000-0000-000016330000}"/>
    <cellStyle name="Header2 7 4 3 2 2" xfId="12320" xr:uid="{00000000-0005-0000-0000-000017330000}"/>
    <cellStyle name="Header2 7 4 3 2 2 2" xfId="12321" xr:uid="{00000000-0005-0000-0000-000018330000}"/>
    <cellStyle name="Header2 7 4 3 2 2 3" xfId="12322" xr:uid="{00000000-0005-0000-0000-000019330000}"/>
    <cellStyle name="Header2 7 4 3 2 3" xfId="12323" xr:uid="{00000000-0005-0000-0000-00001A330000}"/>
    <cellStyle name="Header2 7 4 3 2 3 2" xfId="12324" xr:uid="{00000000-0005-0000-0000-00001B330000}"/>
    <cellStyle name="Header2 7 4 3 2 4" xfId="12325" xr:uid="{00000000-0005-0000-0000-00001C330000}"/>
    <cellStyle name="Header2 7 4 3 2 4 2" xfId="12326" xr:uid="{00000000-0005-0000-0000-00001D330000}"/>
    <cellStyle name="Header2 7 4 3 2 5" xfId="12327" xr:uid="{00000000-0005-0000-0000-00001E330000}"/>
    <cellStyle name="Header2 7 4 3 2 5 2" xfId="12328" xr:uid="{00000000-0005-0000-0000-00001F330000}"/>
    <cellStyle name="Header2 7 4 3 2 6" xfId="12329" xr:uid="{00000000-0005-0000-0000-000020330000}"/>
    <cellStyle name="Header2 7 4 3 2 6 2" xfId="12330" xr:uid="{00000000-0005-0000-0000-000021330000}"/>
    <cellStyle name="Header2 7 4 3 2 6 3" xfId="12331" xr:uid="{00000000-0005-0000-0000-000022330000}"/>
    <cellStyle name="Header2 7 4 3 2 7" xfId="12332" xr:uid="{00000000-0005-0000-0000-000023330000}"/>
    <cellStyle name="Header2 7 4 3 3" xfId="12333" xr:uid="{00000000-0005-0000-0000-000024330000}"/>
    <cellStyle name="Header2 7 4 3 3 2" xfId="12334" xr:uid="{00000000-0005-0000-0000-000025330000}"/>
    <cellStyle name="Header2 7 4 3 3 3" xfId="12335" xr:uid="{00000000-0005-0000-0000-000026330000}"/>
    <cellStyle name="Header2 7 4 3 4" xfId="12336" xr:uid="{00000000-0005-0000-0000-000027330000}"/>
    <cellStyle name="Header2 7 4 3 4 2" xfId="12337" xr:uid="{00000000-0005-0000-0000-000028330000}"/>
    <cellStyle name="Header2 7 4 3 4 3" xfId="12338" xr:uid="{00000000-0005-0000-0000-000029330000}"/>
    <cellStyle name="Header2 7 4 3 5" xfId="12339" xr:uid="{00000000-0005-0000-0000-00002A330000}"/>
    <cellStyle name="Header2 7 4 3 5 2" xfId="12340" xr:uid="{00000000-0005-0000-0000-00002B330000}"/>
    <cellStyle name="Header2 7 4 3 6" xfId="12341" xr:uid="{00000000-0005-0000-0000-00002C330000}"/>
    <cellStyle name="Header2 7 4 3 6 2" xfId="12342" xr:uid="{00000000-0005-0000-0000-00002D330000}"/>
    <cellStyle name="Header2 7 4 3 7" xfId="12343" xr:uid="{00000000-0005-0000-0000-00002E330000}"/>
    <cellStyle name="Header2 7 4 4" xfId="12344" xr:uid="{00000000-0005-0000-0000-00002F330000}"/>
    <cellStyle name="Header2 7 4 4 2" xfId="12345" xr:uid="{00000000-0005-0000-0000-000030330000}"/>
    <cellStyle name="Header2 7 4 4 2 2" xfId="12346" xr:uid="{00000000-0005-0000-0000-000031330000}"/>
    <cellStyle name="Header2 7 4 4 2 2 2" xfId="12347" xr:uid="{00000000-0005-0000-0000-000032330000}"/>
    <cellStyle name="Header2 7 4 4 2 2 3" xfId="12348" xr:uid="{00000000-0005-0000-0000-000033330000}"/>
    <cellStyle name="Header2 7 4 4 2 3" xfId="12349" xr:uid="{00000000-0005-0000-0000-000034330000}"/>
    <cellStyle name="Header2 7 4 4 2 3 2" xfId="12350" xr:uid="{00000000-0005-0000-0000-000035330000}"/>
    <cellStyle name="Header2 7 4 4 2 4" xfId="12351" xr:uid="{00000000-0005-0000-0000-000036330000}"/>
    <cellStyle name="Header2 7 4 4 2 4 2" xfId="12352" xr:uid="{00000000-0005-0000-0000-000037330000}"/>
    <cellStyle name="Header2 7 4 4 2 5" xfId="12353" xr:uid="{00000000-0005-0000-0000-000038330000}"/>
    <cellStyle name="Header2 7 4 4 2 5 2" xfId="12354" xr:uid="{00000000-0005-0000-0000-000039330000}"/>
    <cellStyle name="Header2 7 4 4 2 6" xfId="12355" xr:uid="{00000000-0005-0000-0000-00003A330000}"/>
    <cellStyle name="Header2 7 4 4 2 6 2" xfId="12356" xr:uid="{00000000-0005-0000-0000-00003B330000}"/>
    <cellStyle name="Header2 7 4 4 2 6 3" xfId="12357" xr:uid="{00000000-0005-0000-0000-00003C330000}"/>
    <cellStyle name="Header2 7 4 4 2 7" xfId="12358" xr:uid="{00000000-0005-0000-0000-00003D330000}"/>
    <cellStyle name="Header2 7 4 4 3" xfId="12359" xr:uid="{00000000-0005-0000-0000-00003E330000}"/>
    <cellStyle name="Header2 7 4 4 3 2" xfId="12360" xr:uid="{00000000-0005-0000-0000-00003F330000}"/>
    <cellStyle name="Header2 7 4 4 3 3" xfId="12361" xr:uid="{00000000-0005-0000-0000-000040330000}"/>
    <cellStyle name="Header2 7 4 4 4" xfId="12362" xr:uid="{00000000-0005-0000-0000-000041330000}"/>
    <cellStyle name="Header2 7 4 4 4 2" xfId="12363" xr:uid="{00000000-0005-0000-0000-000042330000}"/>
    <cellStyle name="Header2 7 4 4 4 3" xfId="12364" xr:uid="{00000000-0005-0000-0000-000043330000}"/>
    <cellStyle name="Header2 7 4 4 5" xfId="12365" xr:uid="{00000000-0005-0000-0000-000044330000}"/>
    <cellStyle name="Header2 7 4 4 5 2" xfId="12366" xr:uid="{00000000-0005-0000-0000-000045330000}"/>
    <cellStyle name="Header2 7 4 4 6" xfId="12367" xr:uid="{00000000-0005-0000-0000-000046330000}"/>
    <cellStyle name="Header2 7 4 4 6 2" xfId="12368" xr:uid="{00000000-0005-0000-0000-000047330000}"/>
    <cellStyle name="Header2 7 4 4 7" xfId="12369" xr:uid="{00000000-0005-0000-0000-000048330000}"/>
    <cellStyle name="Header2 7 4 5" xfId="12370" xr:uid="{00000000-0005-0000-0000-000049330000}"/>
    <cellStyle name="Header2 7 4 5 2" xfId="12371" xr:uid="{00000000-0005-0000-0000-00004A330000}"/>
    <cellStyle name="Header2 7 4 5 2 2" xfId="12372" xr:uid="{00000000-0005-0000-0000-00004B330000}"/>
    <cellStyle name="Header2 7 4 5 2 3" xfId="12373" xr:uid="{00000000-0005-0000-0000-00004C330000}"/>
    <cellStyle name="Header2 7 4 5 3" xfId="12374" xr:uid="{00000000-0005-0000-0000-00004D330000}"/>
    <cellStyle name="Header2 7 4 5 3 2" xfId="12375" xr:uid="{00000000-0005-0000-0000-00004E330000}"/>
    <cellStyle name="Header2 7 4 5 4" xfId="12376" xr:uid="{00000000-0005-0000-0000-00004F330000}"/>
    <cellStyle name="Header2 7 4 5 4 2" xfId="12377" xr:uid="{00000000-0005-0000-0000-000050330000}"/>
    <cellStyle name="Header2 7 4 5 5" xfId="12378" xr:uid="{00000000-0005-0000-0000-000051330000}"/>
    <cellStyle name="Header2 7 4 5 5 2" xfId="12379" xr:uid="{00000000-0005-0000-0000-000052330000}"/>
    <cellStyle name="Header2 7 4 5 6" xfId="12380" xr:uid="{00000000-0005-0000-0000-000053330000}"/>
    <cellStyle name="Header2 7 4 5 6 2" xfId="12381" xr:uid="{00000000-0005-0000-0000-000054330000}"/>
    <cellStyle name="Header2 7 4 5 6 3" xfId="12382" xr:uid="{00000000-0005-0000-0000-000055330000}"/>
    <cellStyle name="Header2 7 4 5 7" xfId="12383" xr:uid="{00000000-0005-0000-0000-000056330000}"/>
    <cellStyle name="Header2 7 4 6" xfId="12384" xr:uid="{00000000-0005-0000-0000-000057330000}"/>
    <cellStyle name="Header2 7 4 6 2" xfId="12385" xr:uid="{00000000-0005-0000-0000-000058330000}"/>
    <cellStyle name="Header2 7 4 6 3" xfId="12386" xr:uid="{00000000-0005-0000-0000-000059330000}"/>
    <cellStyle name="Header2 7 4 7" xfId="12387" xr:uid="{00000000-0005-0000-0000-00005A330000}"/>
    <cellStyle name="Header2 7 4 7 2" xfId="12388" xr:uid="{00000000-0005-0000-0000-00005B330000}"/>
    <cellStyle name="Header2 7 4 7 3" xfId="12389" xr:uid="{00000000-0005-0000-0000-00005C330000}"/>
    <cellStyle name="Header2 7 4 8" xfId="12390" xr:uid="{00000000-0005-0000-0000-00005D330000}"/>
    <cellStyle name="Header2 7 4 8 2" xfId="12391" xr:uid="{00000000-0005-0000-0000-00005E330000}"/>
    <cellStyle name="Header2 7 4 9" xfId="12392" xr:uid="{00000000-0005-0000-0000-00005F330000}"/>
    <cellStyle name="Header2 7 4 9 2" xfId="12393" xr:uid="{00000000-0005-0000-0000-000060330000}"/>
    <cellStyle name="Header2 7 5" xfId="12394" xr:uid="{00000000-0005-0000-0000-000061330000}"/>
    <cellStyle name="Header2 7 5 2" xfId="12395" xr:uid="{00000000-0005-0000-0000-000062330000}"/>
    <cellStyle name="Header2 7 5 2 2" xfId="12396" xr:uid="{00000000-0005-0000-0000-000063330000}"/>
    <cellStyle name="Header2 7 5 2 3" xfId="12397" xr:uid="{00000000-0005-0000-0000-000064330000}"/>
    <cellStyle name="Header2 7 5 3" xfId="12398" xr:uid="{00000000-0005-0000-0000-000065330000}"/>
    <cellStyle name="Header2 7 5 3 2" xfId="12399" xr:uid="{00000000-0005-0000-0000-000066330000}"/>
    <cellStyle name="Header2 7 5 4" xfId="12400" xr:uid="{00000000-0005-0000-0000-000067330000}"/>
    <cellStyle name="Header2 7 5 4 2" xfId="12401" xr:uid="{00000000-0005-0000-0000-000068330000}"/>
    <cellStyle name="Header2 7 5 5" xfId="12402" xr:uid="{00000000-0005-0000-0000-000069330000}"/>
    <cellStyle name="Header2 7 5 5 2" xfId="12403" xr:uid="{00000000-0005-0000-0000-00006A330000}"/>
    <cellStyle name="Header2 7 5 6" xfId="12404" xr:uid="{00000000-0005-0000-0000-00006B330000}"/>
    <cellStyle name="Header2 7 5 6 2" xfId="12405" xr:uid="{00000000-0005-0000-0000-00006C330000}"/>
    <cellStyle name="Header2 7 5 6 3" xfId="12406" xr:uid="{00000000-0005-0000-0000-00006D330000}"/>
    <cellStyle name="Header2 7 5 7" xfId="12407" xr:uid="{00000000-0005-0000-0000-00006E330000}"/>
    <cellStyle name="Header2 7 6" xfId="12408" xr:uid="{00000000-0005-0000-0000-00006F330000}"/>
    <cellStyle name="Header2 7 6 2" xfId="12409" xr:uid="{00000000-0005-0000-0000-000070330000}"/>
    <cellStyle name="Header2 7 6 3" xfId="12410" xr:uid="{00000000-0005-0000-0000-000071330000}"/>
    <cellStyle name="Header2 7 7" xfId="12411" xr:uid="{00000000-0005-0000-0000-000072330000}"/>
    <cellStyle name="Header2 7 7 2" xfId="12412" xr:uid="{00000000-0005-0000-0000-000073330000}"/>
    <cellStyle name="Header2 7 7 3" xfId="12413" xr:uid="{00000000-0005-0000-0000-000074330000}"/>
    <cellStyle name="Header2 7 8" xfId="12414" xr:uid="{00000000-0005-0000-0000-000075330000}"/>
    <cellStyle name="Header2 7 8 2" xfId="12415" xr:uid="{00000000-0005-0000-0000-000076330000}"/>
    <cellStyle name="Header2 7 9" xfId="12416" xr:uid="{00000000-0005-0000-0000-000077330000}"/>
    <cellStyle name="Header2 7 9 2" xfId="12417" xr:uid="{00000000-0005-0000-0000-000078330000}"/>
    <cellStyle name="Header2 8" xfId="12418" xr:uid="{00000000-0005-0000-0000-000079330000}"/>
    <cellStyle name="Header2 8 10" xfId="12419" xr:uid="{00000000-0005-0000-0000-00007A330000}"/>
    <cellStyle name="Header2 8 2" xfId="12420" xr:uid="{00000000-0005-0000-0000-00007B330000}"/>
    <cellStyle name="Header2 8 2 2" xfId="12421" xr:uid="{00000000-0005-0000-0000-00007C330000}"/>
    <cellStyle name="Header2 8 2 2 2" xfId="12422" xr:uid="{00000000-0005-0000-0000-00007D330000}"/>
    <cellStyle name="Header2 8 2 2 2 2" xfId="12423" xr:uid="{00000000-0005-0000-0000-00007E330000}"/>
    <cellStyle name="Header2 8 2 2 2 3" xfId="12424" xr:uid="{00000000-0005-0000-0000-00007F330000}"/>
    <cellStyle name="Header2 8 2 2 3" xfId="12425" xr:uid="{00000000-0005-0000-0000-000080330000}"/>
    <cellStyle name="Header2 8 2 2 3 2" xfId="12426" xr:uid="{00000000-0005-0000-0000-000081330000}"/>
    <cellStyle name="Header2 8 2 2 4" xfId="12427" xr:uid="{00000000-0005-0000-0000-000082330000}"/>
    <cellStyle name="Header2 8 2 2 4 2" xfId="12428" xr:uid="{00000000-0005-0000-0000-000083330000}"/>
    <cellStyle name="Header2 8 2 2 5" xfId="12429" xr:uid="{00000000-0005-0000-0000-000084330000}"/>
    <cellStyle name="Header2 8 2 2 5 2" xfId="12430" xr:uid="{00000000-0005-0000-0000-000085330000}"/>
    <cellStyle name="Header2 8 2 2 6" xfId="12431" xr:uid="{00000000-0005-0000-0000-000086330000}"/>
    <cellStyle name="Header2 8 2 2 6 2" xfId="12432" xr:uid="{00000000-0005-0000-0000-000087330000}"/>
    <cellStyle name="Header2 8 2 2 6 3" xfId="12433" xr:uid="{00000000-0005-0000-0000-000088330000}"/>
    <cellStyle name="Header2 8 2 2 7" xfId="12434" xr:uid="{00000000-0005-0000-0000-000089330000}"/>
    <cellStyle name="Header2 8 2 3" xfId="12435" xr:uid="{00000000-0005-0000-0000-00008A330000}"/>
    <cellStyle name="Header2 8 2 3 2" xfId="12436" xr:uid="{00000000-0005-0000-0000-00008B330000}"/>
    <cellStyle name="Header2 8 2 3 3" xfId="12437" xr:uid="{00000000-0005-0000-0000-00008C330000}"/>
    <cellStyle name="Header2 8 2 4" xfId="12438" xr:uid="{00000000-0005-0000-0000-00008D330000}"/>
    <cellStyle name="Header2 8 2 4 2" xfId="12439" xr:uid="{00000000-0005-0000-0000-00008E330000}"/>
    <cellStyle name="Header2 8 2 4 3" xfId="12440" xr:uid="{00000000-0005-0000-0000-00008F330000}"/>
    <cellStyle name="Header2 8 2 5" xfId="12441" xr:uid="{00000000-0005-0000-0000-000090330000}"/>
    <cellStyle name="Header2 8 2 5 2" xfId="12442" xr:uid="{00000000-0005-0000-0000-000091330000}"/>
    <cellStyle name="Header2 8 2 6" xfId="12443" xr:uid="{00000000-0005-0000-0000-000092330000}"/>
    <cellStyle name="Header2 8 2 6 2" xfId="12444" xr:uid="{00000000-0005-0000-0000-000093330000}"/>
    <cellStyle name="Header2 8 2 7" xfId="12445" xr:uid="{00000000-0005-0000-0000-000094330000}"/>
    <cellStyle name="Header2 8 3" xfId="12446" xr:uid="{00000000-0005-0000-0000-000095330000}"/>
    <cellStyle name="Header2 8 3 2" xfId="12447" xr:uid="{00000000-0005-0000-0000-000096330000}"/>
    <cellStyle name="Header2 8 3 2 2" xfId="12448" xr:uid="{00000000-0005-0000-0000-000097330000}"/>
    <cellStyle name="Header2 8 3 2 2 2" xfId="12449" xr:uid="{00000000-0005-0000-0000-000098330000}"/>
    <cellStyle name="Header2 8 3 2 2 3" xfId="12450" xr:uid="{00000000-0005-0000-0000-000099330000}"/>
    <cellStyle name="Header2 8 3 2 3" xfId="12451" xr:uid="{00000000-0005-0000-0000-00009A330000}"/>
    <cellStyle name="Header2 8 3 2 3 2" xfId="12452" xr:uid="{00000000-0005-0000-0000-00009B330000}"/>
    <cellStyle name="Header2 8 3 2 4" xfId="12453" xr:uid="{00000000-0005-0000-0000-00009C330000}"/>
    <cellStyle name="Header2 8 3 2 4 2" xfId="12454" xr:uid="{00000000-0005-0000-0000-00009D330000}"/>
    <cellStyle name="Header2 8 3 2 5" xfId="12455" xr:uid="{00000000-0005-0000-0000-00009E330000}"/>
    <cellStyle name="Header2 8 3 2 5 2" xfId="12456" xr:uid="{00000000-0005-0000-0000-00009F330000}"/>
    <cellStyle name="Header2 8 3 2 6" xfId="12457" xr:uid="{00000000-0005-0000-0000-0000A0330000}"/>
    <cellStyle name="Header2 8 3 2 6 2" xfId="12458" xr:uid="{00000000-0005-0000-0000-0000A1330000}"/>
    <cellStyle name="Header2 8 3 2 6 3" xfId="12459" xr:uid="{00000000-0005-0000-0000-0000A2330000}"/>
    <cellStyle name="Header2 8 3 2 7" xfId="12460" xr:uid="{00000000-0005-0000-0000-0000A3330000}"/>
    <cellStyle name="Header2 8 3 3" xfId="12461" xr:uid="{00000000-0005-0000-0000-0000A4330000}"/>
    <cellStyle name="Header2 8 3 3 2" xfId="12462" xr:uid="{00000000-0005-0000-0000-0000A5330000}"/>
    <cellStyle name="Header2 8 3 3 3" xfId="12463" xr:uid="{00000000-0005-0000-0000-0000A6330000}"/>
    <cellStyle name="Header2 8 3 4" xfId="12464" xr:uid="{00000000-0005-0000-0000-0000A7330000}"/>
    <cellStyle name="Header2 8 3 4 2" xfId="12465" xr:uid="{00000000-0005-0000-0000-0000A8330000}"/>
    <cellStyle name="Header2 8 3 4 3" xfId="12466" xr:uid="{00000000-0005-0000-0000-0000A9330000}"/>
    <cellStyle name="Header2 8 3 5" xfId="12467" xr:uid="{00000000-0005-0000-0000-0000AA330000}"/>
    <cellStyle name="Header2 8 3 5 2" xfId="12468" xr:uid="{00000000-0005-0000-0000-0000AB330000}"/>
    <cellStyle name="Header2 8 3 6" xfId="12469" xr:uid="{00000000-0005-0000-0000-0000AC330000}"/>
    <cellStyle name="Header2 8 3 6 2" xfId="12470" xr:uid="{00000000-0005-0000-0000-0000AD330000}"/>
    <cellStyle name="Header2 8 3 7" xfId="12471" xr:uid="{00000000-0005-0000-0000-0000AE330000}"/>
    <cellStyle name="Header2 8 4" xfId="12472" xr:uid="{00000000-0005-0000-0000-0000AF330000}"/>
    <cellStyle name="Header2 8 4 2" xfId="12473" xr:uid="{00000000-0005-0000-0000-0000B0330000}"/>
    <cellStyle name="Header2 8 4 2 2" xfId="12474" xr:uid="{00000000-0005-0000-0000-0000B1330000}"/>
    <cellStyle name="Header2 8 4 2 2 2" xfId="12475" xr:uid="{00000000-0005-0000-0000-0000B2330000}"/>
    <cellStyle name="Header2 8 4 2 2 3" xfId="12476" xr:uid="{00000000-0005-0000-0000-0000B3330000}"/>
    <cellStyle name="Header2 8 4 2 3" xfId="12477" xr:uid="{00000000-0005-0000-0000-0000B4330000}"/>
    <cellStyle name="Header2 8 4 2 3 2" xfId="12478" xr:uid="{00000000-0005-0000-0000-0000B5330000}"/>
    <cellStyle name="Header2 8 4 2 4" xfId="12479" xr:uid="{00000000-0005-0000-0000-0000B6330000}"/>
    <cellStyle name="Header2 8 4 2 4 2" xfId="12480" xr:uid="{00000000-0005-0000-0000-0000B7330000}"/>
    <cellStyle name="Header2 8 4 2 5" xfId="12481" xr:uid="{00000000-0005-0000-0000-0000B8330000}"/>
    <cellStyle name="Header2 8 4 2 5 2" xfId="12482" xr:uid="{00000000-0005-0000-0000-0000B9330000}"/>
    <cellStyle name="Header2 8 4 2 6" xfId="12483" xr:uid="{00000000-0005-0000-0000-0000BA330000}"/>
    <cellStyle name="Header2 8 4 2 6 2" xfId="12484" xr:uid="{00000000-0005-0000-0000-0000BB330000}"/>
    <cellStyle name="Header2 8 4 2 6 3" xfId="12485" xr:uid="{00000000-0005-0000-0000-0000BC330000}"/>
    <cellStyle name="Header2 8 4 2 7" xfId="12486" xr:uid="{00000000-0005-0000-0000-0000BD330000}"/>
    <cellStyle name="Header2 8 4 3" xfId="12487" xr:uid="{00000000-0005-0000-0000-0000BE330000}"/>
    <cellStyle name="Header2 8 4 3 2" xfId="12488" xr:uid="{00000000-0005-0000-0000-0000BF330000}"/>
    <cellStyle name="Header2 8 4 3 3" xfId="12489" xr:uid="{00000000-0005-0000-0000-0000C0330000}"/>
    <cellStyle name="Header2 8 4 4" xfId="12490" xr:uid="{00000000-0005-0000-0000-0000C1330000}"/>
    <cellStyle name="Header2 8 4 4 2" xfId="12491" xr:uid="{00000000-0005-0000-0000-0000C2330000}"/>
    <cellStyle name="Header2 8 4 4 3" xfId="12492" xr:uid="{00000000-0005-0000-0000-0000C3330000}"/>
    <cellStyle name="Header2 8 4 5" xfId="12493" xr:uid="{00000000-0005-0000-0000-0000C4330000}"/>
    <cellStyle name="Header2 8 4 5 2" xfId="12494" xr:uid="{00000000-0005-0000-0000-0000C5330000}"/>
    <cellStyle name="Header2 8 4 6" xfId="12495" xr:uid="{00000000-0005-0000-0000-0000C6330000}"/>
    <cellStyle name="Header2 8 4 6 2" xfId="12496" xr:uid="{00000000-0005-0000-0000-0000C7330000}"/>
    <cellStyle name="Header2 8 4 7" xfId="12497" xr:uid="{00000000-0005-0000-0000-0000C8330000}"/>
    <cellStyle name="Header2 8 5" xfId="12498" xr:uid="{00000000-0005-0000-0000-0000C9330000}"/>
    <cellStyle name="Header2 8 5 2" xfId="12499" xr:uid="{00000000-0005-0000-0000-0000CA330000}"/>
    <cellStyle name="Header2 8 5 2 2" xfId="12500" xr:uid="{00000000-0005-0000-0000-0000CB330000}"/>
    <cellStyle name="Header2 8 5 2 3" xfId="12501" xr:uid="{00000000-0005-0000-0000-0000CC330000}"/>
    <cellStyle name="Header2 8 5 3" xfId="12502" xr:uid="{00000000-0005-0000-0000-0000CD330000}"/>
    <cellStyle name="Header2 8 5 3 2" xfId="12503" xr:uid="{00000000-0005-0000-0000-0000CE330000}"/>
    <cellStyle name="Header2 8 5 4" xfId="12504" xr:uid="{00000000-0005-0000-0000-0000CF330000}"/>
    <cellStyle name="Header2 8 5 4 2" xfId="12505" xr:uid="{00000000-0005-0000-0000-0000D0330000}"/>
    <cellStyle name="Header2 8 5 5" xfId="12506" xr:uid="{00000000-0005-0000-0000-0000D1330000}"/>
    <cellStyle name="Header2 8 5 5 2" xfId="12507" xr:uid="{00000000-0005-0000-0000-0000D2330000}"/>
    <cellStyle name="Header2 8 5 6" xfId="12508" xr:uid="{00000000-0005-0000-0000-0000D3330000}"/>
    <cellStyle name="Header2 8 5 6 2" xfId="12509" xr:uid="{00000000-0005-0000-0000-0000D4330000}"/>
    <cellStyle name="Header2 8 5 6 3" xfId="12510" xr:uid="{00000000-0005-0000-0000-0000D5330000}"/>
    <cellStyle name="Header2 8 5 7" xfId="12511" xr:uid="{00000000-0005-0000-0000-0000D6330000}"/>
    <cellStyle name="Header2 8 6" xfId="12512" xr:uid="{00000000-0005-0000-0000-0000D7330000}"/>
    <cellStyle name="Header2 8 6 2" xfId="12513" xr:uid="{00000000-0005-0000-0000-0000D8330000}"/>
    <cellStyle name="Header2 8 6 3" xfId="12514" xr:uid="{00000000-0005-0000-0000-0000D9330000}"/>
    <cellStyle name="Header2 8 7" xfId="12515" xr:uid="{00000000-0005-0000-0000-0000DA330000}"/>
    <cellStyle name="Header2 8 7 2" xfId="12516" xr:uid="{00000000-0005-0000-0000-0000DB330000}"/>
    <cellStyle name="Header2 8 7 3" xfId="12517" xr:uid="{00000000-0005-0000-0000-0000DC330000}"/>
    <cellStyle name="Header2 8 8" xfId="12518" xr:uid="{00000000-0005-0000-0000-0000DD330000}"/>
    <cellStyle name="Header2 8 8 2" xfId="12519" xr:uid="{00000000-0005-0000-0000-0000DE330000}"/>
    <cellStyle name="Header2 8 9" xfId="12520" xr:uid="{00000000-0005-0000-0000-0000DF330000}"/>
    <cellStyle name="Header2 8 9 2" xfId="12521" xr:uid="{00000000-0005-0000-0000-0000E0330000}"/>
    <cellStyle name="Header2 9" xfId="12522" xr:uid="{00000000-0005-0000-0000-0000E1330000}"/>
    <cellStyle name="Header2 9 10" xfId="12523" xr:uid="{00000000-0005-0000-0000-0000E2330000}"/>
    <cellStyle name="Header2 9 2" xfId="12524" xr:uid="{00000000-0005-0000-0000-0000E3330000}"/>
    <cellStyle name="Header2 9 2 2" xfId="12525" xr:uid="{00000000-0005-0000-0000-0000E4330000}"/>
    <cellStyle name="Header2 9 2 2 2" xfId="12526" xr:uid="{00000000-0005-0000-0000-0000E5330000}"/>
    <cellStyle name="Header2 9 2 2 2 2" xfId="12527" xr:uid="{00000000-0005-0000-0000-0000E6330000}"/>
    <cellStyle name="Header2 9 2 2 2 3" xfId="12528" xr:uid="{00000000-0005-0000-0000-0000E7330000}"/>
    <cellStyle name="Header2 9 2 2 3" xfId="12529" xr:uid="{00000000-0005-0000-0000-0000E8330000}"/>
    <cellStyle name="Header2 9 2 2 3 2" xfId="12530" xr:uid="{00000000-0005-0000-0000-0000E9330000}"/>
    <cellStyle name="Header2 9 2 2 4" xfId="12531" xr:uid="{00000000-0005-0000-0000-0000EA330000}"/>
    <cellStyle name="Header2 9 2 2 4 2" xfId="12532" xr:uid="{00000000-0005-0000-0000-0000EB330000}"/>
    <cellStyle name="Header2 9 2 2 5" xfId="12533" xr:uid="{00000000-0005-0000-0000-0000EC330000}"/>
    <cellStyle name="Header2 9 2 2 5 2" xfId="12534" xr:uid="{00000000-0005-0000-0000-0000ED330000}"/>
    <cellStyle name="Header2 9 2 2 6" xfId="12535" xr:uid="{00000000-0005-0000-0000-0000EE330000}"/>
    <cellStyle name="Header2 9 2 2 6 2" xfId="12536" xr:uid="{00000000-0005-0000-0000-0000EF330000}"/>
    <cellStyle name="Header2 9 2 2 6 3" xfId="12537" xr:uid="{00000000-0005-0000-0000-0000F0330000}"/>
    <cellStyle name="Header2 9 2 2 7" xfId="12538" xr:uid="{00000000-0005-0000-0000-0000F1330000}"/>
    <cellStyle name="Header2 9 2 3" xfId="12539" xr:uid="{00000000-0005-0000-0000-0000F2330000}"/>
    <cellStyle name="Header2 9 2 3 2" xfId="12540" xr:uid="{00000000-0005-0000-0000-0000F3330000}"/>
    <cellStyle name="Header2 9 2 3 3" xfId="12541" xr:uid="{00000000-0005-0000-0000-0000F4330000}"/>
    <cellStyle name="Header2 9 2 4" xfId="12542" xr:uid="{00000000-0005-0000-0000-0000F5330000}"/>
    <cellStyle name="Header2 9 2 4 2" xfId="12543" xr:uid="{00000000-0005-0000-0000-0000F6330000}"/>
    <cellStyle name="Header2 9 2 4 3" xfId="12544" xr:uid="{00000000-0005-0000-0000-0000F7330000}"/>
    <cellStyle name="Header2 9 2 5" xfId="12545" xr:uid="{00000000-0005-0000-0000-0000F8330000}"/>
    <cellStyle name="Header2 9 2 5 2" xfId="12546" xr:uid="{00000000-0005-0000-0000-0000F9330000}"/>
    <cellStyle name="Header2 9 2 6" xfId="12547" xr:uid="{00000000-0005-0000-0000-0000FA330000}"/>
    <cellStyle name="Header2 9 2 6 2" xfId="12548" xr:uid="{00000000-0005-0000-0000-0000FB330000}"/>
    <cellStyle name="Header2 9 2 7" xfId="12549" xr:uid="{00000000-0005-0000-0000-0000FC330000}"/>
    <cellStyle name="Header2 9 3" xfId="12550" xr:uid="{00000000-0005-0000-0000-0000FD330000}"/>
    <cellStyle name="Header2 9 3 2" xfId="12551" xr:uid="{00000000-0005-0000-0000-0000FE330000}"/>
    <cellStyle name="Header2 9 3 2 2" xfId="12552" xr:uid="{00000000-0005-0000-0000-0000FF330000}"/>
    <cellStyle name="Header2 9 3 2 2 2" xfId="12553" xr:uid="{00000000-0005-0000-0000-000000340000}"/>
    <cellStyle name="Header2 9 3 2 2 3" xfId="12554" xr:uid="{00000000-0005-0000-0000-000001340000}"/>
    <cellStyle name="Header2 9 3 2 3" xfId="12555" xr:uid="{00000000-0005-0000-0000-000002340000}"/>
    <cellStyle name="Header2 9 3 2 3 2" xfId="12556" xr:uid="{00000000-0005-0000-0000-000003340000}"/>
    <cellStyle name="Header2 9 3 2 4" xfId="12557" xr:uid="{00000000-0005-0000-0000-000004340000}"/>
    <cellStyle name="Header2 9 3 2 4 2" xfId="12558" xr:uid="{00000000-0005-0000-0000-000005340000}"/>
    <cellStyle name="Header2 9 3 2 5" xfId="12559" xr:uid="{00000000-0005-0000-0000-000006340000}"/>
    <cellStyle name="Header2 9 3 2 5 2" xfId="12560" xr:uid="{00000000-0005-0000-0000-000007340000}"/>
    <cellStyle name="Header2 9 3 2 6" xfId="12561" xr:uid="{00000000-0005-0000-0000-000008340000}"/>
    <cellStyle name="Header2 9 3 2 6 2" xfId="12562" xr:uid="{00000000-0005-0000-0000-000009340000}"/>
    <cellStyle name="Header2 9 3 2 6 3" xfId="12563" xr:uid="{00000000-0005-0000-0000-00000A340000}"/>
    <cellStyle name="Header2 9 3 2 7" xfId="12564" xr:uid="{00000000-0005-0000-0000-00000B340000}"/>
    <cellStyle name="Header2 9 3 3" xfId="12565" xr:uid="{00000000-0005-0000-0000-00000C340000}"/>
    <cellStyle name="Header2 9 3 3 2" xfId="12566" xr:uid="{00000000-0005-0000-0000-00000D340000}"/>
    <cellStyle name="Header2 9 3 3 3" xfId="12567" xr:uid="{00000000-0005-0000-0000-00000E340000}"/>
    <cellStyle name="Header2 9 3 4" xfId="12568" xr:uid="{00000000-0005-0000-0000-00000F340000}"/>
    <cellStyle name="Header2 9 3 4 2" xfId="12569" xr:uid="{00000000-0005-0000-0000-000010340000}"/>
    <cellStyle name="Header2 9 3 4 3" xfId="12570" xr:uid="{00000000-0005-0000-0000-000011340000}"/>
    <cellStyle name="Header2 9 3 5" xfId="12571" xr:uid="{00000000-0005-0000-0000-000012340000}"/>
    <cellStyle name="Header2 9 3 5 2" xfId="12572" xr:uid="{00000000-0005-0000-0000-000013340000}"/>
    <cellStyle name="Header2 9 3 6" xfId="12573" xr:uid="{00000000-0005-0000-0000-000014340000}"/>
    <cellStyle name="Header2 9 3 6 2" xfId="12574" xr:uid="{00000000-0005-0000-0000-000015340000}"/>
    <cellStyle name="Header2 9 3 7" xfId="12575" xr:uid="{00000000-0005-0000-0000-000016340000}"/>
    <cellStyle name="Header2 9 4" xfId="12576" xr:uid="{00000000-0005-0000-0000-000017340000}"/>
    <cellStyle name="Header2 9 4 2" xfId="12577" xr:uid="{00000000-0005-0000-0000-000018340000}"/>
    <cellStyle name="Header2 9 4 2 2" xfId="12578" xr:uid="{00000000-0005-0000-0000-000019340000}"/>
    <cellStyle name="Header2 9 4 2 2 2" xfId="12579" xr:uid="{00000000-0005-0000-0000-00001A340000}"/>
    <cellStyle name="Header2 9 4 2 2 3" xfId="12580" xr:uid="{00000000-0005-0000-0000-00001B340000}"/>
    <cellStyle name="Header2 9 4 2 3" xfId="12581" xr:uid="{00000000-0005-0000-0000-00001C340000}"/>
    <cellStyle name="Header2 9 4 2 3 2" xfId="12582" xr:uid="{00000000-0005-0000-0000-00001D340000}"/>
    <cellStyle name="Header2 9 4 2 4" xfId="12583" xr:uid="{00000000-0005-0000-0000-00001E340000}"/>
    <cellStyle name="Header2 9 4 2 4 2" xfId="12584" xr:uid="{00000000-0005-0000-0000-00001F340000}"/>
    <cellStyle name="Header2 9 4 2 5" xfId="12585" xr:uid="{00000000-0005-0000-0000-000020340000}"/>
    <cellStyle name="Header2 9 4 2 5 2" xfId="12586" xr:uid="{00000000-0005-0000-0000-000021340000}"/>
    <cellStyle name="Header2 9 4 2 6" xfId="12587" xr:uid="{00000000-0005-0000-0000-000022340000}"/>
    <cellStyle name="Header2 9 4 2 6 2" xfId="12588" xr:uid="{00000000-0005-0000-0000-000023340000}"/>
    <cellStyle name="Header2 9 4 2 6 3" xfId="12589" xr:uid="{00000000-0005-0000-0000-000024340000}"/>
    <cellStyle name="Header2 9 4 2 7" xfId="12590" xr:uid="{00000000-0005-0000-0000-000025340000}"/>
    <cellStyle name="Header2 9 4 3" xfId="12591" xr:uid="{00000000-0005-0000-0000-000026340000}"/>
    <cellStyle name="Header2 9 4 3 2" xfId="12592" xr:uid="{00000000-0005-0000-0000-000027340000}"/>
    <cellStyle name="Header2 9 4 3 3" xfId="12593" xr:uid="{00000000-0005-0000-0000-000028340000}"/>
    <cellStyle name="Header2 9 4 4" xfId="12594" xr:uid="{00000000-0005-0000-0000-000029340000}"/>
    <cellStyle name="Header2 9 4 4 2" xfId="12595" xr:uid="{00000000-0005-0000-0000-00002A340000}"/>
    <cellStyle name="Header2 9 4 4 3" xfId="12596" xr:uid="{00000000-0005-0000-0000-00002B340000}"/>
    <cellStyle name="Header2 9 4 5" xfId="12597" xr:uid="{00000000-0005-0000-0000-00002C340000}"/>
    <cellStyle name="Header2 9 4 5 2" xfId="12598" xr:uid="{00000000-0005-0000-0000-00002D340000}"/>
    <cellStyle name="Header2 9 4 6" xfId="12599" xr:uid="{00000000-0005-0000-0000-00002E340000}"/>
    <cellStyle name="Header2 9 4 6 2" xfId="12600" xr:uid="{00000000-0005-0000-0000-00002F340000}"/>
    <cellStyle name="Header2 9 4 7" xfId="12601" xr:uid="{00000000-0005-0000-0000-000030340000}"/>
    <cellStyle name="Header2 9 5" xfId="12602" xr:uid="{00000000-0005-0000-0000-000031340000}"/>
    <cellStyle name="Header2 9 5 2" xfId="12603" xr:uid="{00000000-0005-0000-0000-000032340000}"/>
    <cellStyle name="Header2 9 5 2 2" xfId="12604" xr:uid="{00000000-0005-0000-0000-000033340000}"/>
    <cellStyle name="Header2 9 5 2 3" xfId="12605" xr:uid="{00000000-0005-0000-0000-000034340000}"/>
    <cellStyle name="Header2 9 5 3" xfId="12606" xr:uid="{00000000-0005-0000-0000-000035340000}"/>
    <cellStyle name="Header2 9 5 3 2" xfId="12607" xr:uid="{00000000-0005-0000-0000-000036340000}"/>
    <cellStyle name="Header2 9 5 4" xfId="12608" xr:uid="{00000000-0005-0000-0000-000037340000}"/>
    <cellStyle name="Header2 9 5 4 2" xfId="12609" xr:uid="{00000000-0005-0000-0000-000038340000}"/>
    <cellStyle name="Header2 9 5 5" xfId="12610" xr:uid="{00000000-0005-0000-0000-000039340000}"/>
    <cellStyle name="Header2 9 5 5 2" xfId="12611" xr:uid="{00000000-0005-0000-0000-00003A340000}"/>
    <cellStyle name="Header2 9 5 6" xfId="12612" xr:uid="{00000000-0005-0000-0000-00003B340000}"/>
    <cellStyle name="Header2 9 5 6 2" xfId="12613" xr:uid="{00000000-0005-0000-0000-00003C340000}"/>
    <cellStyle name="Header2 9 5 6 3" xfId="12614" xr:uid="{00000000-0005-0000-0000-00003D340000}"/>
    <cellStyle name="Header2 9 5 7" xfId="12615" xr:uid="{00000000-0005-0000-0000-00003E340000}"/>
    <cellStyle name="Header2 9 6" xfId="12616" xr:uid="{00000000-0005-0000-0000-00003F340000}"/>
    <cellStyle name="Header2 9 6 2" xfId="12617" xr:uid="{00000000-0005-0000-0000-000040340000}"/>
    <cellStyle name="Header2 9 6 3" xfId="12618" xr:uid="{00000000-0005-0000-0000-000041340000}"/>
    <cellStyle name="Header2 9 7" xfId="12619" xr:uid="{00000000-0005-0000-0000-000042340000}"/>
    <cellStyle name="Header2 9 7 2" xfId="12620" xr:uid="{00000000-0005-0000-0000-000043340000}"/>
    <cellStyle name="Header2 9 7 3" xfId="12621" xr:uid="{00000000-0005-0000-0000-000044340000}"/>
    <cellStyle name="Header2 9 8" xfId="12622" xr:uid="{00000000-0005-0000-0000-000045340000}"/>
    <cellStyle name="Header2 9 8 2" xfId="12623" xr:uid="{00000000-0005-0000-0000-000046340000}"/>
    <cellStyle name="Header2 9 9" xfId="12624" xr:uid="{00000000-0005-0000-0000-000047340000}"/>
    <cellStyle name="Header2 9 9 2" xfId="12625" xr:uid="{00000000-0005-0000-0000-000048340000}"/>
    <cellStyle name="Heading 1 10" xfId="37800" xr:uid="{00000000-0005-0000-0000-000049340000}"/>
    <cellStyle name="Heading 1 2" xfId="12626" xr:uid="{00000000-0005-0000-0000-00004A340000}"/>
    <cellStyle name="Heading 1 2 2" xfId="12627" xr:uid="{00000000-0005-0000-0000-00004B340000}"/>
    <cellStyle name="Heading 1 2 2 2" xfId="37802" xr:uid="{00000000-0005-0000-0000-00004C340000}"/>
    <cellStyle name="Heading 1 2 3" xfId="37803" xr:uid="{00000000-0005-0000-0000-00004D340000}"/>
    <cellStyle name="Heading 1 2 4" xfId="37804" xr:uid="{00000000-0005-0000-0000-00004E340000}"/>
    <cellStyle name="Heading 1 2 5" xfId="37801" xr:uid="{00000000-0005-0000-0000-00004F340000}"/>
    <cellStyle name="Heading 1 3" xfId="12628" xr:uid="{00000000-0005-0000-0000-000050340000}"/>
    <cellStyle name="Heading 1 3 2" xfId="37806" xr:uid="{00000000-0005-0000-0000-000051340000}"/>
    <cellStyle name="Heading 1 3 3" xfId="37807" xr:uid="{00000000-0005-0000-0000-000052340000}"/>
    <cellStyle name="Heading 1 3 4" xfId="37808" xr:uid="{00000000-0005-0000-0000-000053340000}"/>
    <cellStyle name="Heading 1 3 5" xfId="37805" xr:uid="{00000000-0005-0000-0000-000054340000}"/>
    <cellStyle name="Heading 1 4" xfId="37809" xr:uid="{00000000-0005-0000-0000-000055340000}"/>
    <cellStyle name="Heading 1 5" xfId="37810" xr:uid="{00000000-0005-0000-0000-000056340000}"/>
    <cellStyle name="Heading 1 6" xfId="37811" xr:uid="{00000000-0005-0000-0000-000057340000}"/>
    <cellStyle name="Heading 1 7" xfId="37812" xr:uid="{00000000-0005-0000-0000-000058340000}"/>
    <cellStyle name="Heading 1 8" xfId="37813" xr:uid="{00000000-0005-0000-0000-000059340000}"/>
    <cellStyle name="Heading 1 9" xfId="37814" xr:uid="{00000000-0005-0000-0000-00005A340000}"/>
    <cellStyle name="Heading 2 10" xfId="37815" xr:uid="{00000000-0005-0000-0000-00005B340000}"/>
    <cellStyle name="Heading 2 2" xfId="12629" xr:uid="{00000000-0005-0000-0000-00005C340000}"/>
    <cellStyle name="Heading 2 2 2" xfId="12630" xr:uid="{00000000-0005-0000-0000-00005D340000}"/>
    <cellStyle name="Heading 2 2 2 2" xfId="37817" xr:uid="{00000000-0005-0000-0000-00005E340000}"/>
    <cellStyle name="Heading 2 2 3" xfId="37818" xr:uid="{00000000-0005-0000-0000-00005F340000}"/>
    <cellStyle name="Heading 2 2 4" xfId="37819" xr:uid="{00000000-0005-0000-0000-000060340000}"/>
    <cellStyle name="Heading 2 2 5" xfId="37816" xr:uid="{00000000-0005-0000-0000-000061340000}"/>
    <cellStyle name="Heading 2 3" xfId="12631" xr:uid="{00000000-0005-0000-0000-000062340000}"/>
    <cellStyle name="Heading 2 3 2" xfId="37821" xr:uid="{00000000-0005-0000-0000-000063340000}"/>
    <cellStyle name="Heading 2 3 3" xfId="37822" xr:uid="{00000000-0005-0000-0000-000064340000}"/>
    <cellStyle name="Heading 2 3 4" xfId="37823" xr:uid="{00000000-0005-0000-0000-000065340000}"/>
    <cellStyle name="Heading 2 3 5" xfId="37820" xr:uid="{00000000-0005-0000-0000-000066340000}"/>
    <cellStyle name="Heading 2 4" xfId="37824" xr:uid="{00000000-0005-0000-0000-000067340000}"/>
    <cellStyle name="Heading 2 5" xfId="37825" xr:uid="{00000000-0005-0000-0000-000068340000}"/>
    <cellStyle name="Heading 2 6" xfId="37826" xr:uid="{00000000-0005-0000-0000-000069340000}"/>
    <cellStyle name="Heading 2 7" xfId="37827" xr:uid="{00000000-0005-0000-0000-00006A340000}"/>
    <cellStyle name="Heading 2 8" xfId="37828" xr:uid="{00000000-0005-0000-0000-00006B340000}"/>
    <cellStyle name="Heading 2 9" xfId="37829" xr:uid="{00000000-0005-0000-0000-00006C340000}"/>
    <cellStyle name="Heading 3 10" xfId="37830" xr:uid="{00000000-0005-0000-0000-00006D340000}"/>
    <cellStyle name="Heading 3 2" xfId="12632" xr:uid="{00000000-0005-0000-0000-00006E340000}"/>
    <cellStyle name="Heading 3 2 2" xfId="12633" xr:uid="{00000000-0005-0000-0000-00006F340000}"/>
    <cellStyle name="Heading 3 2 2 2" xfId="37832" xr:uid="{00000000-0005-0000-0000-000070340000}"/>
    <cellStyle name="Heading 3 2 3" xfId="37833" xr:uid="{00000000-0005-0000-0000-000071340000}"/>
    <cellStyle name="Heading 3 2 4" xfId="37834" xr:uid="{00000000-0005-0000-0000-000072340000}"/>
    <cellStyle name="Heading 3 2 5" xfId="37831" xr:uid="{00000000-0005-0000-0000-000073340000}"/>
    <cellStyle name="Heading 3 3" xfId="12634" xr:uid="{00000000-0005-0000-0000-000074340000}"/>
    <cellStyle name="Heading 3 3 2" xfId="37836" xr:uid="{00000000-0005-0000-0000-000075340000}"/>
    <cellStyle name="Heading 3 3 3" xfId="37837" xr:uid="{00000000-0005-0000-0000-000076340000}"/>
    <cellStyle name="Heading 3 3 4" xfId="37838" xr:uid="{00000000-0005-0000-0000-000077340000}"/>
    <cellStyle name="Heading 3 3 5" xfId="37835" xr:uid="{00000000-0005-0000-0000-000078340000}"/>
    <cellStyle name="Heading 3 4" xfId="12635" xr:uid="{00000000-0005-0000-0000-000079340000}"/>
    <cellStyle name="Heading 3 4 2" xfId="37839" xr:uid="{00000000-0005-0000-0000-00007A340000}"/>
    <cellStyle name="Heading 3 5" xfId="37840" xr:uid="{00000000-0005-0000-0000-00007B340000}"/>
    <cellStyle name="Heading 3 6" xfId="37841" xr:uid="{00000000-0005-0000-0000-00007C340000}"/>
    <cellStyle name="Heading 3 7" xfId="37842" xr:uid="{00000000-0005-0000-0000-00007D340000}"/>
    <cellStyle name="Heading 3 8" xfId="37843" xr:uid="{00000000-0005-0000-0000-00007E340000}"/>
    <cellStyle name="Heading 3 9" xfId="37844" xr:uid="{00000000-0005-0000-0000-00007F340000}"/>
    <cellStyle name="Heading 4 10" xfId="37845" xr:uid="{00000000-0005-0000-0000-000080340000}"/>
    <cellStyle name="Heading 4 2" xfId="12636" xr:uid="{00000000-0005-0000-0000-000081340000}"/>
    <cellStyle name="Heading 4 2 2" xfId="12637" xr:uid="{00000000-0005-0000-0000-000082340000}"/>
    <cellStyle name="Heading 4 2 2 2" xfId="37847" xr:uid="{00000000-0005-0000-0000-000083340000}"/>
    <cellStyle name="Heading 4 2 3" xfId="37848" xr:uid="{00000000-0005-0000-0000-000084340000}"/>
    <cellStyle name="Heading 4 2 4" xfId="37849" xr:uid="{00000000-0005-0000-0000-000085340000}"/>
    <cellStyle name="Heading 4 2 5" xfId="37846" xr:uid="{00000000-0005-0000-0000-000086340000}"/>
    <cellStyle name="Heading 4 3" xfId="12638" xr:uid="{00000000-0005-0000-0000-000087340000}"/>
    <cellStyle name="Heading 4 3 2" xfId="37851" xr:uid="{00000000-0005-0000-0000-000088340000}"/>
    <cellStyle name="Heading 4 3 3" xfId="37852" xr:uid="{00000000-0005-0000-0000-000089340000}"/>
    <cellStyle name="Heading 4 3 4" xfId="37853" xr:uid="{00000000-0005-0000-0000-00008A340000}"/>
    <cellStyle name="Heading 4 3 5" xfId="37850" xr:uid="{00000000-0005-0000-0000-00008B340000}"/>
    <cellStyle name="Heading 4 4" xfId="37854" xr:uid="{00000000-0005-0000-0000-00008C340000}"/>
    <cellStyle name="Heading 4 5" xfId="37855" xr:uid="{00000000-0005-0000-0000-00008D340000}"/>
    <cellStyle name="Heading 4 6" xfId="37856" xr:uid="{00000000-0005-0000-0000-00008E340000}"/>
    <cellStyle name="Heading 4 7" xfId="37857" xr:uid="{00000000-0005-0000-0000-00008F340000}"/>
    <cellStyle name="Heading 4 8" xfId="37858" xr:uid="{00000000-0005-0000-0000-000090340000}"/>
    <cellStyle name="Heading 4 9" xfId="37859" xr:uid="{00000000-0005-0000-0000-000091340000}"/>
    <cellStyle name="Heading1" xfId="20" xr:uid="{00000000-0005-0000-0000-000092340000}"/>
    <cellStyle name="HEADING1 2" xfId="12639" xr:uid="{00000000-0005-0000-0000-000093340000}"/>
    <cellStyle name="HEADING1 3" xfId="12640" xr:uid="{00000000-0005-0000-0000-000094340000}"/>
    <cellStyle name="Heading2" xfId="21" xr:uid="{00000000-0005-0000-0000-000095340000}"/>
    <cellStyle name="HEADING2 2" xfId="12641" xr:uid="{00000000-0005-0000-0000-000096340000}"/>
    <cellStyle name="HEADING2 3" xfId="12642" xr:uid="{00000000-0005-0000-0000-000097340000}"/>
    <cellStyle name="HIGHLIGHT" xfId="22" xr:uid="{00000000-0005-0000-0000-000098340000}"/>
    <cellStyle name="HP" xfId="12643" xr:uid="{00000000-0005-0000-0000-000099340000}"/>
    <cellStyle name="HP 2" xfId="12644" xr:uid="{00000000-0005-0000-0000-00009A340000}"/>
    <cellStyle name="Hyperlink 2" xfId="12645" xr:uid="{00000000-0005-0000-0000-00009B340000}"/>
    <cellStyle name="Hyperlink 2 2" xfId="12646" xr:uid="{00000000-0005-0000-0000-00009C340000}"/>
    <cellStyle name="Hyperlink 2 2 2" xfId="37860" xr:uid="{00000000-0005-0000-0000-00009D340000}"/>
    <cellStyle name="Hyperlink 3" xfId="38300" xr:uid="{00000000-0005-0000-0000-00009E340000}"/>
    <cellStyle name="Hyperlink 4" xfId="38372" xr:uid="{00000000-0005-0000-0000-00009F340000}"/>
    <cellStyle name="Inactive" xfId="12647" xr:uid="{00000000-0005-0000-0000-0000A0340000}"/>
    <cellStyle name="Inactive 10" xfId="12648" xr:uid="{00000000-0005-0000-0000-0000A1340000}"/>
    <cellStyle name="Inactive 10 10" xfId="12649" xr:uid="{00000000-0005-0000-0000-0000A2340000}"/>
    <cellStyle name="Inactive 10 11" xfId="12650" xr:uid="{00000000-0005-0000-0000-0000A3340000}"/>
    <cellStyle name="Inactive 10 2" xfId="12651" xr:uid="{00000000-0005-0000-0000-0000A4340000}"/>
    <cellStyle name="Inactive 10 2 2" xfId="12652" xr:uid="{00000000-0005-0000-0000-0000A5340000}"/>
    <cellStyle name="Inactive 10 2 2 2" xfId="12653" xr:uid="{00000000-0005-0000-0000-0000A6340000}"/>
    <cellStyle name="Inactive 10 2 2 2 2" xfId="12654" xr:uid="{00000000-0005-0000-0000-0000A7340000}"/>
    <cellStyle name="Inactive 10 2 2 2 3" xfId="12655" xr:uid="{00000000-0005-0000-0000-0000A8340000}"/>
    <cellStyle name="Inactive 10 2 2 3" xfId="12656" xr:uid="{00000000-0005-0000-0000-0000A9340000}"/>
    <cellStyle name="Inactive 10 2 2 3 2" xfId="12657" xr:uid="{00000000-0005-0000-0000-0000AA340000}"/>
    <cellStyle name="Inactive 10 2 2 4" xfId="12658" xr:uid="{00000000-0005-0000-0000-0000AB340000}"/>
    <cellStyle name="Inactive 10 2 2 4 2" xfId="12659" xr:uid="{00000000-0005-0000-0000-0000AC340000}"/>
    <cellStyle name="Inactive 10 2 2 5" xfId="12660" xr:uid="{00000000-0005-0000-0000-0000AD340000}"/>
    <cellStyle name="Inactive 10 2 2 5 2" xfId="12661" xr:uid="{00000000-0005-0000-0000-0000AE340000}"/>
    <cellStyle name="Inactive 10 2 2 6" xfId="12662" xr:uid="{00000000-0005-0000-0000-0000AF340000}"/>
    <cellStyle name="Inactive 10 2 2 6 2" xfId="12663" xr:uid="{00000000-0005-0000-0000-0000B0340000}"/>
    <cellStyle name="Inactive 10 2 2 6 3" xfId="12664" xr:uid="{00000000-0005-0000-0000-0000B1340000}"/>
    <cellStyle name="Inactive 10 2 2 7" xfId="12665" xr:uid="{00000000-0005-0000-0000-0000B2340000}"/>
    <cellStyle name="Inactive 10 2 3" xfId="12666" xr:uid="{00000000-0005-0000-0000-0000B3340000}"/>
    <cellStyle name="Inactive 10 2 3 2" xfId="12667" xr:uid="{00000000-0005-0000-0000-0000B4340000}"/>
    <cellStyle name="Inactive 10 2 3 3" xfId="12668" xr:uid="{00000000-0005-0000-0000-0000B5340000}"/>
    <cellStyle name="Inactive 10 2 4" xfId="12669" xr:uid="{00000000-0005-0000-0000-0000B6340000}"/>
    <cellStyle name="Inactive 10 2 4 2" xfId="12670" xr:uid="{00000000-0005-0000-0000-0000B7340000}"/>
    <cellStyle name="Inactive 10 2 4 3" xfId="12671" xr:uid="{00000000-0005-0000-0000-0000B8340000}"/>
    <cellStyle name="Inactive 10 2 5" xfId="12672" xr:uid="{00000000-0005-0000-0000-0000B9340000}"/>
    <cellStyle name="Inactive 10 2 5 2" xfId="12673" xr:uid="{00000000-0005-0000-0000-0000BA340000}"/>
    <cellStyle name="Inactive 10 2 6" xfId="12674" xr:uid="{00000000-0005-0000-0000-0000BB340000}"/>
    <cellStyle name="Inactive 10 2 6 2" xfId="12675" xr:uid="{00000000-0005-0000-0000-0000BC340000}"/>
    <cellStyle name="Inactive 10 2 7" xfId="12676" xr:uid="{00000000-0005-0000-0000-0000BD340000}"/>
    <cellStyle name="Inactive 10 2 8" xfId="12677" xr:uid="{00000000-0005-0000-0000-0000BE340000}"/>
    <cellStyle name="Inactive 10 3" xfId="12678" xr:uid="{00000000-0005-0000-0000-0000BF340000}"/>
    <cellStyle name="Inactive 10 3 2" xfId="12679" xr:uid="{00000000-0005-0000-0000-0000C0340000}"/>
    <cellStyle name="Inactive 10 3 2 2" xfId="12680" xr:uid="{00000000-0005-0000-0000-0000C1340000}"/>
    <cellStyle name="Inactive 10 3 2 2 2" xfId="12681" xr:uid="{00000000-0005-0000-0000-0000C2340000}"/>
    <cellStyle name="Inactive 10 3 2 2 3" xfId="12682" xr:uid="{00000000-0005-0000-0000-0000C3340000}"/>
    <cellStyle name="Inactive 10 3 2 3" xfId="12683" xr:uid="{00000000-0005-0000-0000-0000C4340000}"/>
    <cellStyle name="Inactive 10 3 2 3 2" xfId="12684" xr:uid="{00000000-0005-0000-0000-0000C5340000}"/>
    <cellStyle name="Inactive 10 3 2 4" xfId="12685" xr:uid="{00000000-0005-0000-0000-0000C6340000}"/>
    <cellStyle name="Inactive 10 3 2 4 2" xfId="12686" xr:uid="{00000000-0005-0000-0000-0000C7340000}"/>
    <cellStyle name="Inactive 10 3 2 5" xfId="12687" xr:uid="{00000000-0005-0000-0000-0000C8340000}"/>
    <cellStyle name="Inactive 10 3 2 5 2" xfId="12688" xr:uid="{00000000-0005-0000-0000-0000C9340000}"/>
    <cellStyle name="Inactive 10 3 2 6" xfId="12689" xr:uid="{00000000-0005-0000-0000-0000CA340000}"/>
    <cellStyle name="Inactive 10 3 2 6 2" xfId="12690" xr:uid="{00000000-0005-0000-0000-0000CB340000}"/>
    <cellStyle name="Inactive 10 3 2 6 3" xfId="12691" xr:uid="{00000000-0005-0000-0000-0000CC340000}"/>
    <cellStyle name="Inactive 10 3 2 7" xfId="12692" xr:uid="{00000000-0005-0000-0000-0000CD340000}"/>
    <cellStyle name="Inactive 10 3 3" xfId="12693" xr:uid="{00000000-0005-0000-0000-0000CE340000}"/>
    <cellStyle name="Inactive 10 3 3 2" xfId="12694" xr:uid="{00000000-0005-0000-0000-0000CF340000}"/>
    <cellStyle name="Inactive 10 3 3 3" xfId="12695" xr:uid="{00000000-0005-0000-0000-0000D0340000}"/>
    <cellStyle name="Inactive 10 3 4" xfId="12696" xr:uid="{00000000-0005-0000-0000-0000D1340000}"/>
    <cellStyle name="Inactive 10 3 4 2" xfId="12697" xr:uid="{00000000-0005-0000-0000-0000D2340000}"/>
    <cellStyle name="Inactive 10 3 4 3" xfId="12698" xr:uid="{00000000-0005-0000-0000-0000D3340000}"/>
    <cellStyle name="Inactive 10 3 5" xfId="12699" xr:uid="{00000000-0005-0000-0000-0000D4340000}"/>
    <cellStyle name="Inactive 10 3 5 2" xfId="12700" xr:uid="{00000000-0005-0000-0000-0000D5340000}"/>
    <cellStyle name="Inactive 10 3 6" xfId="12701" xr:uid="{00000000-0005-0000-0000-0000D6340000}"/>
    <cellStyle name="Inactive 10 3 6 2" xfId="12702" xr:uid="{00000000-0005-0000-0000-0000D7340000}"/>
    <cellStyle name="Inactive 10 3 7" xfId="12703" xr:uid="{00000000-0005-0000-0000-0000D8340000}"/>
    <cellStyle name="Inactive 10 3 8" xfId="12704" xr:uid="{00000000-0005-0000-0000-0000D9340000}"/>
    <cellStyle name="Inactive 10 4" xfId="12705" xr:uid="{00000000-0005-0000-0000-0000DA340000}"/>
    <cellStyle name="Inactive 10 4 2" xfId="12706" xr:uid="{00000000-0005-0000-0000-0000DB340000}"/>
    <cellStyle name="Inactive 10 4 2 2" xfId="12707" xr:uid="{00000000-0005-0000-0000-0000DC340000}"/>
    <cellStyle name="Inactive 10 4 2 2 2" xfId="12708" xr:uid="{00000000-0005-0000-0000-0000DD340000}"/>
    <cellStyle name="Inactive 10 4 2 2 3" xfId="12709" xr:uid="{00000000-0005-0000-0000-0000DE340000}"/>
    <cellStyle name="Inactive 10 4 2 3" xfId="12710" xr:uid="{00000000-0005-0000-0000-0000DF340000}"/>
    <cellStyle name="Inactive 10 4 2 3 2" xfId="12711" xr:uid="{00000000-0005-0000-0000-0000E0340000}"/>
    <cellStyle name="Inactive 10 4 2 4" xfId="12712" xr:uid="{00000000-0005-0000-0000-0000E1340000}"/>
    <cellStyle name="Inactive 10 4 2 4 2" xfId="12713" xr:uid="{00000000-0005-0000-0000-0000E2340000}"/>
    <cellStyle name="Inactive 10 4 2 5" xfId="12714" xr:uid="{00000000-0005-0000-0000-0000E3340000}"/>
    <cellStyle name="Inactive 10 4 2 5 2" xfId="12715" xr:uid="{00000000-0005-0000-0000-0000E4340000}"/>
    <cellStyle name="Inactive 10 4 2 6" xfId="12716" xr:uid="{00000000-0005-0000-0000-0000E5340000}"/>
    <cellStyle name="Inactive 10 4 2 6 2" xfId="12717" xr:uid="{00000000-0005-0000-0000-0000E6340000}"/>
    <cellStyle name="Inactive 10 4 2 6 3" xfId="12718" xr:uid="{00000000-0005-0000-0000-0000E7340000}"/>
    <cellStyle name="Inactive 10 4 2 7" xfId="12719" xr:uid="{00000000-0005-0000-0000-0000E8340000}"/>
    <cellStyle name="Inactive 10 4 3" xfId="12720" xr:uid="{00000000-0005-0000-0000-0000E9340000}"/>
    <cellStyle name="Inactive 10 4 3 2" xfId="12721" xr:uid="{00000000-0005-0000-0000-0000EA340000}"/>
    <cellStyle name="Inactive 10 4 3 3" xfId="12722" xr:uid="{00000000-0005-0000-0000-0000EB340000}"/>
    <cellStyle name="Inactive 10 4 4" xfId="12723" xr:uid="{00000000-0005-0000-0000-0000EC340000}"/>
    <cellStyle name="Inactive 10 4 4 2" xfId="12724" xr:uid="{00000000-0005-0000-0000-0000ED340000}"/>
    <cellStyle name="Inactive 10 4 4 3" xfId="12725" xr:uid="{00000000-0005-0000-0000-0000EE340000}"/>
    <cellStyle name="Inactive 10 4 5" xfId="12726" xr:uid="{00000000-0005-0000-0000-0000EF340000}"/>
    <cellStyle name="Inactive 10 4 5 2" xfId="12727" xr:uid="{00000000-0005-0000-0000-0000F0340000}"/>
    <cellStyle name="Inactive 10 4 6" xfId="12728" xr:uid="{00000000-0005-0000-0000-0000F1340000}"/>
    <cellStyle name="Inactive 10 4 6 2" xfId="12729" xr:uid="{00000000-0005-0000-0000-0000F2340000}"/>
    <cellStyle name="Inactive 10 4 7" xfId="12730" xr:uid="{00000000-0005-0000-0000-0000F3340000}"/>
    <cellStyle name="Inactive 10 4 8" xfId="12731" xr:uid="{00000000-0005-0000-0000-0000F4340000}"/>
    <cellStyle name="Inactive 10 5" xfId="12732" xr:uid="{00000000-0005-0000-0000-0000F5340000}"/>
    <cellStyle name="Inactive 10 5 2" xfId="12733" xr:uid="{00000000-0005-0000-0000-0000F6340000}"/>
    <cellStyle name="Inactive 10 5 2 2" xfId="12734" xr:uid="{00000000-0005-0000-0000-0000F7340000}"/>
    <cellStyle name="Inactive 10 5 2 3" xfId="12735" xr:uid="{00000000-0005-0000-0000-0000F8340000}"/>
    <cellStyle name="Inactive 10 5 3" xfId="12736" xr:uid="{00000000-0005-0000-0000-0000F9340000}"/>
    <cellStyle name="Inactive 10 5 3 2" xfId="12737" xr:uid="{00000000-0005-0000-0000-0000FA340000}"/>
    <cellStyle name="Inactive 10 5 4" xfId="12738" xr:uid="{00000000-0005-0000-0000-0000FB340000}"/>
    <cellStyle name="Inactive 10 5 4 2" xfId="12739" xr:uid="{00000000-0005-0000-0000-0000FC340000}"/>
    <cellStyle name="Inactive 10 5 5" xfId="12740" xr:uid="{00000000-0005-0000-0000-0000FD340000}"/>
    <cellStyle name="Inactive 10 5 5 2" xfId="12741" xr:uid="{00000000-0005-0000-0000-0000FE340000}"/>
    <cellStyle name="Inactive 10 5 6" xfId="12742" xr:uid="{00000000-0005-0000-0000-0000FF340000}"/>
    <cellStyle name="Inactive 10 5 6 2" xfId="12743" xr:uid="{00000000-0005-0000-0000-000000350000}"/>
    <cellStyle name="Inactive 10 5 6 3" xfId="12744" xr:uid="{00000000-0005-0000-0000-000001350000}"/>
    <cellStyle name="Inactive 10 5 7" xfId="12745" xr:uid="{00000000-0005-0000-0000-000002350000}"/>
    <cellStyle name="Inactive 10 6" xfId="12746" xr:uid="{00000000-0005-0000-0000-000003350000}"/>
    <cellStyle name="Inactive 10 6 2" xfId="12747" xr:uid="{00000000-0005-0000-0000-000004350000}"/>
    <cellStyle name="Inactive 10 6 3" xfId="12748" xr:uid="{00000000-0005-0000-0000-000005350000}"/>
    <cellStyle name="Inactive 10 7" xfId="12749" xr:uid="{00000000-0005-0000-0000-000006350000}"/>
    <cellStyle name="Inactive 10 7 2" xfId="12750" xr:uid="{00000000-0005-0000-0000-000007350000}"/>
    <cellStyle name="Inactive 10 7 3" xfId="12751" xr:uid="{00000000-0005-0000-0000-000008350000}"/>
    <cellStyle name="Inactive 10 8" xfId="12752" xr:uid="{00000000-0005-0000-0000-000009350000}"/>
    <cellStyle name="Inactive 10 8 2" xfId="12753" xr:uid="{00000000-0005-0000-0000-00000A350000}"/>
    <cellStyle name="Inactive 10 9" xfId="12754" xr:uid="{00000000-0005-0000-0000-00000B350000}"/>
    <cellStyle name="Inactive 10 9 2" xfId="12755" xr:uid="{00000000-0005-0000-0000-00000C350000}"/>
    <cellStyle name="Inactive 11" xfId="12756" xr:uid="{00000000-0005-0000-0000-00000D350000}"/>
    <cellStyle name="Inactive 11 10" xfId="12757" xr:uid="{00000000-0005-0000-0000-00000E350000}"/>
    <cellStyle name="Inactive 11 11" xfId="12758" xr:uid="{00000000-0005-0000-0000-00000F350000}"/>
    <cellStyle name="Inactive 11 2" xfId="12759" xr:uid="{00000000-0005-0000-0000-000010350000}"/>
    <cellStyle name="Inactive 11 2 2" xfId="12760" xr:uid="{00000000-0005-0000-0000-000011350000}"/>
    <cellStyle name="Inactive 11 2 2 2" xfId="12761" xr:uid="{00000000-0005-0000-0000-000012350000}"/>
    <cellStyle name="Inactive 11 2 2 2 2" xfId="12762" xr:uid="{00000000-0005-0000-0000-000013350000}"/>
    <cellStyle name="Inactive 11 2 2 2 3" xfId="12763" xr:uid="{00000000-0005-0000-0000-000014350000}"/>
    <cellStyle name="Inactive 11 2 2 3" xfId="12764" xr:uid="{00000000-0005-0000-0000-000015350000}"/>
    <cellStyle name="Inactive 11 2 2 3 2" xfId="12765" xr:uid="{00000000-0005-0000-0000-000016350000}"/>
    <cellStyle name="Inactive 11 2 2 4" xfId="12766" xr:uid="{00000000-0005-0000-0000-000017350000}"/>
    <cellStyle name="Inactive 11 2 2 4 2" xfId="12767" xr:uid="{00000000-0005-0000-0000-000018350000}"/>
    <cellStyle name="Inactive 11 2 2 5" xfId="12768" xr:uid="{00000000-0005-0000-0000-000019350000}"/>
    <cellStyle name="Inactive 11 2 2 5 2" xfId="12769" xr:uid="{00000000-0005-0000-0000-00001A350000}"/>
    <cellStyle name="Inactive 11 2 2 6" xfId="12770" xr:uid="{00000000-0005-0000-0000-00001B350000}"/>
    <cellStyle name="Inactive 11 2 2 6 2" xfId="12771" xr:uid="{00000000-0005-0000-0000-00001C350000}"/>
    <cellStyle name="Inactive 11 2 2 6 3" xfId="12772" xr:uid="{00000000-0005-0000-0000-00001D350000}"/>
    <cellStyle name="Inactive 11 2 2 7" xfId="12773" xr:uid="{00000000-0005-0000-0000-00001E350000}"/>
    <cellStyle name="Inactive 11 2 3" xfId="12774" xr:uid="{00000000-0005-0000-0000-00001F350000}"/>
    <cellStyle name="Inactive 11 2 3 2" xfId="12775" xr:uid="{00000000-0005-0000-0000-000020350000}"/>
    <cellStyle name="Inactive 11 2 3 3" xfId="12776" xr:uid="{00000000-0005-0000-0000-000021350000}"/>
    <cellStyle name="Inactive 11 2 4" xfId="12777" xr:uid="{00000000-0005-0000-0000-000022350000}"/>
    <cellStyle name="Inactive 11 2 4 2" xfId="12778" xr:uid="{00000000-0005-0000-0000-000023350000}"/>
    <cellStyle name="Inactive 11 2 4 3" xfId="12779" xr:uid="{00000000-0005-0000-0000-000024350000}"/>
    <cellStyle name="Inactive 11 2 5" xfId="12780" xr:uid="{00000000-0005-0000-0000-000025350000}"/>
    <cellStyle name="Inactive 11 2 5 2" xfId="12781" xr:uid="{00000000-0005-0000-0000-000026350000}"/>
    <cellStyle name="Inactive 11 2 6" xfId="12782" xr:uid="{00000000-0005-0000-0000-000027350000}"/>
    <cellStyle name="Inactive 11 2 6 2" xfId="12783" xr:uid="{00000000-0005-0000-0000-000028350000}"/>
    <cellStyle name="Inactive 11 2 7" xfId="12784" xr:uid="{00000000-0005-0000-0000-000029350000}"/>
    <cellStyle name="Inactive 11 2 8" xfId="12785" xr:uid="{00000000-0005-0000-0000-00002A350000}"/>
    <cellStyle name="Inactive 11 3" xfId="12786" xr:uid="{00000000-0005-0000-0000-00002B350000}"/>
    <cellStyle name="Inactive 11 3 2" xfId="12787" xr:uid="{00000000-0005-0000-0000-00002C350000}"/>
    <cellStyle name="Inactive 11 3 2 2" xfId="12788" xr:uid="{00000000-0005-0000-0000-00002D350000}"/>
    <cellStyle name="Inactive 11 3 2 2 2" xfId="12789" xr:uid="{00000000-0005-0000-0000-00002E350000}"/>
    <cellStyle name="Inactive 11 3 2 2 3" xfId="12790" xr:uid="{00000000-0005-0000-0000-00002F350000}"/>
    <cellStyle name="Inactive 11 3 2 3" xfId="12791" xr:uid="{00000000-0005-0000-0000-000030350000}"/>
    <cellStyle name="Inactive 11 3 2 3 2" xfId="12792" xr:uid="{00000000-0005-0000-0000-000031350000}"/>
    <cellStyle name="Inactive 11 3 2 4" xfId="12793" xr:uid="{00000000-0005-0000-0000-000032350000}"/>
    <cellStyle name="Inactive 11 3 2 4 2" xfId="12794" xr:uid="{00000000-0005-0000-0000-000033350000}"/>
    <cellStyle name="Inactive 11 3 2 5" xfId="12795" xr:uid="{00000000-0005-0000-0000-000034350000}"/>
    <cellStyle name="Inactive 11 3 2 5 2" xfId="12796" xr:uid="{00000000-0005-0000-0000-000035350000}"/>
    <cellStyle name="Inactive 11 3 2 6" xfId="12797" xr:uid="{00000000-0005-0000-0000-000036350000}"/>
    <cellStyle name="Inactive 11 3 2 6 2" xfId="12798" xr:uid="{00000000-0005-0000-0000-000037350000}"/>
    <cellStyle name="Inactive 11 3 2 6 3" xfId="12799" xr:uid="{00000000-0005-0000-0000-000038350000}"/>
    <cellStyle name="Inactive 11 3 2 7" xfId="12800" xr:uid="{00000000-0005-0000-0000-000039350000}"/>
    <cellStyle name="Inactive 11 3 3" xfId="12801" xr:uid="{00000000-0005-0000-0000-00003A350000}"/>
    <cellStyle name="Inactive 11 3 3 2" xfId="12802" xr:uid="{00000000-0005-0000-0000-00003B350000}"/>
    <cellStyle name="Inactive 11 3 3 3" xfId="12803" xr:uid="{00000000-0005-0000-0000-00003C350000}"/>
    <cellStyle name="Inactive 11 3 4" xfId="12804" xr:uid="{00000000-0005-0000-0000-00003D350000}"/>
    <cellStyle name="Inactive 11 3 4 2" xfId="12805" xr:uid="{00000000-0005-0000-0000-00003E350000}"/>
    <cellStyle name="Inactive 11 3 4 3" xfId="12806" xr:uid="{00000000-0005-0000-0000-00003F350000}"/>
    <cellStyle name="Inactive 11 3 5" xfId="12807" xr:uid="{00000000-0005-0000-0000-000040350000}"/>
    <cellStyle name="Inactive 11 3 5 2" xfId="12808" xr:uid="{00000000-0005-0000-0000-000041350000}"/>
    <cellStyle name="Inactive 11 3 6" xfId="12809" xr:uid="{00000000-0005-0000-0000-000042350000}"/>
    <cellStyle name="Inactive 11 3 6 2" xfId="12810" xr:uid="{00000000-0005-0000-0000-000043350000}"/>
    <cellStyle name="Inactive 11 3 7" xfId="12811" xr:uid="{00000000-0005-0000-0000-000044350000}"/>
    <cellStyle name="Inactive 11 3 8" xfId="12812" xr:uid="{00000000-0005-0000-0000-000045350000}"/>
    <cellStyle name="Inactive 11 4" xfId="12813" xr:uid="{00000000-0005-0000-0000-000046350000}"/>
    <cellStyle name="Inactive 11 4 2" xfId="12814" xr:uid="{00000000-0005-0000-0000-000047350000}"/>
    <cellStyle name="Inactive 11 4 2 2" xfId="12815" xr:uid="{00000000-0005-0000-0000-000048350000}"/>
    <cellStyle name="Inactive 11 4 2 2 2" xfId="12816" xr:uid="{00000000-0005-0000-0000-000049350000}"/>
    <cellStyle name="Inactive 11 4 2 2 3" xfId="12817" xr:uid="{00000000-0005-0000-0000-00004A350000}"/>
    <cellStyle name="Inactive 11 4 2 3" xfId="12818" xr:uid="{00000000-0005-0000-0000-00004B350000}"/>
    <cellStyle name="Inactive 11 4 2 3 2" xfId="12819" xr:uid="{00000000-0005-0000-0000-00004C350000}"/>
    <cellStyle name="Inactive 11 4 2 4" xfId="12820" xr:uid="{00000000-0005-0000-0000-00004D350000}"/>
    <cellStyle name="Inactive 11 4 2 4 2" xfId="12821" xr:uid="{00000000-0005-0000-0000-00004E350000}"/>
    <cellStyle name="Inactive 11 4 2 5" xfId="12822" xr:uid="{00000000-0005-0000-0000-00004F350000}"/>
    <cellStyle name="Inactive 11 4 2 5 2" xfId="12823" xr:uid="{00000000-0005-0000-0000-000050350000}"/>
    <cellStyle name="Inactive 11 4 2 6" xfId="12824" xr:uid="{00000000-0005-0000-0000-000051350000}"/>
    <cellStyle name="Inactive 11 4 2 6 2" xfId="12825" xr:uid="{00000000-0005-0000-0000-000052350000}"/>
    <cellStyle name="Inactive 11 4 2 6 3" xfId="12826" xr:uid="{00000000-0005-0000-0000-000053350000}"/>
    <cellStyle name="Inactive 11 4 2 7" xfId="12827" xr:uid="{00000000-0005-0000-0000-000054350000}"/>
    <cellStyle name="Inactive 11 4 3" xfId="12828" xr:uid="{00000000-0005-0000-0000-000055350000}"/>
    <cellStyle name="Inactive 11 4 3 2" xfId="12829" xr:uid="{00000000-0005-0000-0000-000056350000}"/>
    <cellStyle name="Inactive 11 4 3 3" xfId="12830" xr:uid="{00000000-0005-0000-0000-000057350000}"/>
    <cellStyle name="Inactive 11 4 4" xfId="12831" xr:uid="{00000000-0005-0000-0000-000058350000}"/>
    <cellStyle name="Inactive 11 4 4 2" xfId="12832" xr:uid="{00000000-0005-0000-0000-000059350000}"/>
    <cellStyle name="Inactive 11 4 4 3" xfId="12833" xr:uid="{00000000-0005-0000-0000-00005A350000}"/>
    <cellStyle name="Inactive 11 4 5" xfId="12834" xr:uid="{00000000-0005-0000-0000-00005B350000}"/>
    <cellStyle name="Inactive 11 4 5 2" xfId="12835" xr:uid="{00000000-0005-0000-0000-00005C350000}"/>
    <cellStyle name="Inactive 11 4 6" xfId="12836" xr:uid="{00000000-0005-0000-0000-00005D350000}"/>
    <cellStyle name="Inactive 11 4 6 2" xfId="12837" xr:uid="{00000000-0005-0000-0000-00005E350000}"/>
    <cellStyle name="Inactive 11 4 7" xfId="12838" xr:uid="{00000000-0005-0000-0000-00005F350000}"/>
    <cellStyle name="Inactive 11 4 8" xfId="12839" xr:uid="{00000000-0005-0000-0000-000060350000}"/>
    <cellStyle name="Inactive 11 5" xfId="12840" xr:uid="{00000000-0005-0000-0000-000061350000}"/>
    <cellStyle name="Inactive 11 5 2" xfId="12841" xr:uid="{00000000-0005-0000-0000-000062350000}"/>
    <cellStyle name="Inactive 11 5 2 2" xfId="12842" xr:uid="{00000000-0005-0000-0000-000063350000}"/>
    <cellStyle name="Inactive 11 5 2 3" xfId="12843" xr:uid="{00000000-0005-0000-0000-000064350000}"/>
    <cellStyle name="Inactive 11 5 3" xfId="12844" xr:uid="{00000000-0005-0000-0000-000065350000}"/>
    <cellStyle name="Inactive 11 5 3 2" xfId="12845" xr:uid="{00000000-0005-0000-0000-000066350000}"/>
    <cellStyle name="Inactive 11 5 4" xfId="12846" xr:uid="{00000000-0005-0000-0000-000067350000}"/>
    <cellStyle name="Inactive 11 5 4 2" xfId="12847" xr:uid="{00000000-0005-0000-0000-000068350000}"/>
    <cellStyle name="Inactive 11 5 5" xfId="12848" xr:uid="{00000000-0005-0000-0000-000069350000}"/>
    <cellStyle name="Inactive 11 5 5 2" xfId="12849" xr:uid="{00000000-0005-0000-0000-00006A350000}"/>
    <cellStyle name="Inactive 11 5 6" xfId="12850" xr:uid="{00000000-0005-0000-0000-00006B350000}"/>
    <cellStyle name="Inactive 11 5 6 2" xfId="12851" xr:uid="{00000000-0005-0000-0000-00006C350000}"/>
    <cellStyle name="Inactive 11 5 6 3" xfId="12852" xr:uid="{00000000-0005-0000-0000-00006D350000}"/>
    <cellStyle name="Inactive 11 5 7" xfId="12853" xr:uid="{00000000-0005-0000-0000-00006E350000}"/>
    <cellStyle name="Inactive 11 6" xfId="12854" xr:uid="{00000000-0005-0000-0000-00006F350000}"/>
    <cellStyle name="Inactive 11 6 2" xfId="12855" xr:uid="{00000000-0005-0000-0000-000070350000}"/>
    <cellStyle name="Inactive 11 6 3" xfId="12856" xr:uid="{00000000-0005-0000-0000-000071350000}"/>
    <cellStyle name="Inactive 11 7" xfId="12857" xr:uid="{00000000-0005-0000-0000-000072350000}"/>
    <cellStyle name="Inactive 11 7 2" xfId="12858" xr:uid="{00000000-0005-0000-0000-000073350000}"/>
    <cellStyle name="Inactive 11 7 3" xfId="12859" xr:uid="{00000000-0005-0000-0000-000074350000}"/>
    <cellStyle name="Inactive 11 8" xfId="12860" xr:uid="{00000000-0005-0000-0000-000075350000}"/>
    <cellStyle name="Inactive 11 8 2" xfId="12861" xr:uid="{00000000-0005-0000-0000-000076350000}"/>
    <cellStyle name="Inactive 11 9" xfId="12862" xr:uid="{00000000-0005-0000-0000-000077350000}"/>
    <cellStyle name="Inactive 11 9 2" xfId="12863" xr:uid="{00000000-0005-0000-0000-000078350000}"/>
    <cellStyle name="Inactive 12" xfId="12864" xr:uid="{00000000-0005-0000-0000-000079350000}"/>
    <cellStyle name="Inactive 12 2" xfId="12865" xr:uid="{00000000-0005-0000-0000-00007A350000}"/>
    <cellStyle name="Inactive 12 2 2" xfId="12866" xr:uid="{00000000-0005-0000-0000-00007B350000}"/>
    <cellStyle name="Inactive 12 2 3" xfId="12867" xr:uid="{00000000-0005-0000-0000-00007C350000}"/>
    <cellStyle name="Inactive 12 3" xfId="12868" xr:uid="{00000000-0005-0000-0000-00007D350000}"/>
    <cellStyle name="Inactive 12 3 2" xfId="12869" xr:uid="{00000000-0005-0000-0000-00007E350000}"/>
    <cellStyle name="Inactive 12 4" xfId="12870" xr:uid="{00000000-0005-0000-0000-00007F350000}"/>
    <cellStyle name="Inactive 12 4 2" xfId="12871" xr:uid="{00000000-0005-0000-0000-000080350000}"/>
    <cellStyle name="Inactive 12 5" xfId="12872" xr:uid="{00000000-0005-0000-0000-000081350000}"/>
    <cellStyle name="Inactive 12 5 2" xfId="12873" xr:uid="{00000000-0005-0000-0000-000082350000}"/>
    <cellStyle name="Inactive 12 6" xfId="12874" xr:uid="{00000000-0005-0000-0000-000083350000}"/>
    <cellStyle name="Inactive 12 6 2" xfId="12875" xr:uid="{00000000-0005-0000-0000-000084350000}"/>
    <cellStyle name="Inactive 12 6 3" xfId="12876" xr:uid="{00000000-0005-0000-0000-000085350000}"/>
    <cellStyle name="Inactive 12 7" xfId="12877" xr:uid="{00000000-0005-0000-0000-000086350000}"/>
    <cellStyle name="Inactive 13" xfId="12878" xr:uid="{00000000-0005-0000-0000-000087350000}"/>
    <cellStyle name="Inactive 13 2" xfId="12879" xr:uid="{00000000-0005-0000-0000-000088350000}"/>
    <cellStyle name="Inactive 13 2 2" xfId="12880" xr:uid="{00000000-0005-0000-0000-000089350000}"/>
    <cellStyle name="Inactive 13 2 3" xfId="12881" xr:uid="{00000000-0005-0000-0000-00008A350000}"/>
    <cellStyle name="Inactive 13 3" xfId="12882" xr:uid="{00000000-0005-0000-0000-00008B350000}"/>
    <cellStyle name="Inactive 13 3 2" xfId="12883" xr:uid="{00000000-0005-0000-0000-00008C350000}"/>
    <cellStyle name="Inactive 13 4" xfId="12884" xr:uid="{00000000-0005-0000-0000-00008D350000}"/>
    <cellStyle name="Inactive 13 4 2" xfId="12885" xr:uid="{00000000-0005-0000-0000-00008E350000}"/>
    <cellStyle name="Inactive 13 5" xfId="12886" xr:uid="{00000000-0005-0000-0000-00008F350000}"/>
    <cellStyle name="Inactive 13 5 2" xfId="12887" xr:uid="{00000000-0005-0000-0000-000090350000}"/>
    <cellStyle name="Inactive 13 6" xfId="12888" xr:uid="{00000000-0005-0000-0000-000091350000}"/>
    <cellStyle name="Inactive 13 6 2" xfId="12889" xr:uid="{00000000-0005-0000-0000-000092350000}"/>
    <cellStyle name="Inactive 13 6 3" xfId="12890" xr:uid="{00000000-0005-0000-0000-000093350000}"/>
    <cellStyle name="Inactive 13 7" xfId="12891" xr:uid="{00000000-0005-0000-0000-000094350000}"/>
    <cellStyle name="Inactive 14" xfId="12892" xr:uid="{00000000-0005-0000-0000-000095350000}"/>
    <cellStyle name="Inactive 14 2" xfId="12893" xr:uid="{00000000-0005-0000-0000-000096350000}"/>
    <cellStyle name="Inactive 14 3" xfId="12894" xr:uid="{00000000-0005-0000-0000-000097350000}"/>
    <cellStyle name="Inactive 15" xfId="12895" xr:uid="{00000000-0005-0000-0000-000098350000}"/>
    <cellStyle name="Inactive 15 2" xfId="12896" xr:uid="{00000000-0005-0000-0000-000099350000}"/>
    <cellStyle name="Inactive 15 3" xfId="12897" xr:uid="{00000000-0005-0000-0000-00009A350000}"/>
    <cellStyle name="Inactive 16" xfId="12898" xr:uid="{00000000-0005-0000-0000-00009B350000}"/>
    <cellStyle name="Inactive 16 2" xfId="12899" xr:uid="{00000000-0005-0000-0000-00009C350000}"/>
    <cellStyle name="Inactive 17" xfId="12900" xr:uid="{00000000-0005-0000-0000-00009D350000}"/>
    <cellStyle name="Inactive 17 2" xfId="12901" xr:uid="{00000000-0005-0000-0000-00009E350000}"/>
    <cellStyle name="Inactive 18" xfId="12902" xr:uid="{00000000-0005-0000-0000-00009F350000}"/>
    <cellStyle name="Inactive 19" xfId="12903" xr:uid="{00000000-0005-0000-0000-0000A0350000}"/>
    <cellStyle name="Inactive 2" xfId="12904" xr:uid="{00000000-0005-0000-0000-0000A1350000}"/>
    <cellStyle name="Inactive 2 10" xfId="12905" xr:uid="{00000000-0005-0000-0000-0000A2350000}"/>
    <cellStyle name="Inactive 2 11" xfId="12906" xr:uid="{00000000-0005-0000-0000-0000A3350000}"/>
    <cellStyle name="Inactive 2 2" xfId="12907" xr:uid="{00000000-0005-0000-0000-0000A4350000}"/>
    <cellStyle name="Inactive 2 2 10" xfId="12908" xr:uid="{00000000-0005-0000-0000-0000A5350000}"/>
    <cellStyle name="Inactive 2 2 11" xfId="12909" xr:uid="{00000000-0005-0000-0000-0000A6350000}"/>
    <cellStyle name="Inactive 2 2 2" xfId="12910" xr:uid="{00000000-0005-0000-0000-0000A7350000}"/>
    <cellStyle name="Inactive 2 2 2 2" xfId="12911" xr:uid="{00000000-0005-0000-0000-0000A8350000}"/>
    <cellStyle name="Inactive 2 2 2 2 2" xfId="12912" xr:uid="{00000000-0005-0000-0000-0000A9350000}"/>
    <cellStyle name="Inactive 2 2 2 2 2 2" xfId="12913" xr:uid="{00000000-0005-0000-0000-0000AA350000}"/>
    <cellStyle name="Inactive 2 2 2 2 2 3" xfId="12914" xr:uid="{00000000-0005-0000-0000-0000AB350000}"/>
    <cellStyle name="Inactive 2 2 2 2 3" xfId="12915" xr:uid="{00000000-0005-0000-0000-0000AC350000}"/>
    <cellStyle name="Inactive 2 2 2 2 3 2" xfId="12916" xr:uid="{00000000-0005-0000-0000-0000AD350000}"/>
    <cellStyle name="Inactive 2 2 2 2 4" xfId="12917" xr:uid="{00000000-0005-0000-0000-0000AE350000}"/>
    <cellStyle name="Inactive 2 2 2 2 4 2" xfId="12918" xr:uid="{00000000-0005-0000-0000-0000AF350000}"/>
    <cellStyle name="Inactive 2 2 2 2 5" xfId="12919" xr:uid="{00000000-0005-0000-0000-0000B0350000}"/>
    <cellStyle name="Inactive 2 2 2 2 5 2" xfId="12920" xr:uid="{00000000-0005-0000-0000-0000B1350000}"/>
    <cellStyle name="Inactive 2 2 2 2 6" xfId="12921" xr:uid="{00000000-0005-0000-0000-0000B2350000}"/>
    <cellStyle name="Inactive 2 2 2 2 6 2" xfId="12922" xr:uid="{00000000-0005-0000-0000-0000B3350000}"/>
    <cellStyle name="Inactive 2 2 2 2 6 3" xfId="12923" xr:uid="{00000000-0005-0000-0000-0000B4350000}"/>
    <cellStyle name="Inactive 2 2 2 2 7" xfId="12924" xr:uid="{00000000-0005-0000-0000-0000B5350000}"/>
    <cellStyle name="Inactive 2 2 2 3" xfId="12925" xr:uid="{00000000-0005-0000-0000-0000B6350000}"/>
    <cellStyle name="Inactive 2 2 2 3 2" xfId="12926" xr:uid="{00000000-0005-0000-0000-0000B7350000}"/>
    <cellStyle name="Inactive 2 2 2 3 3" xfId="12927" xr:uid="{00000000-0005-0000-0000-0000B8350000}"/>
    <cellStyle name="Inactive 2 2 2 4" xfId="12928" xr:uid="{00000000-0005-0000-0000-0000B9350000}"/>
    <cellStyle name="Inactive 2 2 2 4 2" xfId="12929" xr:uid="{00000000-0005-0000-0000-0000BA350000}"/>
    <cellStyle name="Inactive 2 2 2 4 3" xfId="12930" xr:uid="{00000000-0005-0000-0000-0000BB350000}"/>
    <cellStyle name="Inactive 2 2 2 5" xfId="12931" xr:uid="{00000000-0005-0000-0000-0000BC350000}"/>
    <cellStyle name="Inactive 2 2 2 5 2" xfId="12932" xr:uid="{00000000-0005-0000-0000-0000BD350000}"/>
    <cellStyle name="Inactive 2 2 2 6" xfId="12933" xr:uid="{00000000-0005-0000-0000-0000BE350000}"/>
    <cellStyle name="Inactive 2 2 2 6 2" xfId="12934" xr:uid="{00000000-0005-0000-0000-0000BF350000}"/>
    <cellStyle name="Inactive 2 2 2 7" xfId="12935" xr:uid="{00000000-0005-0000-0000-0000C0350000}"/>
    <cellStyle name="Inactive 2 2 2 8" xfId="12936" xr:uid="{00000000-0005-0000-0000-0000C1350000}"/>
    <cellStyle name="Inactive 2 2 3" xfId="12937" xr:uid="{00000000-0005-0000-0000-0000C2350000}"/>
    <cellStyle name="Inactive 2 2 3 2" xfId="12938" xr:uid="{00000000-0005-0000-0000-0000C3350000}"/>
    <cellStyle name="Inactive 2 2 3 2 2" xfId="12939" xr:uid="{00000000-0005-0000-0000-0000C4350000}"/>
    <cellStyle name="Inactive 2 2 3 2 2 2" xfId="12940" xr:uid="{00000000-0005-0000-0000-0000C5350000}"/>
    <cellStyle name="Inactive 2 2 3 2 2 3" xfId="12941" xr:uid="{00000000-0005-0000-0000-0000C6350000}"/>
    <cellStyle name="Inactive 2 2 3 2 3" xfId="12942" xr:uid="{00000000-0005-0000-0000-0000C7350000}"/>
    <cellStyle name="Inactive 2 2 3 2 3 2" xfId="12943" xr:uid="{00000000-0005-0000-0000-0000C8350000}"/>
    <cellStyle name="Inactive 2 2 3 2 4" xfId="12944" xr:uid="{00000000-0005-0000-0000-0000C9350000}"/>
    <cellStyle name="Inactive 2 2 3 2 4 2" xfId="12945" xr:uid="{00000000-0005-0000-0000-0000CA350000}"/>
    <cellStyle name="Inactive 2 2 3 2 5" xfId="12946" xr:uid="{00000000-0005-0000-0000-0000CB350000}"/>
    <cellStyle name="Inactive 2 2 3 2 5 2" xfId="12947" xr:uid="{00000000-0005-0000-0000-0000CC350000}"/>
    <cellStyle name="Inactive 2 2 3 2 6" xfId="12948" xr:uid="{00000000-0005-0000-0000-0000CD350000}"/>
    <cellStyle name="Inactive 2 2 3 2 6 2" xfId="12949" xr:uid="{00000000-0005-0000-0000-0000CE350000}"/>
    <cellStyle name="Inactive 2 2 3 2 6 3" xfId="12950" xr:uid="{00000000-0005-0000-0000-0000CF350000}"/>
    <cellStyle name="Inactive 2 2 3 2 7" xfId="12951" xr:uid="{00000000-0005-0000-0000-0000D0350000}"/>
    <cellStyle name="Inactive 2 2 3 3" xfId="12952" xr:uid="{00000000-0005-0000-0000-0000D1350000}"/>
    <cellStyle name="Inactive 2 2 3 3 2" xfId="12953" xr:uid="{00000000-0005-0000-0000-0000D2350000}"/>
    <cellStyle name="Inactive 2 2 3 3 3" xfId="12954" xr:uid="{00000000-0005-0000-0000-0000D3350000}"/>
    <cellStyle name="Inactive 2 2 3 4" xfId="12955" xr:uid="{00000000-0005-0000-0000-0000D4350000}"/>
    <cellStyle name="Inactive 2 2 3 4 2" xfId="12956" xr:uid="{00000000-0005-0000-0000-0000D5350000}"/>
    <cellStyle name="Inactive 2 2 3 4 3" xfId="12957" xr:uid="{00000000-0005-0000-0000-0000D6350000}"/>
    <cellStyle name="Inactive 2 2 3 5" xfId="12958" xr:uid="{00000000-0005-0000-0000-0000D7350000}"/>
    <cellStyle name="Inactive 2 2 3 5 2" xfId="12959" xr:uid="{00000000-0005-0000-0000-0000D8350000}"/>
    <cellStyle name="Inactive 2 2 3 6" xfId="12960" xr:uid="{00000000-0005-0000-0000-0000D9350000}"/>
    <cellStyle name="Inactive 2 2 3 6 2" xfId="12961" xr:uid="{00000000-0005-0000-0000-0000DA350000}"/>
    <cellStyle name="Inactive 2 2 3 7" xfId="12962" xr:uid="{00000000-0005-0000-0000-0000DB350000}"/>
    <cellStyle name="Inactive 2 2 3 8" xfId="12963" xr:uid="{00000000-0005-0000-0000-0000DC350000}"/>
    <cellStyle name="Inactive 2 2 4" xfId="12964" xr:uid="{00000000-0005-0000-0000-0000DD350000}"/>
    <cellStyle name="Inactive 2 2 4 2" xfId="12965" xr:uid="{00000000-0005-0000-0000-0000DE350000}"/>
    <cellStyle name="Inactive 2 2 4 2 2" xfId="12966" xr:uid="{00000000-0005-0000-0000-0000DF350000}"/>
    <cellStyle name="Inactive 2 2 4 2 2 2" xfId="12967" xr:uid="{00000000-0005-0000-0000-0000E0350000}"/>
    <cellStyle name="Inactive 2 2 4 2 2 3" xfId="12968" xr:uid="{00000000-0005-0000-0000-0000E1350000}"/>
    <cellStyle name="Inactive 2 2 4 2 3" xfId="12969" xr:uid="{00000000-0005-0000-0000-0000E2350000}"/>
    <cellStyle name="Inactive 2 2 4 2 3 2" xfId="12970" xr:uid="{00000000-0005-0000-0000-0000E3350000}"/>
    <cellStyle name="Inactive 2 2 4 2 4" xfId="12971" xr:uid="{00000000-0005-0000-0000-0000E4350000}"/>
    <cellStyle name="Inactive 2 2 4 2 4 2" xfId="12972" xr:uid="{00000000-0005-0000-0000-0000E5350000}"/>
    <cellStyle name="Inactive 2 2 4 2 5" xfId="12973" xr:uid="{00000000-0005-0000-0000-0000E6350000}"/>
    <cellStyle name="Inactive 2 2 4 2 5 2" xfId="12974" xr:uid="{00000000-0005-0000-0000-0000E7350000}"/>
    <cellStyle name="Inactive 2 2 4 2 6" xfId="12975" xr:uid="{00000000-0005-0000-0000-0000E8350000}"/>
    <cellStyle name="Inactive 2 2 4 2 6 2" xfId="12976" xr:uid="{00000000-0005-0000-0000-0000E9350000}"/>
    <cellStyle name="Inactive 2 2 4 2 6 3" xfId="12977" xr:uid="{00000000-0005-0000-0000-0000EA350000}"/>
    <cellStyle name="Inactive 2 2 4 2 7" xfId="12978" xr:uid="{00000000-0005-0000-0000-0000EB350000}"/>
    <cellStyle name="Inactive 2 2 4 3" xfId="12979" xr:uid="{00000000-0005-0000-0000-0000EC350000}"/>
    <cellStyle name="Inactive 2 2 4 3 2" xfId="12980" xr:uid="{00000000-0005-0000-0000-0000ED350000}"/>
    <cellStyle name="Inactive 2 2 4 3 3" xfId="12981" xr:uid="{00000000-0005-0000-0000-0000EE350000}"/>
    <cellStyle name="Inactive 2 2 4 4" xfId="12982" xr:uid="{00000000-0005-0000-0000-0000EF350000}"/>
    <cellStyle name="Inactive 2 2 4 4 2" xfId="12983" xr:uid="{00000000-0005-0000-0000-0000F0350000}"/>
    <cellStyle name="Inactive 2 2 4 4 3" xfId="12984" xr:uid="{00000000-0005-0000-0000-0000F1350000}"/>
    <cellStyle name="Inactive 2 2 4 5" xfId="12985" xr:uid="{00000000-0005-0000-0000-0000F2350000}"/>
    <cellStyle name="Inactive 2 2 4 5 2" xfId="12986" xr:uid="{00000000-0005-0000-0000-0000F3350000}"/>
    <cellStyle name="Inactive 2 2 4 6" xfId="12987" xr:uid="{00000000-0005-0000-0000-0000F4350000}"/>
    <cellStyle name="Inactive 2 2 4 6 2" xfId="12988" xr:uid="{00000000-0005-0000-0000-0000F5350000}"/>
    <cellStyle name="Inactive 2 2 4 7" xfId="12989" xr:uid="{00000000-0005-0000-0000-0000F6350000}"/>
    <cellStyle name="Inactive 2 2 4 8" xfId="12990" xr:uid="{00000000-0005-0000-0000-0000F7350000}"/>
    <cellStyle name="Inactive 2 2 5" xfId="12991" xr:uid="{00000000-0005-0000-0000-0000F8350000}"/>
    <cellStyle name="Inactive 2 2 5 2" xfId="12992" xr:uid="{00000000-0005-0000-0000-0000F9350000}"/>
    <cellStyle name="Inactive 2 2 5 2 2" xfId="12993" xr:uid="{00000000-0005-0000-0000-0000FA350000}"/>
    <cellStyle name="Inactive 2 2 5 2 3" xfId="12994" xr:uid="{00000000-0005-0000-0000-0000FB350000}"/>
    <cellStyle name="Inactive 2 2 5 3" xfId="12995" xr:uid="{00000000-0005-0000-0000-0000FC350000}"/>
    <cellStyle name="Inactive 2 2 5 3 2" xfId="12996" xr:uid="{00000000-0005-0000-0000-0000FD350000}"/>
    <cellStyle name="Inactive 2 2 5 4" xfId="12997" xr:uid="{00000000-0005-0000-0000-0000FE350000}"/>
    <cellStyle name="Inactive 2 2 5 4 2" xfId="12998" xr:uid="{00000000-0005-0000-0000-0000FF350000}"/>
    <cellStyle name="Inactive 2 2 5 5" xfId="12999" xr:uid="{00000000-0005-0000-0000-000000360000}"/>
    <cellStyle name="Inactive 2 2 5 5 2" xfId="13000" xr:uid="{00000000-0005-0000-0000-000001360000}"/>
    <cellStyle name="Inactive 2 2 5 6" xfId="13001" xr:uid="{00000000-0005-0000-0000-000002360000}"/>
    <cellStyle name="Inactive 2 2 5 6 2" xfId="13002" xr:uid="{00000000-0005-0000-0000-000003360000}"/>
    <cellStyle name="Inactive 2 2 5 6 3" xfId="13003" xr:uid="{00000000-0005-0000-0000-000004360000}"/>
    <cellStyle name="Inactive 2 2 5 7" xfId="13004" xr:uid="{00000000-0005-0000-0000-000005360000}"/>
    <cellStyle name="Inactive 2 2 6" xfId="13005" xr:uid="{00000000-0005-0000-0000-000006360000}"/>
    <cellStyle name="Inactive 2 2 6 2" xfId="13006" xr:uid="{00000000-0005-0000-0000-000007360000}"/>
    <cellStyle name="Inactive 2 2 6 3" xfId="13007" xr:uid="{00000000-0005-0000-0000-000008360000}"/>
    <cellStyle name="Inactive 2 2 7" xfId="13008" xr:uid="{00000000-0005-0000-0000-000009360000}"/>
    <cellStyle name="Inactive 2 2 7 2" xfId="13009" xr:uid="{00000000-0005-0000-0000-00000A360000}"/>
    <cellStyle name="Inactive 2 2 7 3" xfId="13010" xr:uid="{00000000-0005-0000-0000-00000B360000}"/>
    <cellStyle name="Inactive 2 2 8" xfId="13011" xr:uid="{00000000-0005-0000-0000-00000C360000}"/>
    <cellStyle name="Inactive 2 2 8 2" xfId="13012" xr:uid="{00000000-0005-0000-0000-00000D360000}"/>
    <cellStyle name="Inactive 2 2 9" xfId="13013" xr:uid="{00000000-0005-0000-0000-00000E360000}"/>
    <cellStyle name="Inactive 2 2 9 2" xfId="13014" xr:uid="{00000000-0005-0000-0000-00000F360000}"/>
    <cellStyle name="Inactive 2 3" xfId="13015" xr:uid="{00000000-0005-0000-0000-000010360000}"/>
    <cellStyle name="Inactive 2 3 10" xfId="13016" xr:uid="{00000000-0005-0000-0000-000011360000}"/>
    <cellStyle name="Inactive 2 3 11" xfId="13017" xr:uid="{00000000-0005-0000-0000-000012360000}"/>
    <cellStyle name="Inactive 2 3 2" xfId="13018" xr:uid="{00000000-0005-0000-0000-000013360000}"/>
    <cellStyle name="Inactive 2 3 2 2" xfId="13019" xr:uid="{00000000-0005-0000-0000-000014360000}"/>
    <cellStyle name="Inactive 2 3 2 2 2" xfId="13020" xr:uid="{00000000-0005-0000-0000-000015360000}"/>
    <cellStyle name="Inactive 2 3 2 2 2 2" xfId="13021" xr:uid="{00000000-0005-0000-0000-000016360000}"/>
    <cellStyle name="Inactive 2 3 2 2 2 3" xfId="13022" xr:uid="{00000000-0005-0000-0000-000017360000}"/>
    <cellStyle name="Inactive 2 3 2 2 3" xfId="13023" xr:uid="{00000000-0005-0000-0000-000018360000}"/>
    <cellStyle name="Inactive 2 3 2 2 3 2" xfId="13024" xr:uid="{00000000-0005-0000-0000-000019360000}"/>
    <cellStyle name="Inactive 2 3 2 2 4" xfId="13025" xr:uid="{00000000-0005-0000-0000-00001A360000}"/>
    <cellStyle name="Inactive 2 3 2 2 4 2" xfId="13026" xr:uid="{00000000-0005-0000-0000-00001B360000}"/>
    <cellStyle name="Inactive 2 3 2 2 5" xfId="13027" xr:uid="{00000000-0005-0000-0000-00001C360000}"/>
    <cellStyle name="Inactive 2 3 2 2 5 2" xfId="13028" xr:uid="{00000000-0005-0000-0000-00001D360000}"/>
    <cellStyle name="Inactive 2 3 2 2 6" xfId="13029" xr:uid="{00000000-0005-0000-0000-00001E360000}"/>
    <cellStyle name="Inactive 2 3 2 2 6 2" xfId="13030" xr:uid="{00000000-0005-0000-0000-00001F360000}"/>
    <cellStyle name="Inactive 2 3 2 2 6 3" xfId="13031" xr:uid="{00000000-0005-0000-0000-000020360000}"/>
    <cellStyle name="Inactive 2 3 2 2 7" xfId="13032" xr:uid="{00000000-0005-0000-0000-000021360000}"/>
    <cellStyle name="Inactive 2 3 2 3" xfId="13033" xr:uid="{00000000-0005-0000-0000-000022360000}"/>
    <cellStyle name="Inactive 2 3 2 3 2" xfId="13034" xr:uid="{00000000-0005-0000-0000-000023360000}"/>
    <cellStyle name="Inactive 2 3 2 3 3" xfId="13035" xr:uid="{00000000-0005-0000-0000-000024360000}"/>
    <cellStyle name="Inactive 2 3 2 4" xfId="13036" xr:uid="{00000000-0005-0000-0000-000025360000}"/>
    <cellStyle name="Inactive 2 3 2 4 2" xfId="13037" xr:uid="{00000000-0005-0000-0000-000026360000}"/>
    <cellStyle name="Inactive 2 3 2 4 3" xfId="13038" xr:uid="{00000000-0005-0000-0000-000027360000}"/>
    <cellStyle name="Inactive 2 3 2 5" xfId="13039" xr:uid="{00000000-0005-0000-0000-000028360000}"/>
    <cellStyle name="Inactive 2 3 2 5 2" xfId="13040" xr:uid="{00000000-0005-0000-0000-000029360000}"/>
    <cellStyle name="Inactive 2 3 2 6" xfId="13041" xr:uid="{00000000-0005-0000-0000-00002A360000}"/>
    <cellStyle name="Inactive 2 3 2 6 2" xfId="13042" xr:uid="{00000000-0005-0000-0000-00002B360000}"/>
    <cellStyle name="Inactive 2 3 2 7" xfId="13043" xr:uid="{00000000-0005-0000-0000-00002C360000}"/>
    <cellStyle name="Inactive 2 3 2 8" xfId="13044" xr:uid="{00000000-0005-0000-0000-00002D360000}"/>
    <cellStyle name="Inactive 2 3 3" xfId="13045" xr:uid="{00000000-0005-0000-0000-00002E360000}"/>
    <cellStyle name="Inactive 2 3 3 2" xfId="13046" xr:uid="{00000000-0005-0000-0000-00002F360000}"/>
    <cellStyle name="Inactive 2 3 3 2 2" xfId="13047" xr:uid="{00000000-0005-0000-0000-000030360000}"/>
    <cellStyle name="Inactive 2 3 3 2 2 2" xfId="13048" xr:uid="{00000000-0005-0000-0000-000031360000}"/>
    <cellStyle name="Inactive 2 3 3 2 2 3" xfId="13049" xr:uid="{00000000-0005-0000-0000-000032360000}"/>
    <cellStyle name="Inactive 2 3 3 2 3" xfId="13050" xr:uid="{00000000-0005-0000-0000-000033360000}"/>
    <cellStyle name="Inactive 2 3 3 2 3 2" xfId="13051" xr:uid="{00000000-0005-0000-0000-000034360000}"/>
    <cellStyle name="Inactive 2 3 3 2 4" xfId="13052" xr:uid="{00000000-0005-0000-0000-000035360000}"/>
    <cellStyle name="Inactive 2 3 3 2 4 2" xfId="13053" xr:uid="{00000000-0005-0000-0000-000036360000}"/>
    <cellStyle name="Inactive 2 3 3 2 5" xfId="13054" xr:uid="{00000000-0005-0000-0000-000037360000}"/>
    <cellStyle name="Inactive 2 3 3 2 5 2" xfId="13055" xr:uid="{00000000-0005-0000-0000-000038360000}"/>
    <cellStyle name="Inactive 2 3 3 2 6" xfId="13056" xr:uid="{00000000-0005-0000-0000-000039360000}"/>
    <cellStyle name="Inactive 2 3 3 2 6 2" xfId="13057" xr:uid="{00000000-0005-0000-0000-00003A360000}"/>
    <cellStyle name="Inactive 2 3 3 2 6 3" xfId="13058" xr:uid="{00000000-0005-0000-0000-00003B360000}"/>
    <cellStyle name="Inactive 2 3 3 2 7" xfId="13059" xr:uid="{00000000-0005-0000-0000-00003C360000}"/>
    <cellStyle name="Inactive 2 3 3 3" xfId="13060" xr:uid="{00000000-0005-0000-0000-00003D360000}"/>
    <cellStyle name="Inactive 2 3 3 3 2" xfId="13061" xr:uid="{00000000-0005-0000-0000-00003E360000}"/>
    <cellStyle name="Inactive 2 3 3 3 3" xfId="13062" xr:uid="{00000000-0005-0000-0000-00003F360000}"/>
    <cellStyle name="Inactive 2 3 3 4" xfId="13063" xr:uid="{00000000-0005-0000-0000-000040360000}"/>
    <cellStyle name="Inactive 2 3 3 4 2" xfId="13064" xr:uid="{00000000-0005-0000-0000-000041360000}"/>
    <cellStyle name="Inactive 2 3 3 4 3" xfId="13065" xr:uid="{00000000-0005-0000-0000-000042360000}"/>
    <cellStyle name="Inactive 2 3 3 5" xfId="13066" xr:uid="{00000000-0005-0000-0000-000043360000}"/>
    <cellStyle name="Inactive 2 3 3 5 2" xfId="13067" xr:uid="{00000000-0005-0000-0000-000044360000}"/>
    <cellStyle name="Inactive 2 3 3 6" xfId="13068" xr:uid="{00000000-0005-0000-0000-000045360000}"/>
    <cellStyle name="Inactive 2 3 3 6 2" xfId="13069" xr:uid="{00000000-0005-0000-0000-000046360000}"/>
    <cellStyle name="Inactive 2 3 3 7" xfId="13070" xr:uid="{00000000-0005-0000-0000-000047360000}"/>
    <cellStyle name="Inactive 2 3 3 8" xfId="13071" xr:uid="{00000000-0005-0000-0000-000048360000}"/>
    <cellStyle name="Inactive 2 3 4" xfId="13072" xr:uid="{00000000-0005-0000-0000-000049360000}"/>
    <cellStyle name="Inactive 2 3 4 2" xfId="13073" xr:uid="{00000000-0005-0000-0000-00004A360000}"/>
    <cellStyle name="Inactive 2 3 4 2 2" xfId="13074" xr:uid="{00000000-0005-0000-0000-00004B360000}"/>
    <cellStyle name="Inactive 2 3 4 2 2 2" xfId="13075" xr:uid="{00000000-0005-0000-0000-00004C360000}"/>
    <cellStyle name="Inactive 2 3 4 2 2 3" xfId="13076" xr:uid="{00000000-0005-0000-0000-00004D360000}"/>
    <cellStyle name="Inactive 2 3 4 2 3" xfId="13077" xr:uid="{00000000-0005-0000-0000-00004E360000}"/>
    <cellStyle name="Inactive 2 3 4 2 3 2" xfId="13078" xr:uid="{00000000-0005-0000-0000-00004F360000}"/>
    <cellStyle name="Inactive 2 3 4 2 4" xfId="13079" xr:uid="{00000000-0005-0000-0000-000050360000}"/>
    <cellStyle name="Inactive 2 3 4 2 4 2" xfId="13080" xr:uid="{00000000-0005-0000-0000-000051360000}"/>
    <cellStyle name="Inactive 2 3 4 2 5" xfId="13081" xr:uid="{00000000-0005-0000-0000-000052360000}"/>
    <cellStyle name="Inactive 2 3 4 2 5 2" xfId="13082" xr:uid="{00000000-0005-0000-0000-000053360000}"/>
    <cellStyle name="Inactive 2 3 4 2 6" xfId="13083" xr:uid="{00000000-0005-0000-0000-000054360000}"/>
    <cellStyle name="Inactive 2 3 4 2 6 2" xfId="13084" xr:uid="{00000000-0005-0000-0000-000055360000}"/>
    <cellStyle name="Inactive 2 3 4 2 6 3" xfId="13085" xr:uid="{00000000-0005-0000-0000-000056360000}"/>
    <cellStyle name="Inactive 2 3 4 2 7" xfId="13086" xr:uid="{00000000-0005-0000-0000-000057360000}"/>
    <cellStyle name="Inactive 2 3 4 3" xfId="13087" xr:uid="{00000000-0005-0000-0000-000058360000}"/>
    <cellStyle name="Inactive 2 3 4 3 2" xfId="13088" xr:uid="{00000000-0005-0000-0000-000059360000}"/>
    <cellStyle name="Inactive 2 3 4 3 3" xfId="13089" xr:uid="{00000000-0005-0000-0000-00005A360000}"/>
    <cellStyle name="Inactive 2 3 4 4" xfId="13090" xr:uid="{00000000-0005-0000-0000-00005B360000}"/>
    <cellStyle name="Inactive 2 3 4 4 2" xfId="13091" xr:uid="{00000000-0005-0000-0000-00005C360000}"/>
    <cellStyle name="Inactive 2 3 4 4 3" xfId="13092" xr:uid="{00000000-0005-0000-0000-00005D360000}"/>
    <cellStyle name="Inactive 2 3 4 5" xfId="13093" xr:uid="{00000000-0005-0000-0000-00005E360000}"/>
    <cellStyle name="Inactive 2 3 4 5 2" xfId="13094" xr:uid="{00000000-0005-0000-0000-00005F360000}"/>
    <cellStyle name="Inactive 2 3 4 6" xfId="13095" xr:uid="{00000000-0005-0000-0000-000060360000}"/>
    <cellStyle name="Inactive 2 3 4 6 2" xfId="13096" xr:uid="{00000000-0005-0000-0000-000061360000}"/>
    <cellStyle name="Inactive 2 3 4 7" xfId="13097" xr:uid="{00000000-0005-0000-0000-000062360000}"/>
    <cellStyle name="Inactive 2 3 4 8" xfId="13098" xr:uid="{00000000-0005-0000-0000-000063360000}"/>
    <cellStyle name="Inactive 2 3 5" xfId="13099" xr:uid="{00000000-0005-0000-0000-000064360000}"/>
    <cellStyle name="Inactive 2 3 5 2" xfId="13100" xr:uid="{00000000-0005-0000-0000-000065360000}"/>
    <cellStyle name="Inactive 2 3 5 2 2" xfId="13101" xr:uid="{00000000-0005-0000-0000-000066360000}"/>
    <cellStyle name="Inactive 2 3 5 2 3" xfId="13102" xr:uid="{00000000-0005-0000-0000-000067360000}"/>
    <cellStyle name="Inactive 2 3 5 3" xfId="13103" xr:uid="{00000000-0005-0000-0000-000068360000}"/>
    <cellStyle name="Inactive 2 3 5 3 2" xfId="13104" xr:uid="{00000000-0005-0000-0000-000069360000}"/>
    <cellStyle name="Inactive 2 3 5 4" xfId="13105" xr:uid="{00000000-0005-0000-0000-00006A360000}"/>
    <cellStyle name="Inactive 2 3 5 4 2" xfId="13106" xr:uid="{00000000-0005-0000-0000-00006B360000}"/>
    <cellStyle name="Inactive 2 3 5 5" xfId="13107" xr:uid="{00000000-0005-0000-0000-00006C360000}"/>
    <cellStyle name="Inactive 2 3 5 5 2" xfId="13108" xr:uid="{00000000-0005-0000-0000-00006D360000}"/>
    <cellStyle name="Inactive 2 3 5 6" xfId="13109" xr:uid="{00000000-0005-0000-0000-00006E360000}"/>
    <cellStyle name="Inactive 2 3 5 6 2" xfId="13110" xr:uid="{00000000-0005-0000-0000-00006F360000}"/>
    <cellStyle name="Inactive 2 3 5 6 3" xfId="13111" xr:uid="{00000000-0005-0000-0000-000070360000}"/>
    <cellStyle name="Inactive 2 3 5 7" xfId="13112" xr:uid="{00000000-0005-0000-0000-000071360000}"/>
    <cellStyle name="Inactive 2 3 6" xfId="13113" xr:uid="{00000000-0005-0000-0000-000072360000}"/>
    <cellStyle name="Inactive 2 3 6 2" xfId="13114" xr:uid="{00000000-0005-0000-0000-000073360000}"/>
    <cellStyle name="Inactive 2 3 6 3" xfId="13115" xr:uid="{00000000-0005-0000-0000-000074360000}"/>
    <cellStyle name="Inactive 2 3 7" xfId="13116" xr:uid="{00000000-0005-0000-0000-000075360000}"/>
    <cellStyle name="Inactive 2 3 7 2" xfId="13117" xr:uid="{00000000-0005-0000-0000-000076360000}"/>
    <cellStyle name="Inactive 2 3 7 3" xfId="13118" xr:uid="{00000000-0005-0000-0000-000077360000}"/>
    <cellStyle name="Inactive 2 3 8" xfId="13119" xr:uid="{00000000-0005-0000-0000-000078360000}"/>
    <cellStyle name="Inactive 2 3 8 2" xfId="13120" xr:uid="{00000000-0005-0000-0000-000079360000}"/>
    <cellStyle name="Inactive 2 3 9" xfId="13121" xr:uid="{00000000-0005-0000-0000-00007A360000}"/>
    <cellStyle name="Inactive 2 3 9 2" xfId="13122" xr:uid="{00000000-0005-0000-0000-00007B360000}"/>
    <cellStyle name="Inactive 2 4" xfId="13123" xr:uid="{00000000-0005-0000-0000-00007C360000}"/>
    <cellStyle name="Inactive 2 4 10" xfId="13124" xr:uid="{00000000-0005-0000-0000-00007D360000}"/>
    <cellStyle name="Inactive 2 4 11" xfId="13125" xr:uid="{00000000-0005-0000-0000-00007E360000}"/>
    <cellStyle name="Inactive 2 4 2" xfId="13126" xr:uid="{00000000-0005-0000-0000-00007F360000}"/>
    <cellStyle name="Inactive 2 4 2 2" xfId="13127" xr:uid="{00000000-0005-0000-0000-000080360000}"/>
    <cellStyle name="Inactive 2 4 2 2 2" xfId="13128" xr:uid="{00000000-0005-0000-0000-000081360000}"/>
    <cellStyle name="Inactive 2 4 2 2 2 2" xfId="13129" xr:uid="{00000000-0005-0000-0000-000082360000}"/>
    <cellStyle name="Inactive 2 4 2 2 2 3" xfId="13130" xr:uid="{00000000-0005-0000-0000-000083360000}"/>
    <cellStyle name="Inactive 2 4 2 2 3" xfId="13131" xr:uid="{00000000-0005-0000-0000-000084360000}"/>
    <cellStyle name="Inactive 2 4 2 2 3 2" xfId="13132" xr:uid="{00000000-0005-0000-0000-000085360000}"/>
    <cellStyle name="Inactive 2 4 2 2 4" xfId="13133" xr:uid="{00000000-0005-0000-0000-000086360000}"/>
    <cellStyle name="Inactive 2 4 2 2 4 2" xfId="13134" xr:uid="{00000000-0005-0000-0000-000087360000}"/>
    <cellStyle name="Inactive 2 4 2 2 5" xfId="13135" xr:uid="{00000000-0005-0000-0000-000088360000}"/>
    <cellStyle name="Inactive 2 4 2 2 5 2" xfId="13136" xr:uid="{00000000-0005-0000-0000-000089360000}"/>
    <cellStyle name="Inactive 2 4 2 2 6" xfId="13137" xr:uid="{00000000-0005-0000-0000-00008A360000}"/>
    <cellStyle name="Inactive 2 4 2 2 6 2" xfId="13138" xr:uid="{00000000-0005-0000-0000-00008B360000}"/>
    <cellStyle name="Inactive 2 4 2 2 6 3" xfId="13139" xr:uid="{00000000-0005-0000-0000-00008C360000}"/>
    <cellStyle name="Inactive 2 4 2 2 7" xfId="13140" xr:uid="{00000000-0005-0000-0000-00008D360000}"/>
    <cellStyle name="Inactive 2 4 2 3" xfId="13141" xr:uid="{00000000-0005-0000-0000-00008E360000}"/>
    <cellStyle name="Inactive 2 4 2 3 2" xfId="13142" xr:uid="{00000000-0005-0000-0000-00008F360000}"/>
    <cellStyle name="Inactive 2 4 2 3 3" xfId="13143" xr:uid="{00000000-0005-0000-0000-000090360000}"/>
    <cellStyle name="Inactive 2 4 2 4" xfId="13144" xr:uid="{00000000-0005-0000-0000-000091360000}"/>
    <cellStyle name="Inactive 2 4 2 4 2" xfId="13145" xr:uid="{00000000-0005-0000-0000-000092360000}"/>
    <cellStyle name="Inactive 2 4 2 4 3" xfId="13146" xr:uid="{00000000-0005-0000-0000-000093360000}"/>
    <cellStyle name="Inactive 2 4 2 5" xfId="13147" xr:uid="{00000000-0005-0000-0000-000094360000}"/>
    <cellStyle name="Inactive 2 4 2 5 2" xfId="13148" xr:uid="{00000000-0005-0000-0000-000095360000}"/>
    <cellStyle name="Inactive 2 4 2 6" xfId="13149" xr:uid="{00000000-0005-0000-0000-000096360000}"/>
    <cellStyle name="Inactive 2 4 2 6 2" xfId="13150" xr:uid="{00000000-0005-0000-0000-000097360000}"/>
    <cellStyle name="Inactive 2 4 2 7" xfId="13151" xr:uid="{00000000-0005-0000-0000-000098360000}"/>
    <cellStyle name="Inactive 2 4 2 8" xfId="13152" xr:uid="{00000000-0005-0000-0000-000099360000}"/>
    <cellStyle name="Inactive 2 4 3" xfId="13153" xr:uid="{00000000-0005-0000-0000-00009A360000}"/>
    <cellStyle name="Inactive 2 4 3 2" xfId="13154" xr:uid="{00000000-0005-0000-0000-00009B360000}"/>
    <cellStyle name="Inactive 2 4 3 2 2" xfId="13155" xr:uid="{00000000-0005-0000-0000-00009C360000}"/>
    <cellStyle name="Inactive 2 4 3 2 2 2" xfId="13156" xr:uid="{00000000-0005-0000-0000-00009D360000}"/>
    <cellStyle name="Inactive 2 4 3 2 2 3" xfId="13157" xr:uid="{00000000-0005-0000-0000-00009E360000}"/>
    <cellStyle name="Inactive 2 4 3 2 3" xfId="13158" xr:uid="{00000000-0005-0000-0000-00009F360000}"/>
    <cellStyle name="Inactive 2 4 3 2 3 2" xfId="13159" xr:uid="{00000000-0005-0000-0000-0000A0360000}"/>
    <cellStyle name="Inactive 2 4 3 2 4" xfId="13160" xr:uid="{00000000-0005-0000-0000-0000A1360000}"/>
    <cellStyle name="Inactive 2 4 3 2 4 2" xfId="13161" xr:uid="{00000000-0005-0000-0000-0000A2360000}"/>
    <cellStyle name="Inactive 2 4 3 2 5" xfId="13162" xr:uid="{00000000-0005-0000-0000-0000A3360000}"/>
    <cellStyle name="Inactive 2 4 3 2 5 2" xfId="13163" xr:uid="{00000000-0005-0000-0000-0000A4360000}"/>
    <cellStyle name="Inactive 2 4 3 2 6" xfId="13164" xr:uid="{00000000-0005-0000-0000-0000A5360000}"/>
    <cellStyle name="Inactive 2 4 3 2 6 2" xfId="13165" xr:uid="{00000000-0005-0000-0000-0000A6360000}"/>
    <cellStyle name="Inactive 2 4 3 2 6 3" xfId="13166" xr:uid="{00000000-0005-0000-0000-0000A7360000}"/>
    <cellStyle name="Inactive 2 4 3 2 7" xfId="13167" xr:uid="{00000000-0005-0000-0000-0000A8360000}"/>
    <cellStyle name="Inactive 2 4 3 3" xfId="13168" xr:uid="{00000000-0005-0000-0000-0000A9360000}"/>
    <cellStyle name="Inactive 2 4 3 3 2" xfId="13169" xr:uid="{00000000-0005-0000-0000-0000AA360000}"/>
    <cellStyle name="Inactive 2 4 3 3 3" xfId="13170" xr:uid="{00000000-0005-0000-0000-0000AB360000}"/>
    <cellStyle name="Inactive 2 4 3 4" xfId="13171" xr:uid="{00000000-0005-0000-0000-0000AC360000}"/>
    <cellStyle name="Inactive 2 4 3 4 2" xfId="13172" xr:uid="{00000000-0005-0000-0000-0000AD360000}"/>
    <cellStyle name="Inactive 2 4 3 4 3" xfId="13173" xr:uid="{00000000-0005-0000-0000-0000AE360000}"/>
    <cellStyle name="Inactive 2 4 3 5" xfId="13174" xr:uid="{00000000-0005-0000-0000-0000AF360000}"/>
    <cellStyle name="Inactive 2 4 3 5 2" xfId="13175" xr:uid="{00000000-0005-0000-0000-0000B0360000}"/>
    <cellStyle name="Inactive 2 4 3 6" xfId="13176" xr:uid="{00000000-0005-0000-0000-0000B1360000}"/>
    <cellStyle name="Inactive 2 4 3 6 2" xfId="13177" xr:uid="{00000000-0005-0000-0000-0000B2360000}"/>
    <cellStyle name="Inactive 2 4 3 7" xfId="13178" xr:uid="{00000000-0005-0000-0000-0000B3360000}"/>
    <cellStyle name="Inactive 2 4 3 8" xfId="13179" xr:uid="{00000000-0005-0000-0000-0000B4360000}"/>
    <cellStyle name="Inactive 2 4 4" xfId="13180" xr:uid="{00000000-0005-0000-0000-0000B5360000}"/>
    <cellStyle name="Inactive 2 4 4 2" xfId="13181" xr:uid="{00000000-0005-0000-0000-0000B6360000}"/>
    <cellStyle name="Inactive 2 4 4 2 2" xfId="13182" xr:uid="{00000000-0005-0000-0000-0000B7360000}"/>
    <cellStyle name="Inactive 2 4 4 2 2 2" xfId="13183" xr:uid="{00000000-0005-0000-0000-0000B8360000}"/>
    <cellStyle name="Inactive 2 4 4 2 2 3" xfId="13184" xr:uid="{00000000-0005-0000-0000-0000B9360000}"/>
    <cellStyle name="Inactive 2 4 4 2 3" xfId="13185" xr:uid="{00000000-0005-0000-0000-0000BA360000}"/>
    <cellStyle name="Inactive 2 4 4 2 3 2" xfId="13186" xr:uid="{00000000-0005-0000-0000-0000BB360000}"/>
    <cellStyle name="Inactive 2 4 4 2 4" xfId="13187" xr:uid="{00000000-0005-0000-0000-0000BC360000}"/>
    <cellStyle name="Inactive 2 4 4 2 4 2" xfId="13188" xr:uid="{00000000-0005-0000-0000-0000BD360000}"/>
    <cellStyle name="Inactive 2 4 4 2 5" xfId="13189" xr:uid="{00000000-0005-0000-0000-0000BE360000}"/>
    <cellStyle name="Inactive 2 4 4 2 5 2" xfId="13190" xr:uid="{00000000-0005-0000-0000-0000BF360000}"/>
    <cellStyle name="Inactive 2 4 4 2 6" xfId="13191" xr:uid="{00000000-0005-0000-0000-0000C0360000}"/>
    <cellStyle name="Inactive 2 4 4 2 6 2" xfId="13192" xr:uid="{00000000-0005-0000-0000-0000C1360000}"/>
    <cellStyle name="Inactive 2 4 4 2 6 3" xfId="13193" xr:uid="{00000000-0005-0000-0000-0000C2360000}"/>
    <cellStyle name="Inactive 2 4 4 2 7" xfId="13194" xr:uid="{00000000-0005-0000-0000-0000C3360000}"/>
    <cellStyle name="Inactive 2 4 4 3" xfId="13195" xr:uid="{00000000-0005-0000-0000-0000C4360000}"/>
    <cellStyle name="Inactive 2 4 4 3 2" xfId="13196" xr:uid="{00000000-0005-0000-0000-0000C5360000}"/>
    <cellStyle name="Inactive 2 4 4 3 3" xfId="13197" xr:uid="{00000000-0005-0000-0000-0000C6360000}"/>
    <cellStyle name="Inactive 2 4 4 4" xfId="13198" xr:uid="{00000000-0005-0000-0000-0000C7360000}"/>
    <cellStyle name="Inactive 2 4 4 4 2" xfId="13199" xr:uid="{00000000-0005-0000-0000-0000C8360000}"/>
    <cellStyle name="Inactive 2 4 4 4 3" xfId="13200" xr:uid="{00000000-0005-0000-0000-0000C9360000}"/>
    <cellStyle name="Inactive 2 4 4 5" xfId="13201" xr:uid="{00000000-0005-0000-0000-0000CA360000}"/>
    <cellStyle name="Inactive 2 4 4 5 2" xfId="13202" xr:uid="{00000000-0005-0000-0000-0000CB360000}"/>
    <cellStyle name="Inactive 2 4 4 6" xfId="13203" xr:uid="{00000000-0005-0000-0000-0000CC360000}"/>
    <cellStyle name="Inactive 2 4 4 6 2" xfId="13204" xr:uid="{00000000-0005-0000-0000-0000CD360000}"/>
    <cellStyle name="Inactive 2 4 4 7" xfId="13205" xr:uid="{00000000-0005-0000-0000-0000CE360000}"/>
    <cellStyle name="Inactive 2 4 4 8" xfId="13206" xr:uid="{00000000-0005-0000-0000-0000CF360000}"/>
    <cellStyle name="Inactive 2 4 5" xfId="13207" xr:uid="{00000000-0005-0000-0000-0000D0360000}"/>
    <cellStyle name="Inactive 2 4 5 2" xfId="13208" xr:uid="{00000000-0005-0000-0000-0000D1360000}"/>
    <cellStyle name="Inactive 2 4 5 2 2" xfId="13209" xr:uid="{00000000-0005-0000-0000-0000D2360000}"/>
    <cellStyle name="Inactive 2 4 5 2 3" xfId="13210" xr:uid="{00000000-0005-0000-0000-0000D3360000}"/>
    <cellStyle name="Inactive 2 4 5 3" xfId="13211" xr:uid="{00000000-0005-0000-0000-0000D4360000}"/>
    <cellStyle name="Inactive 2 4 5 3 2" xfId="13212" xr:uid="{00000000-0005-0000-0000-0000D5360000}"/>
    <cellStyle name="Inactive 2 4 5 4" xfId="13213" xr:uid="{00000000-0005-0000-0000-0000D6360000}"/>
    <cellStyle name="Inactive 2 4 5 4 2" xfId="13214" xr:uid="{00000000-0005-0000-0000-0000D7360000}"/>
    <cellStyle name="Inactive 2 4 5 5" xfId="13215" xr:uid="{00000000-0005-0000-0000-0000D8360000}"/>
    <cellStyle name="Inactive 2 4 5 5 2" xfId="13216" xr:uid="{00000000-0005-0000-0000-0000D9360000}"/>
    <cellStyle name="Inactive 2 4 5 6" xfId="13217" xr:uid="{00000000-0005-0000-0000-0000DA360000}"/>
    <cellStyle name="Inactive 2 4 5 6 2" xfId="13218" xr:uid="{00000000-0005-0000-0000-0000DB360000}"/>
    <cellStyle name="Inactive 2 4 5 6 3" xfId="13219" xr:uid="{00000000-0005-0000-0000-0000DC360000}"/>
    <cellStyle name="Inactive 2 4 5 7" xfId="13220" xr:uid="{00000000-0005-0000-0000-0000DD360000}"/>
    <cellStyle name="Inactive 2 4 6" xfId="13221" xr:uid="{00000000-0005-0000-0000-0000DE360000}"/>
    <cellStyle name="Inactive 2 4 6 2" xfId="13222" xr:uid="{00000000-0005-0000-0000-0000DF360000}"/>
    <cellStyle name="Inactive 2 4 6 3" xfId="13223" xr:uid="{00000000-0005-0000-0000-0000E0360000}"/>
    <cellStyle name="Inactive 2 4 7" xfId="13224" xr:uid="{00000000-0005-0000-0000-0000E1360000}"/>
    <cellStyle name="Inactive 2 4 7 2" xfId="13225" xr:uid="{00000000-0005-0000-0000-0000E2360000}"/>
    <cellStyle name="Inactive 2 4 7 3" xfId="13226" xr:uid="{00000000-0005-0000-0000-0000E3360000}"/>
    <cellStyle name="Inactive 2 4 8" xfId="13227" xr:uid="{00000000-0005-0000-0000-0000E4360000}"/>
    <cellStyle name="Inactive 2 4 8 2" xfId="13228" xr:uid="{00000000-0005-0000-0000-0000E5360000}"/>
    <cellStyle name="Inactive 2 4 9" xfId="13229" xr:uid="{00000000-0005-0000-0000-0000E6360000}"/>
    <cellStyle name="Inactive 2 4 9 2" xfId="13230" xr:uid="{00000000-0005-0000-0000-0000E7360000}"/>
    <cellStyle name="Inactive 2 5" xfId="13231" xr:uid="{00000000-0005-0000-0000-0000E8360000}"/>
    <cellStyle name="Inactive 2 5 2" xfId="13232" xr:uid="{00000000-0005-0000-0000-0000E9360000}"/>
    <cellStyle name="Inactive 2 5 2 2" xfId="13233" xr:uid="{00000000-0005-0000-0000-0000EA360000}"/>
    <cellStyle name="Inactive 2 5 2 3" xfId="13234" xr:uid="{00000000-0005-0000-0000-0000EB360000}"/>
    <cellStyle name="Inactive 2 5 3" xfId="13235" xr:uid="{00000000-0005-0000-0000-0000EC360000}"/>
    <cellStyle name="Inactive 2 5 3 2" xfId="13236" xr:uid="{00000000-0005-0000-0000-0000ED360000}"/>
    <cellStyle name="Inactive 2 5 4" xfId="13237" xr:uid="{00000000-0005-0000-0000-0000EE360000}"/>
    <cellStyle name="Inactive 2 5 4 2" xfId="13238" xr:uid="{00000000-0005-0000-0000-0000EF360000}"/>
    <cellStyle name="Inactive 2 5 5" xfId="13239" xr:uid="{00000000-0005-0000-0000-0000F0360000}"/>
    <cellStyle name="Inactive 2 5 5 2" xfId="13240" xr:uid="{00000000-0005-0000-0000-0000F1360000}"/>
    <cellStyle name="Inactive 2 5 6" xfId="13241" xr:uid="{00000000-0005-0000-0000-0000F2360000}"/>
    <cellStyle name="Inactive 2 5 6 2" xfId="13242" xr:uid="{00000000-0005-0000-0000-0000F3360000}"/>
    <cellStyle name="Inactive 2 5 6 3" xfId="13243" xr:uid="{00000000-0005-0000-0000-0000F4360000}"/>
    <cellStyle name="Inactive 2 5 7" xfId="13244" xr:uid="{00000000-0005-0000-0000-0000F5360000}"/>
    <cellStyle name="Inactive 2 6" xfId="13245" xr:uid="{00000000-0005-0000-0000-0000F6360000}"/>
    <cellStyle name="Inactive 2 6 2" xfId="13246" xr:uid="{00000000-0005-0000-0000-0000F7360000}"/>
    <cellStyle name="Inactive 2 6 3" xfId="13247" xr:uid="{00000000-0005-0000-0000-0000F8360000}"/>
    <cellStyle name="Inactive 2 7" xfId="13248" xr:uid="{00000000-0005-0000-0000-0000F9360000}"/>
    <cellStyle name="Inactive 2 7 2" xfId="13249" xr:uid="{00000000-0005-0000-0000-0000FA360000}"/>
    <cellStyle name="Inactive 2 7 3" xfId="13250" xr:uid="{00000000-0005-0000-0000-0000FB360000}"/>
    <cellStyle name="Inactive 2 8" xfId="13251" xr:uid="{00000000-0005-0000-0000-0000FC360000}"/>
    <cellStyle name="Inactive 2 8 2" xfId="13252" xr:uid="{00000000-0005-0000-0000-0000FD360000}"/>
    <cellStyle name="Inactive 2 9" xfId="13253" xr:uid="{00000000-0005-0000-0000-0000FE360000}"/>
    <cellStyle name="Inactive 2 9 2" xfId="13254" xr:uid="{00000000-0005-0000-0000-0000FF360000}"/>
    <cellStyle name="Inactive 3" xfId="13255" xr:uid="{00000000-0005-0000-0000-000000370000}"/>
    <cellStyle name="Inactive 3 10" xfId="13256" xr:uid="{00000000-0005-0000-0000-000001370000}"/>
    <cellStyle name="Inactive 3 11" xfId="13257" xr:uid="{00000000-0005-0000-0000-000002370000}"/>
    <cellStyle name="Inactive 3 2" xfId="13258" xr:uid="{00000000-0005-0000-0000-000003370000}"/>
    <cellStyle name="Inactive 3 2 10" xfId="13259" xr:uid="{00000000-0005-0000-0000-000004370000}"/>
    <cellStyle name="Inactive 3 2 11" xfId="13260" xr:uid="{00000000-0005-0000-0000-000005370000}"/>
    <cellStyle name="Inactive 3 2 2" xfId="13261" xr:uid="{00000000-0005-0000-0000-000006370000}"/>
    <cellStyle name="Inactive 3 2 2 2" xfId="13262" xr:uid="{00000000-0005-0000-0000-000007370000}"/>
    <cellStyle name="Inactive 3 2 2 2 2" xfId="13263" xr:uid="{00000000-0005-0000-0000-000008370000}"/>
    <cellStyle name="Inactive 3 2 2 2 2 2" xfId="13264" xr:uid="{00000000-0005-0000-0000-000009370000}"/>
    <cellStyle name="Inactive 3 2 2 2 2 3" xfId="13265" xr:uid="{00000000-0005-0000-0000-00000A370000}"/>
    <cellStyle name="Inactive 3 2 2 2 3" xfId="13266" xr:uid="{00000000-0005-0000-0000-00000B370000}"/>
    <cellStyle name="Inactive 3 2 2 2 3 2" xfId="13267" xr:uid="{00000000-0005-0000-0000-00000C370000}"/>
    <cellStyle name="Inactive 3 2 2 2 4" xfId="13268" xr:uid="{00000000-0005-0000-0000-00000D370000}"/>
    <cellStyle name="Inactive 3 2 2 2 4 2" xfId="13269" xr:uid="{00000000-0005-0000-0000-00000E370000}"/>
    <cellStyle name="Inactive 3 2 2 2 5" xfId="13270" xr:uid="{00000000-0005-0000-0000-00000F370000}"/>
    <cellStyle name="Inactive 3 2 2 2 5 2" xfId="13271" xr:uid="{00000000-0005-0000-0000-000010370000}"/>
    <cellStyle name="Inactive 3 2 2 2 6" xfId="13272" xr:uid="{00000000-0005-0000-0000-000011370000}"/>
    <cellStyle name="Inactive 3 2 2 2 6 2" xfId="13273" xr:uid="{00000000-0005-0000-0000-000012370000}"/>
    <cellStyle name="Inactive 3 2 2 2 6 3" xfId="13274" xr:uid="{00000000-0005-0000-0000-000013370000}"/>
    <cellStyle name="Inactive 3 2 2 2 7" xfId="13275" xr:uid="{00000000-0005-0000-0000-000014370000}"/>
    <cellStyle name="Inactive 3 2 2 3" xfId="13276" xr:uid="{00000000-0005-0000-0000-000015370000}"/>
    <cellStyle name="Inactive 3 2 2 3 2" xfId="13277" xr:uid="{00000000-0005-0000-0000-000016370000}"/>
    <cellStyle name="Inactive 3 2 2 3 3" xfId="13278" xr:uid="{00000000-0005-0000-0000-000017370000}"/>
    <cellStyle name="Inactive 3 2 2 4" xfId="13279" xr:uid="{00000000-0005-0000-0000-000018370000}"/>
    <cellStyle name="Inactive 3 2 2 4 2" xfId="13280" xr:uid="{00000000-0005-0000-0000-000019370000}"/>
    <cellStyle name="Inactive 3 2 2 4 3" xfId="13281" xr:uid="{00000000-0005-0000-0000-00001A370000}"/>
    <cellStyle name="Inactive 3 2 2 5" xfId="13282" xr:uid="{00000000-0005-0000-0000-00001B370000}"/>
    <cellStyle name="Inactive 3 2 2 5 2" xfId="13283" xr:uid="{00000000-0005-0000-0000-00001C370000}"/>
    <cellStyle name="Inactive 3 2 2 6" xfId="13284" xr:uid="{00000000-0005-0000-0000-00001D370000}"/>
    <cellStyle name="Inactive 3 2 2 6 2" xfId="13285" xr:uid="{00000000-0005-0000-0000-00001E370000}"/>
    <cellStyle name="Inactive 3 2 2 7" xfId="13286" xr:uid="{00000000-0005-0000-0000-00001F370000}"/>
    <cellStyle name="Inactive 3 2 2 8" xfId="13287" xr:uid="{00000000-0005-0000-0000-000020370000}"/>
    <cellStyle name="Inactive 3 2 3" xfId="13288" xr:uid="{00000000-0005-0000-0000-000021370000}"/>
    <cellStyle name="Inactive 3 2 3 2" xfId="13289" xr:uid="{00000000-0005-0000-0000-000022370000}"/>
    <cellStyle name="Inactive 3 2 3 2 2" xfId="13290" xr:uid="{00000000-0005-0000-0000-000023370000}"/>
    <cellStyle name="Inactive 3 2 3 2 2 2" xfId="13291" xr:uid="{00000000-0005-0000-0000-000024370000}"/>
    <cellStyle name="Inactive 3 2 3 2 2 3" xfId="13292" xr:uid="{00000000-0005-0000-0000-000025370000}"/>
    <cellStyle name="Inactive 3 2 3 2 3" xfId="13293" xr:uid="{00000000-0005-0000-0000-000026370000}"/>
    <cellStyle name="Inactive 3 2 3 2 3 2" xfId="13294" xr:uid="{00000000-0005-0000-0000-000027370000}"/>
    <cellStyle name="Inactive 3 2 3 2 4" xfId="13295" xr:uid="{00000000-0005-0000-0000-000028370000}"/>
    <cellStyle name="Inactive 3 2 3 2 4 2" xfId="13296" xr:uid="{00000000-0005-0000-0000-000029370000}"/>
    <cellStyle name="Inactive 3 2 3 2 5" xfId="13297" xr:uid="{00000000-0005-0000-0000-00002A370000}"/>
    <cellStyle name="Inactive 3 2 3 2 5 2" xfId="13298" xr:uid="{00000000-0005-0000-0000-00002B370000}"/>
    <cellStyle name="Inactive 3 2 3 2 6" xfId="13299" xr:uid="{00000000-0005-0000-0000-00002C370000}"/>
    <cellStyle name="Inactive 3 2 3 2 6 2" xfId="13300" xr:uid="{00000000-0005-0000-0000-00002D370000}"/>
    <cellStyle name="Inactive 3 2 3 2 6 3" xfId="13301" xr:uid="{00000000-0005-0000-0000-00002E370000}"/>
    <cellStyle name="Inactive 3 2 3 2 7" xfId="13302" xr:uid="{00000000-0005-0000-0000-00002F370000}"/>
    <cellStyle name="Inactive 3 2 3 3" xfId="13303" xr:uid="{00000000-0005-0000-0000-000030370000}"/>
    <cellStyle name="Inactive 3 2 3 3 2" xfId="13304" xr:uid="{00000000-0005-0000-0000-000031370000}"/>
    <cellStyle name="Inactive 3 2 3 3 3" xfId="13305" xr:uid="{00000000-0005-0000-0000-000032370000}"/>
    <cellStyle name="Inactive 3 2 3 4" xfId="13306" xr:uid="{00000000-0005-0000-0000-000033370000}"/>
    <cellStyle name="Inactive 3 2 3 4 2" xfId="13307" xr:uid="{00000000-0005-0000-0000-000034370000}"/>
    <cellStyle name="Inactive 3 2 3 4 3" xfId="13308" xr:uid="{00000000-0005-0000-0000-000035370000}"/>
    <cellStyle name="Inactive 3 2 3 5" xfId="13309" xr:uid="{00000000-0005-0000-0000-000036370000}"/>
    <cellStyle name="Inactive 3 2 3 5 2" xfId="13310" xr:uid="{00000000-0005-0000-0000-000037370000}"/>
    <cellStyle name="Inactive 3 2 3 6" xfId="13311" xr:uid="{00000000-0005-0000-0000-000038370000}"/>
    <cellStyle name="Inactive 3 2 3 6 2" xfId="13312" xr:uid="{00000000-0005-0000-0000-000039370000}"/>
    <cellStyle name="Inactive 3 2 3 7" xfId="13313" xr:uid="{00000000-0005-0000-0000-00003A370000}"/>
    <cellStyle name="Inactive 3 2 3 8" xfId="13314" xr:uid="{00000000-0005-0000-0000-00003B370000}"/>
    <cellStyle name="Inactive 3 2 4" xfId="13315" xr:uid="{00000000-0005-0000-0000-00003C370000}"/>
    <cellStyle name="Inactive 3 2 4 2" xfId="13316" xr:uid="{00000000-0005-0000-0000-00003D370000}"/>
    <cellStyle name="Inactive 3 2 4 2 2" xfId="13317" xr:uid="{00000000-0005-0000-0000-00003E370000}"/>
    <cellStyle name="Inactive 3 2 4 2 2 2" xfId="13318" xr:uid="{00000000-0005-0000-0000-00003F370000}"/>
    <cellStyle name="Inactive 3 2 4 2 2 3" xfId="13319" xr:uid="{00000000-0005-0000-0000-000040370000}"/>
    <cellStyle name="Inactive 3 2 4 2 3" xfId="13320" xr:uid="{00000000-0005-0000-0000-000041370000}"/>
    <cellStyle name="Inactive 3 2 4 2 3 2" xfId="13321" xr:uid="{00000000-0005-0000-0000-000042370000}"/>
    <cellStyle name="Inactive 3 2 4 2 4" xfId="13322" xr:uid="{00000000-0005-0000-0000-000043370000}"/>
    <cellStyle name="Inactive 3 2 4 2 4 2" xfId="13323" xr:uid="{00000000-0005-0000-0000-000044370000}"/>
    <cellStyle name="Inactive 3 2 4 2 5" xfId="13324" xr:uid="{00000000-0005-0000-0000-000045370000}"/>
    <cellStyle name="Inactive 3 2 4 2 5 2" xfId="13325" xr:uid="{00000000-0005-0000-0000-000046370000}"/>
    <cellStyle name="Inactive 3 2 4 2 6" xfId="13326" xr:uid="{00000000-0005-0000-0000-000047370000}"/>
    <cellStyle name="Inactive 3 2 4 2 6 2" xfId="13327" xr:uid="{00000000-0005-0000-0000-000048370000}"/>
    <cellStyle name="Inactive 3 2 4 2 6 3" xfId="13328" xr:uid="{00000000-0005-0000-0000-000049370000}"/>
    <cellStyle name="Inactive 3 2 4 2 7" xfId="13329" xr:uid="{00000000-0005-0000-0000-00004A370000}"/>
    <cellStyle name="Inactive 3 2 4 3" xfId="13330" xr:uid="{00000000-0005-0000-0000-00004B370000}"/>
    <cellStyle name="Inactive 3 2 4 3 2" xfId="13331" xr:uid="{00000000-0005-0000-0000-00004C370000}"/>
    <cellStyle name="Inactive 3 2 4 3 3" xfId="13332" xr:uid="{00000000-0005-0000-0000-00004D370000}"/>
    <cellStyle name="Inactive 3 2 4 4" xfId="13333" xr:uid="{00000000-0005-0000-0000-00004E370000}"/>
    <cellStyle name="Inactive 3 2 4 4 2" xfId="13334" xr:uid="{00000000-0005-0000-0000-00004F370000}"/>
    <cellStyle name="Inactive 3 2 4 4 3" xfId="13335" xr:uid="{00000000-0005-0000-0000-000050370000}"/>
    <cellStyle name="Inactive 3 2 4 5" xfId="13336" xr:uid="{00000000-0005-0000-0000-000051370000}"/>
    <cellStyle name="Inactive 3 2 4 5 2" xfId="13337" xr:uid="{00000000-0005-0000-0000-000052370000}"/>
    <cellStyle name="Inactive 3 2 4 6" xfId="13338" xr:uid="{00000000-0005-0000-0000-000053370000}"/>
    <cellStyle name="Inactive 3 2 4 6 2" xfId="13339" xr:uid="{00000000-0005-0000-0000-000054370000}"/>
    <cellStyle name="Inactive 3 2 4 7" xfId="13340" xr:uid="{00000000-0005-0000-0000-000055370000}"/>
    <cellStyle name="Inactive 3 2 4 8" xfId="13341" xr:uid="{00000000-0005-0000-0000-000056370000}"/>
    <cellStyle name="Inactive 3 2 5" xfId="13342" xr:uid="{00000000-0005-0000-0000-000057370000}"/>
    <cellStyle name="Inactive 3 2 5 2" xfId="13343" xr:uid="{00000000-0005-0000-0000-000058370000}"/>
    <cellStyle name="Inactive 3 2 5 2 2" xfId="13344" xr:uid="{00000000-0005-0000-0000-000059370000}"/>
    <cellStyle name="Inactive 3 2 5 2 3" xfId="13345" xr:uid="{00000000-0005-0000-0000-00005A370000}"/>
    <cellStyle name="Inactive 3 2 5 3" xfId="13346" xr:uid="{00000000-0005-0000-0000-00005B370000}"/>
    <cellStyle name="Inactive 3 2 5 3 2" xfId="13347" xr:uid="{00000000-0005-0000-0000-00005C370000}"/>
    <cellStyle name="Inactive 3 2 5 4" xfId="13348" xr:uid="{00000000-0005-0000-0000-00005D370000}"/>
    <cellStyle name="Inactive 3 2 5 4 2" xfId="13349" xr:uid="{00000000-0005-0000-0000-00005E370000}"/>
    <cellStyle name="Inactive 3 2 5 5" xfId="13350" xr:uid="{00000000-0005-0000-0000-00005F370000}"/>
    <cellStyle name="Inactive 3 2 5 5 2" xfId="13351" xr:uid="{00000000-0005-0000-0000-000060370000}"/>
    <cellStyle name="Inactive 3 2 5 6" xfId="13352" xr:uid="{00000000-0005-0000-0000-000061370000}"/>
    <cellStyle name="Inactive 3 2 5 6 2" xfId="13353" xr:uid="{00000000-0005-0000-0000-000062370000}"/>
    <cellStyle name="Inactive 3 2 5 6 3" xfId="13354" xr:uid="{00000000-0005-0000-0000-000063370000}"/>
    <cellStyle name="Inactive 3 2 5 7" xfId="13355" xr:uid="{00000000-0005-0000-0000-000064370000}"/>
    <cellStyle name="Inactive 3 2 6" xfId="13356" xr:uid="{00000000-0005-0000-0000-000065370000}"/>
    <cellStyle name="Inactive 3 2 6 2" xfId="13357" xr:uid="{00000000-0005-0000-0000-000066370000}"/>
    <cellStyle name="Inactive 3 2 6 3" xfId="13358" xr:uid="{00000000-0005-0000-0000-000067370000}"/>
    <cellStyle name="Inactive 3 2 7" xfId="13359" xr:uid="{00000000-0005-0000-0000-000068370000}"/>
    <cellStyle name="Inactive 3 2 7 2" xfId="13360" xr:uid="{00000000-0005-0000-0000-000069370000}"/>
    <cellStyle name="Inactive 3 2 7 3" xfId="13361" xr:uid="{00000000-0005-0000-0000-00006A370000}"/>
    <cellStyle name="Inactive 3 2 8" xfId="13362" xr:uid="{00000000-0005-0000-0000-00006B370000}"/>
    <cellStyle name="Inactive 3 2 8 2" xfId="13363" xr:uid="{00000000-0005-0000-0000-00006C370000}"/>
    <cellStyle name="Inactive 3 2 9" xfId="13364" xr:uid="{00000000-0005-0000-0000-00006D370000}"/>
    <cellStyle name="Inactive 3 2 9 2" xfId="13365" xr:uid="{00000000-0005-0000-0000-00006E370000}"/>
    <cellStyle name="Inactive 3 3" xfId="13366" xr:uid="{00000000-0005-0000-0000-00006F370000}"/>
    <cellStyle name="Inactive 3 3 10" xfId="13367" xr:uid="{00000000-0005-0000-0000-000070370000}"/>
    <cellStyle name="Inactive 3 3 11" xfId="13368" xr:uid="{00000000-0005-0000-0000-000071370000}"/>
    <cellStyle name="Inactive 3 3 2" xfId="13369" xr:uid="{00000000-0005-0000-0000-000072370000}"/>
    <cellStyle name="Inactive 3 3 2 2" xfId="13370" xr:uid="{00000000-0005-0000-0000-000073370000}"/>
    <cellStyle name="Inactive 3 3 2 2 2" xfId="13371" xr:uid="{00000000-0005-0000-0000-000074370000}"/>
    <cellStyle name="Inactive 3 3 2 2 2 2" xfId="13372" xr:uid="{00000000-0005-0000-0000-000075370000}"/>
    <cellStyle name="Inactive 3 3 2 2 2 3" xfId="13373" xr:uid="{00000000-0005-0000-0000-000076370000}"/>
    <cellStyle name="Inactive 3 3 2 2 3" xfId="13374" xr:uid="{00000000-0005-0000-0000-000077370000}"/>
    <cellStyle name="Inactive 3 3 2 2 3 2" xfId="13375" xr:uid="{00000000-0005-0000-0000-000078370000}"/>
    <cellStyle name="Inactive 3 3 2 2 4" xfId="13376" xr:uid="{00000000-0005-0000-0000-000079370000}"/>
    <cellStyle name="Inactive 3 3 2 2 4 2" xfId="13377" xr:uid="{00000000-0005-0000-0000-00007A370000}"/>
    <cellStyle name="Inactive 3 3 2 2 5" xfId="13378" xr:uid="{00000000-0005-0000-0000-00007B370000}"/>
    <cellStyle name="Inactive 3 3 2 2 5 2" xfId="13379" xr:uid="{00000000-0005-0000-0000-00007C370000}"/>
    <cellStyle name="Inactive 3 3 2 2 6" xfId="13380" xr:uid="{00000000-0005-0000-0000-00007D370000}"/>
    <cellStyle name="Inactive 3 3 2 2 6 2" xfId="13381" xr:uid="{00000000-0005-0000-0000-00007E370000}"/>
    <cellStyle name="Inactive 3 3 2 2 6 3" xfId="13382" xr:uid="{00000000-0005-0000-0000-00007F370000}"/>
    <cellStyle name="Inactive 3 3 2 2 7" xfId="13383" xr:uid="{00000000-0005-0000-0000-000080370000}"/>
    <cellStyle name="Inactive 3 3 2 3" xfId="13384" xr:uid="{00000000-0005-0000-0000-000081370000}"/>
    <cellStyle name="Inactive 3 3 2 3 2" xfId="13385" xr:uid="{00000000-0005-0000-0000-000082370000}"/>
    <cellStyle name="Inactive 3 3 2 3 3" xfId="13386" xr:uid="{00000000-0005-0000-0000-000083370000}"/>
    <cellStyle name="Inactive 3 3 2 4" xfId="13387" xr:uid="{00000000-0005-0000-0000-000084370000}"/>
    <cellStyle name="Inactive 3 3 2 4 2" xfId="13388" xr:uid="{00000000-0005-0000-0000-000085370000}"/>
    <cellStyle name="Inactive 3 3 2 4 3" xfId="13389" xr:uid="{00000000-0005-0000-0000-000086370000}"/>
    <cellStyle name="Inactive 3 3 2 5" xfId="13390" xr:uid="{00000000-0005-0000-0000-000087370000}"/>
    <cellStyle name="Inactive 3 3 2 5 2" xfId="13391" xr:uid="{00000000-0005-0000-0000-000088370000}"/>
    <cellStyle name="Inactive 3 3 2 6" xfId="13392" xr:uid="{00000000-0005-0000-0000-000089370000}"/>
    <cellStyle name="Inactive 3 3 2 6 2" xfId="13393" xr:uid="{00000000-0005-0000-0000-00008A370000}"/>
    <cellStyle name="Inactive 3 3 2 7" xfId="13394" xr:uid="{00000000-0005-0000-0000-00008B370000}"/>
    <cellStyle name="Inactive 3 3 2 8" xfId="13395" xr:uid="{00000000-0005-0000-0000-00008C370000}"/>
    <cellStyle name="Inactive 3 3 3" xfId="13396" xr:uid="{00000000-0005-0000-0000-00008D370000}"/>
    <cellStyle name="Inactive 3 3 3 2" xfId="13397" xr:uid="{00000000-0005-0000-0000-00008E370000}"/>
    <cellStyle name="Inactive 3 3 3 2 2" xfId="13398" xr:uid="{00000000-0005-0000-0000-00008F370000}"/>
    <cellStyle name="Inactive 3 3 3 2 2 2" xfId="13399" xr:uid="{00000000-0005-0000-0000-000090370000}"/>
    <cellStyle name="Inactive 3 3 3 2 2 3" xfId="13400" xr:uid="{00000000-0005-0000-0000-000091370000}"/>
    <cellStyle name="Inactive 3 3 3 2 3" xfId="13401" xr:uid="{00000000-0005-0000-0000-000092370000}"/>
    <cellStyle name="Inactive 3 3 3 2 3 2" xfId="13402" xr:uid="{00000000-0005-0000-0000-000093370000}"/>
    <cellStyle name="Inactive 3 3 3 2 4" xfId="13403" xr:uid="{00000000-0005-0000-0000-000094370000}"/>
    <cellStyle name="Inactive 3 3 3 2 4 2" xfId="13404" xr:uid="{00000000-0005-0000-0000-000095370000}"/>
    <cellStyle name="Inactive 3 3 3 2 5" xfId="13405" xr:uid="{00000000-0005-0000-0000-000096370000}"/>
    <cellStyle name="Inactive 3 3 3 2 5 2" xfId="13406" xr:uid="{00000000-0005-0000-0000-000097370000}"/>
    <cellStyle name="Inactive 3 3 3 2 6" xfId="13407" xr:uid="{00000000-0005-0000-0000-000098370000}"/>
    <cellStyle name="Inactive 3 3 3 2 6 2" xfId="13408" xr:uid="{00000000-0005-0000-0000-000099370000}"/>
    <cellStyle name="Inactive 3 3 3 2 6 3" xfId="13409" xr:uid="{00000000-0005-0000-0000-00009A370000}"/>
    <cellStyle name="Inactive 3 3 3 2 7" xfId="13410" xr:uid="{00000000-0005-0000-0000-00009B370000}"/>
    <cellStyle name="Inactive 3 3 3 3" xfId="13411" xr:uid="{00000000-0005-0000-0000-00009C370000}"/>
    <cellStyle name="Inactive 3 3 3 3 2" xfId="13412" xr:uid="{00000000-0005-0000-0000-00009D370000}"/>
    <cellStyle name="Inactive 3 3 3 3 3" xfId="13413" xr:uid="{00000000-0005-0000-0000-00009E370000}"/>
    <cellStyle name="Inactive 3 3 3 4" xfId="13414" xr:uid="{00000000-0005-0000-0000-00009F370000}"/>
    <cellStyle name="Inactive 3 3 3 4 2" xfId="13415" xr:uid="{00000000-0005-0000-0000-0000A0370000}"/>
    <cellStyle name="Inactive 3 3 3 4 3" xfId="13416" xr:uid="{00000000-0005-0000-0000-0000A1370000}"/>
    <cellStyle name="Inactive 3 3 3 5" xfId="13417" xr:uid="{00000000-0005-0000-0000-0000A2370000}"/>
    <cellStyle name="Inactive 3 3 3 5 2" xfId="13418" xr:uid="{00000000-0005-0000-0000-0000A3370000}"/>
    <cellStyle name="Inactive 3 3 3 6" xfId="13419" xr:uid="{00000000-0005-0000-0000-0000A4370000}"/>
    <cellStyle name="Inactive 3 3 3 6 2" xfId="13420" xr:uid="{00000000-0005-0000-0000-0000A5370000}"/>
    <cellStyle name="Inactive 3 3 3 7" xfId="13421" xr:uid="{00000000-0005-0000-0000-0000A6370000}"/>
    <cellStyle name="Inactive 3 3 3 8" xfId="13422" xr:uid="{00000000-0005-0000-0000-0000A7370000}"/>
    <cellStyle name="Inactive 3 3 4" xfId="13423" xr:uid="{00000000-0005-0000-0000-0000A8370000}"/>
    <cellStyle name="Inactive 3 3 4 2" xfId="13424" xr:uid="{00000000-0005-0000-0000-0000A9370000}"/>
    <cellStyle name="Inactive 3 3 4 2 2" xfId="13425" xr:uid="{00000000-0005-0000-0000-0000AA370000}"/>
    <cellStyle name="Inactive 3 3 4 2 2 2" xfId="13426" xr:uid="{00000000-0005-0000-0000-0000AB370000}"/>
    <cellStyle name="Inactive 3 3 4 2 2 3" xfId="13427" xr:uid="{00000000-0005-0000-0000-0000AC370000}"/>
    <cellStyle name="Inactive 3 3 4 2 3" xfId="13428" xr:uid="{00000000-0005-0000-0000-0000AD370000}"/>
    <cellStyle name="Inactive 3 3 4 2 3 2" xfId="13429" xr:uid="{00000000-0005-0000-0000-0000AE370000}"/>
    <cellStyle name="Inactive 3 3 4 2 4" xfId="13430" xr:uid="{00000000-0005-0000-0000-0000AF370000}"/>
    <cellStyle name="Inactive 3 3 4 2 4 2" xfId="13431" xr:uid="{00000000-0005-0000-0000-0000B0370000}"/>
    <cellStyle name="Inactive 3 3 4 2 5" xfId="13432" xr:uid="{00000000-0005-0000-0000-0000B1370000}"/>
    <cellStyle name="Inactive 3 3 4 2 5 2" xfId="13433" xr:uid="{00000000-0005-0000-0000-0000B2370000}"/>
    <cellStyle name="Inactive 3 3 4 2 6" xfId="13434" xr:uid="{00000000-0005-0000-0000-0000B3370000}"/>
    <cellStyle name="Inactive 3 3 4 2 6 2" xfId="13435" xr:uid="{00000000-0005-0000-0000-0000B4370000}"/>
    <cellStyle name="Inactive 3 3 4 2 6 3" xfId="13436" xr:uid="{00000000-0005-0000-0000-0000B5370000}"/>
    <cellStyle name="Inactive 3 3 4 2 7" xfId="13437" xr:uid="{00000000-0005-0000-0000-0000B6370000}"/>
    <cellStyle name="Inactive 3 3 4 3" xfId="13438" xr:uid="{00000000-0005-0000-0000-0000B7370000}"/>
    <cellStyle name="Inactive 3 3 4 3 2" xfId="13439" xr:uid="{00000000-0005-0000-0000-0000B8370000}"/>
    <cellStyle name="Inactive 3 3 4 3 3" xfId="13440" xr:uid="{00000000-0005-0000-0000-0000B9370000}"/>
    <cellStyle name="Inactive 3 3 4 4" xfId="13441" xr:uid="{00000000-0005-0000-0000-0000BA370000}"/>
    <cellStyle name="Inactive 3 3 4 4 2" xfId="13442" xr:uid="{00000000-0005-0000-0000-0000BB370000}"/>
    <cellStyle name="Inactive 3 3 4 4 3" xfId="13443" xr:uid="{00000000-0005-0000-0000-0000BC370000}"/>
    <cellStyle name="Inactive 3 3 4 5" xfId="13444" xr:uid="{00000000-0005-0000-0000-0000BD370000}"/>
    <cellStyle name="Inactive 3 3 4 5 2" xfId="13445" xr:uid="{00000000-0005-0000-0000-0000BE370000}"/>
    <cellStyle name="Inactive 3 3 4 6" xfId="13446" xr:uid="{00000000-0005-0000-0000-0000BF370000}"/>
    <cellStyle name="Inactive 3 3 4 6 2" xfId="13447" xr:uid="{00000000-0005-0000-0000-0000C0370000}"/>
    <cellStyle name="Inactive 3 3 4 7" xfId="13448" xr:uid="{00000000-0005-0000-0000-0000C1370000}"/>
    <cellStyle name="Inactive 3 3 4 8" xfId="13449" xr:uid="{00000000-0005-0000-0000-0000C2370000}"/>
    <cellStyle name="Inactive 3 3 5" xfId="13450" xr:uid="{00000000-0005-0000-0000-0000C3370000}"/>
    <cellStyle name="Inactive 3 3 5 2" xfId="13451" xr:uid="{00000000-0005-0000-0000-0000C4370000}"/>
    <cellStyle name="Inactive 3 3 5 2 2" xfId="13452" xr:uid="{00000000-0005-0000-0000-0000C5370000}"/>
    <cellStyle name="Inactive 3 3 5 2 3" xfId="13453" xr:uid="{00000000-0005-0000-0000-0000C6370000}"/>
    <cellStyle name="Inactive 3 3 5 3" xfId="13454" xr:uid="{00000000-0005-0000-0000-0000C7370000}"/>
    <cellStyle name="Inactive 3 3 5 3 2" xfId="13455" xr:uid="{00000000-0005-0000-0000-0000C8370000}"/>
    <cellStyle name="Inactive 3 3 5 4" xfId="13456" xr:uid="{00000000-0005-0000-0000-0000C9370000}"/>
    <cellStyle name="Inactive 3 3 5 4 2" xfId="13457" xr:uid="{00000000-0005-0000-0000-0000CA370000}"/>
    <cellStyle name="Inactive 3 3 5 5" xfId="13458" xr:uid="{00000000-0005-0000-0000-0000CB370000}"/>
    <cellStyle name="Inactive 3 3 5 5 2" xfId="13459" xr:uid="{00000000-0005-0000-0000-0000CC370000}"/>
    <cellStyle name="Inactive 3 3 5 6" xfId="13460" xr:uid="{00000000-0005-0000-0000-0000CD370000}"/>
    <cellStyle name="Inactive 3 3 5 6 2" xfId="13461" xr:uid="{00000000-0005-0000-0000-0000CE370000}"/>
    <cellStyle name="Inactive 3 3 5 6 3" xfId="13462" xr:uid="{00000000-0005-0000-0000-0000CF370000}"/>
    <cellStyle name="Inactive 3 3 5 7" xfId="13463" xr:uid="{00000000-0005-0000-0000-0000D0370000}"/>
    <cellStyle name="Inactive 3 3 6" xfId="13464" xr:uid="{00000000-0005-0000-0000-0000D1370000}"/>
    <cellStyle name="Inactive 3 3 6 2" xfId="13465" xr:uid="{00000000-0005-0000-0000-0000D2370000}"/>
    <cellStyle name="Inactive 3 3 6 3" xfId="13466" xr:uid="{00000000-0005-0000-0000-0000D3370000}"/>
    <cellStyle name="Inactive 3 3 7" xfId="13467" xr:uid="{00000000-0005-0000-0000-0000D4370000}"/>
    <cellStyle name="Inactive 3 3 7 2" xfId="13468" xr:uid="{00000000-0005-0000-0000-0000D5370000}"/>
    <cellStyle name="Inactive 3 3 7 3" xfId="13469" xr:uid="{00000000-0005-0000-0000-0000D6370000}"/>
    <cellStyle name="Inactive 3 3 8" xfId="13470" xr:uid="{00000000-0005-0000-0000-0000D7370000}"/>
    <cellStyle name="Inactive 3 3 8 2" xfId="13471" xr:uid="{00000000-0005-0000-0000-0000D8370000}"/>
    <cellStyle name="Inactive 3 3 9" xfId="13472" xr:uid="{00000000-0005-0000-0000-0000D9370000}"/>
    <cellStyle name="Inactive 3 3 9 2" xfId="13473" xr:uid="{00000000-0005-0000-0000-0000DA370000}"/>
    <cellStyle name="Inactive 3 4" xfId="13474" xr:uid="{00000000-0005-0000-0000-0000DB370000}"/>
    <cellStyle name="Inactive 3 4 10" xfId="13475" xr:uid="{00000000-0005-0000-0000-0000DC370000}"/>
    <cellStyle name="Inactive 3 4 11" xfId="13476" xr:uid="{00000000-0005-0000-0000-0000DD370000}"/>
    <cellStyle name="Inactive 3 4 2" xfId="13477" xr:uid="{00000000-0005-0000-0000-0000DE370000}"/>
    <cellStyle name="Inactive 3 4 2 2" xfId="13478" xr:uid="{00000000-0005-0000-0000-0000DF370000}"/>
    <cellStyle name="Inactive 3 4 2 2 2" xfId="13479" xr:uid="{00000000-0005-0000-0000-0000E0370000}"/>
    <cellStyle name="Inactive 3 4 2 2 2 2" xfId="13480" xr:uid="{00000000-0005-0000-0000-0000E1370000}"/>
    <cellStyle name="Inactive 3 4 2 2 2 3" xfId="13481" xr:uid="{00000000-0005-0000-0000-0000E2370000}"/>
    <cellStyle name="Inactive 3 4 2 2 3" xfId="13482" xr:uid="{00000000-0005-0000-0000-0000E3370000}"/>
    <cellStyle name="Inactive 3 4 2 2 3 2" xfId="13483" xr:uid="{00000000-0005-0000-0000-0000E4370000}"/>
    <cellStyle name="Inactive 3 4 2 2 4" xfId="13484" xr:uid="{00000000-0005-0000-0000-0000E5370000}"/>
    <cellStyle name="Inactive 3 4 2 2 4 2" xfId="13485" xr:uid="{00000000-0005-0000-0000-0000E6370000}"/>
    <cellStyle name="Inactive 3 4 2 2 5" xfId="13486" xr:uid="{00000000-0005-0000-0000-0000E7370000}"/>
    <cellStyle name="Inactive 3 4 2 2 5 2" xfId="13487" xr:uid="{00000000-0005-0000-0000-0000E8370000}"/>
    <cellStyle name="Inactive 3 4 2 2 6" xfId="13488" xr:uid="{00000000-0005-0000-0000-0000E9370000}"/>
    <cellStyle name="Inactive 3 4 2 2 6 2" xfId="13489" xr:uid="{00000000-0005-0000-0000-0000EA370000}"/>
    <cellStyle name="Inactive 3 4 2 2 6 3" xfId="13490" xr:uid="{00000000-0005-0000-0000-0000EB370000}"/>
    <cellStyle name="Inactive 3 4 2 2 7" xfId="13491" xr:uid="{00000000-0005-0000-0000-0000EC370000}"/>
    <cellStyle name="Inactive 3 4 2 3" xfId="13492" xr:uid="{00000000-0005-0000-0000-0000ED370000}"/>
    <cellStyle name="Inactive 3 4 2 3 2" xfId="13493" xr:uid="{00000000-0005-0000-0000-0000EE370000}"/>
    <cellStyle name="Inactive 3 4 2 3 3" xfId="13494" xr:uid="{00000000-0005-0000-0000-0000EF370000}"/>
    <cellStyle name="Inactive 3 4 2 4" xfId="13495" xr:uid="{00000000-0005-0000-0000-0000F0370000}"/>
    <cellStyle name="Inactive 3 4 2 4 2" xfId="13496" xr:uid="{00000000-0005-0000-0000-0000F1370000}"/>
    <cellStyle name="Inactive 3 4 2 4 3" xfId="13497" xr:uid="{00000000-0005-0000-0000-0000F2370000}"/>
    <cellStyle name="Inactive 3 4 2 5" xfId="13498" xr:uid="{00000000-0005-0000-0000-0000F3370000}"/>
    <cellStyle name="Inactive 3 4 2 5 2" xfId="13499" xr:uid="{00000000-0005-0000-0000-0000F4370000}"/>
    <cellStyle name="Inactive 3 4 2 6" xfId="13500" xr:uid="{00000000-0005-0000-0000-0000F5370000}"/>
    <cellStyle name="Inactive 3 4 2 6 2" xfId="13501" xr:uid="{00000000-0005-0000-0000-0000F6370000}"/>
    <cellStyle name="Inactive 3 4 2 7" xfId="13502" xr:uid="{00000000-0005-0000-0000-0000F7370000}"/>
    <cellStyle name="Inactive 3 4 2 8" xfId="13503" xr:uid="{00000000-0005-0000-0000-0000F8370000}"/>
    <cellStyle name="Inactive 3 4 3" xfId="13504" xr:uid="{00000000-0005-0000-0000-0000F9370000}"/>
    <cellStyle name="Inactive 3 4 3 2" xfId="13505" xr:uid="{00000000-0005-0000-0000-0000FA370000}"/>
    <cellStyle name="Inactive 3 4 3 2 2" xfId="13506" xr:uid="{00000000-0005-0000-0000-0000FB370000}"/>
    <cellStyle name="Inactive 3 4 3 2 2 2" xfId="13507" xr:uid="{00000000-0005-0000-0000-0000FC370000}"/>
    <cellStyle name="Inactive 3 4 3 2 2 3" xfId="13508" xr:uid="{00000000-0005-0000-0000-0000FD370000}"/>
    <cellStyle name="Inactive 3 4 3 2 3" xfId="13509" xr:uid="{00000000-0005-0000-0000-0000FE370000}"/>
    <cellStyle name="Inactive 3 4 3 2 3 2" xfId="13510" xr:uid="{00000000-0005-0000-0000-0000FF370000}"/>
    <cellStyle name="Inactive 3 4 3 2 4" xfId="13511" xr:uid="{00000000-0005-0000-0000-000000380000}"/>
    <cellStyle name="Inactive 3 4 3 2 4 2" xfId="13512" xr:uid="{00000000-0005-0000-0000-000001380000}"/>
    <cellStyle name="Inactive 3 4 3 2 5" xfId="13513" xr:uid="{00000000-0005-0000-0000-000002380000}"/>
    <cellStyle name="Inactive 3 4 3 2 5 2" xfId="13514" xr:uid="{00000000-0005-0000-0000-000003380000}"/>
    <cellStyle name="Inactive 3 4 3 2 6" xfId="13515" xr:uid="{00000000-0005-0000-0000-000004380000}"/>
    <cellStyle name="Inactive 3 4 3 2 6 2" xfId="13516" xr:uid="{00000000-0005-0000-0000-000005380000}"/>
    <cellStyle name="Inactive 3 4 3 2 6 3" xfId="13517" xr:uid="{00000000-0005-0000-0000-000006380000}"/>
    <cellStyle name="Inactive 3 4 3 2 7" xfId="13518" xr:uid="{00000000-0005-0000-0000-000007380000}"/>
    <cellStyle name="Inactive 3 4 3 3" xfId="13519" xr:uid="{00000000-0005-0000-0000-000008380000}"/>
    <cellStyle name="Inactive 3 4 3 3 2" xfId="13520" xr:uid="{00000000-0005-0000-0000-000009380000}"/>
    <cellStyle name="Inactive 3 4 3 3 3" xfId="13521" xr:uid="{00000000-0005-0000-0000-00000A380000}"/>
    <cellStyle name="Inactive 3 4 3 4" xfId="13522" xr:uid="{00000000-0005-0000-0000-00000B380000}"/>
    <cellStyle name="Inactive 3 4 3 4 2" xfId="13523" xr:uid="{00000000-0005-0000-0000-00000C380000}"/>
    <cellStyle name="Inactive 3 4 3 4 3" xfId="13524" xr:uid="{00000000-0005-0000-0000-00000D380000}"/>
    <cellStyle name="Inactive 3 4 3 5" xfId="13525" xr:uid="{00000000-0005-0000-0000-00000E380000}"/>
    <cellStyle name="Inactive 3 4 3 5 2" xfId="13526" xr:uid="{00000000-0005-0000-0000-00000F380000}"/>
    <cellStyle name="Inactive 3 4 3 6" xfId="13527" xr:uid="{00000000-0005-0000-0000-000010380000}"/>
    <cellStyle name="Inactive 3 4 3 6 2" xfId="13528" xr:uid="{00000000-0005-0000-0000-000011380000}"/>
    <cellStyle name="Inactive 3 4 3 7" xfId="13529" xr:uid="{00000000-0005-0000-0000-000012380000}"/>
    <cellStyle name="Inactive 3 4 3 8" xfId="13530" xr:uid="{00000000-0005-0000-0000-000013380000}"/>
    <cellStyle name="Inactive 3 4 4" xfId="13531" xr:uid="{00000000-0005-0000-0000-000014380000}"/>
    <cellStyle name="Inactive 3 4 4 2" xfId="13532" xr:uid="{00000000-0005-0000-0000-000015380000}"/>
    <cellStyle name="Inactive 3 4 4 2 2" xfId="13533" xr:uid="{00000000-0005-0000-0000-000016380000}"/>
    <cellStyle name="Inactive 3 4 4 2 2 2" xfId="13534" xr:uid="{00000000-0005-0000-0000-000017380000}"/>
    <cellStyle name="Inactive 3 4 4 2 2 3" xfId="13535" xr:uid="{00000000-0005-0000-0000-000018380000}"/>
    <cellStyle name="Inactive 3 4 4 2 3" xfId="13536" xr:uid="{00000000-0005-0000-0000-000019380000}"/>
    <cellStyle name="Inactive 3 4 4 2 3 2" xfId="13537" xr:uid="{00000000-0005-0000-0000-00001A380000}"/>
    <cellStyle name="Inactive 3 4 4 2 4" xfId="13538" xr:uid="{00000000-0005-0000-0000-00001B380000}"/>
    <cellStyle name="Inactive 3 4 4 2 4 2" xfId="13539" xr:uid="{00000000-0005-0000-0000-00001C380000}"/>
    <cellStyle name="Inactive 3 4 4 2 5" xfId="13540" xr:uid="{00000000-0005-0000-0000-00001D380000}"/>
    <cellStyle name="Inactive 3 4 4 2 5 2" xfId="13541" xr:uid="{00000000-0005-0000-0000-00001E380000}"/>
    <cellStyle name="Inactive 3 4 4 2 6" xfId="13542" xr:uid="{00000000-0005-0000-0000-00001F380000}"/>
    <cellStyle name="Inactive 3 4 4 2 6 2" xfId="13543" xr:uid="{00000000-0005-0000-0000-000020380000}"/>
    <cellStyle name="Inactive 3 4 4 2 6 3" xfId="13544" xr:uid="{00000000-0005-0000-0000-000021380000}"/>
    <cellStyle name="Inactive 3 4 4 2 7" xfId="13545" xr:uid="{00000000-0005-0000-0000-000022380000}"/>
    <cellStyle name="Inactive 3 4 4 3" xfId="13546" xr:uid="{00000000-0005-0000-0000-000023380000}"/>
    <cellStyle name="Inactive 3 4 4 3 2" xfId="13547" xr:uid="{00000000-0005-0000-0000-000024380000}"/>
    <cellStyle name="Inactive 3 4 4 3 3" xfId="13548" xr:uid="{00000000-0005-0000-0000-000025380000}"/>
    <cellStyle name="Inactive 3 4 4 4" xfId="13549" xr:uid="{00000000-0005-0000-0000-000026380000}"/>
    <cellStyle name="Inactive 3 4 4 4 2" xfId="13550" xr:uid="{00000000-0005-0000-0000-000027380000}"/>
    <cellStyle name="Inactive 3 4 4 4 3" xfId="13551" xr:uid="{00000000-0005-0000-0000-000028380000}"/>
    <cellStyle name="Inactive 3 4 4 5" xfId="13552" xr:uid="{00000000-0005-0000-0000-000029380000}"/>
    <cellStyle name="Inactive 3 4 4 5 2" xfId="13553" xr:uid="{00000000-0005-0000-0000-00002A380000}"/>
    <cellStyle name="Inactive 3 4 4 6" xfId="13554" xr:uid="{00000000-0005-0000-0000-00002B380000}"/>
    <cellStyle name="Inactive 3 4 4 6 2" xfId="13555" xr:uid="{00000000-0005-0000-0000-00002C380000}"/>
    <cellStyle name="Inactive 3 4 4 7" xfId="13556" xr:uid="{00000000-0005-0000-0000-00002D380000}"/>
    <cellStyle name="Inactive 3 4 4 8" xfId="13557" xr:uid="{00000000-0005-0000-0000-00002E380000}"/>
    <cellStyle name="Inactive 3 4 5" xfId="13558" xr:uid="{00000000-0005-0000-0000-00002F380000}"/>
    <cellStyle name="Inactive 3 4 5 2" xfId="13559" xr:uid="{00000000-0005-0000-0000-000030380000}"/>
    <cellStyle name="Inactive 3 4 5 2 2" xfId="13560" xr:uid="{00000000-0005-0000-0000-000031380000}"/>
    <cellStyle name="Inactive 3 4 5 2 3" xfId="13561" xr:uid="{00000000-0005-0000-0000-000032380000}"/>
    <cellStyle name="Inactive 3 4 5 3" xfId="13562" xr:uid="{00000000-0005-0000-0000-000033380000}"/>
    <cellStyle name="Inactive 3 4 5 3 2" xfId="13563" xr:uid="{00000000-0005-0000-0000-000034380000}"/>
    <cellStyle name="Inactive 3 4 5 4" xfId="13564" xr:uid="{00000000-0005-0000-0000-000035380000}"/>
    <cellStyle name="Inactive 3 4 5 4 2" xfId="13565" xr:uid="{00000000-0005-0000-0000-000036380000}"/>
    <cellStyle name="Inactive 3 4 5 5" xfId="13566" xr:uid="{00000000-0005-0000-0000-000037380000}"/>
    <cellStyle name="Inactive 3 4 5 5 2" xfId="13567" xr:uid="{00000000-0005-0000-0000-000038380000}"/>
    <cellStyle name="Inactive 3 4 5 6" xfId="13568" xr:uid="{00000000-0005-0000-0000-000039380000}"/>
    <cellStyle name="Inactive 3 4 5 6 2" xfId="13569" xr:uid="{00000000-0005-0000-0000-00003A380000}"/>
    <cellStyle name="Inactive 3 4 5 6 3" xfId="13570" xr:uid="{00000000-0005-0000-0000-00003B380000}"/>
    <cellStyle name="Inactive 3 4 5 7" xfId="13571" xr:uid="{00000000-0005-0000-0000-00003C380000}"/>
    <cellStyle name="Inactive 3 4 6" xfId="13572" xr:uid="{00000000-0005-0000-0000-00003D380000}"/>
    <cellStyle name="Inactive 3 4 6 2" xfId="13573" xr:uid="{00000000-0005-0000-0000-00003E380000}"/>
    <cellStyle name="Inactive 3 4 6 3" xfId="13574" xr:uid="{00000000-0005-0000-0000-00003F380000}"/>
    <cellStyle name="Inactive 3 4 7" xfId="13575" xr:uid="{00000000-0005-0000-0000-000040380000}"/>
    <cellStyle name="Inactive 3 4 7 2" xfId="13576" xr:uid="{00000000-0005-0000-0000-000041380000}"/>
    <cellStyle name="Inactive 3 4 7 3" xfId="13577" xr:uid="{00000000-0005-0000-0000-000042380000}"/>
    <cellStyle name="Inactive 3 4 8" xfId="13578" xr:uid="{00000000-0005-0000-0000-000043380000}"/>
    <cellStyle name="Inactive 3 4 8 2" xfId="13579" xr:uid="{00000000-0005-0000-0000-000044380000}"/>
    <cellStyle name="Inactive 3 4 9" xfId="13580" xr:uid="{00000000-0005-0000-0000-000045380000}"/>
    <cellStyle name="Inactive 3 4 9 2" xfId="13581" xr:uid="{00000000-0005-0000-0000-000046380000}"/>
    <cellStyle name="Inactive 3 5" xfId="13582" xr:uid="{00000000-0005-0000-0000-000047380000}"/>
    <cellStyle name="Inactive 3 5 2" xfId="13583" xr:uid="{00000000-0005-0000-0000-000048380000}"/>
    <cellStyle name="Inactive 3 5 2 2" xfId="13584" xr:uid="{00000000-0005-0000-0000-000049380000}"/>
    <cellStyle name="Inactive 3 5 2 3" xfId="13585" xr:uid="{00000000-0005-0000-0000-00004A380000}"/>
    <cellStyle name="Inactive 3 5 3" xfId="13586" xr:uid="{00000000-0005-0000-0000-00004B380000}"/>
    <cellStyle name="Inactive 3 5 3 2" xfId="13587" xr:uid="{00000000-0005-0000-0000-00004C380000}"/>
    <cellStyle name="Inactive 3 5 4" xfId="13588" xr:uid="{00000000-0005-0000-0000-00004D380000}"/>
    <cellStyle name="Inactive 3 5 4 2" xfId="13589" xr:uid="{00000000-0005-0000-0000-00004E380000}"/>
    <cellStyle name="Inactive 3 5 5" xfId="13590" xr:uid="{00000000-0005-0000-0000-00004F380000}"/>
    <cellStyle name="Inactive 3 5 5 2" xfId="13591" xr:uid="{00000000-0005-0000-0000-000050380000}"/>
    <cellStyle name="Inactive 3 5 6" xfId="13592" xr:uid="{00000000-0005-0000-0000-000051380000}"/>
    <cellStyle name="Inactive 3 5 6 2" xfId="13593" xr:uid="{00000000-0005-0000-0000-000052380000}"/>
    <cellStyle name="Inactive 3 5 6 3" xfId="13594" xr:uid="{00000000-0005-0000-0000-000053380000}"/>
    <cellStyle name="Inactive 3 5 7" xfId="13595" xr:uid="{00000000-0005-0000-0000-000054380000}"/>
    <cellStyle name="Inactive 3 6" xfId="13596" xr:uid="{00000000-0005-0000-0000-000055380000}"/>
    <cellStyle name="Inactive 3 6 2" xfId="13597" xr:uid="{00000000-0005-0000-0000-000056380000}"/>
    <cellStyle name="Inactive 3 6 3" xfId="13598" xr:uid="{00000000-0005-0000-0000-000057380000}"/>
    <cellStyle name="Inactive 3 7" xfId="13599" xr:uid="{00000000-0005-0000-0000-000058380000}"/>
    <cellStyle name="Inactive 3 7 2" xfId="13600" xr:uid="{00000000-0005-0000-0000-000059380000}"/>
    <cellStyle name="Inactive 3 7 3" xfId="13601" xr:uid="{00000000-0005-0000-0000-00005A380000}"/>
    <cellStyle name="Inactive 3 8" xfId="13602" xr:uid="{00000000-0005-0000-0000-00005B380000}"/>
    <cellStyle name="Inactive 3 8 2" xfId="13603" xr:uid="{00000000-0005-0000-0000-00005C380000}"/>
    <cellStyle name="Inactive 3 9" xfId="13604" xr:uid="{00000000-0005-0000-0000-00005D380000}"/>
    <cellStyle name="Inactive 3 9 2" xfId="13605" xr:uid="{00000000-0005-0000-0000-00005E380000}"/>
    <cellStyle name="Inactive 4" xfId="13606" xr:uid="{00000000-0005-0000-0000-00005F380000}"/>
    <cellStyle name="Inactive 4 10" xfId="13607" xr:uid="{00000000-0005-0000-0000-000060380000}"/>
    <cellStyle name="Inactive 4 11" xfId="13608" xr:uid="{00000000-0005-0000-0000-000061380000}"/>
    <cellStyle name="Inactive 4 2" xfId="13609" xr:uid="{00000000-0005-0000-0000-000062380000}"/>
    <cellStyle name="Inactive 4 2 10" xfId="13610" xr:uid="{00000000-0005-0000-0000-000063380000}"/>
    <cellStyle name="Inactive 4 2 11" xfId="13611" xr:uid="{00000000-0005-0000-0000-000064380000}"/>
    <cellStyle name="Inactive 4 2 2" xfId="13612" xr:uid="{00000000-0005-0000-0000-000065380000}"/>
    <cellStyle name="Inactive 4 2 2 2" xfId="13613" xr:uid="{00000000-0005-0000-0000-000066380000}"/>
    <cellStyle name="Inactive 4 2 2 2 2" xfId="13614" xr:uid="{00000000-0005-0000-0000-000067380000}"/>
    <cellStyle name="Inactive 4 2 2 2 2 2" xfId="13615" xr:uid="{00000000-0005-0000-0000-000068380000}"/>
    <cellStyle name="Inactive 4 2 2 2 2 3" xfId="13616" xr:uid="{00000000-0005-0000-0000-000069380000}"/>
    <cellStyle name="Inactive 4 2 2 2 3" xfId="13617" xr:uid="{00000000-0005-0000-0000-00006A380000}"/>
    <cellStyle name="Inactive 4 2 2 2 3 2" xfId="13618" xr:uid="{00000000-0005-0000-0000-00006B380000}"/>
    <cellStyle name="Inactive 4 2 2 2 4" xfId="13619" xr:uid="{00000000-0005-0000-0000-00006C380000}"/>
    <cellStyle name="Inactive 4 2 2 2 4 2" xfId="13620" xr:uid="{00000000-0005-0000-0000-00006D380000}"/>
    <cellStyle name="Inactive 4 2 2 2 5" xfId="13621" xr:uid="{00000000-0005-0000-0000-00006E380000}"/>
    <cellStyle name="Inactive 4 2 2 2 5 2" xfId="13622" xr:uid="{00000000-0005-0000-0000-00006F380000}"/>
    <cellStyle name="Inactive 4 2 2 2 6" xfId="13623" xr:uid="{00000000-0005-0000-0000-000070380000}"/>
    <cellStyle name="Inactive 4 2 2 2 6 2" xfId="13624" xr:uid="{00000000-0005-0000-0000-000071380000}"/>
    <cellStyle name="Inactive 4 2 2 2 6 3" xfId="13625" xr:uid="{00000000-0005-0000-0000-000072380000}"/>
    <cellStyle name="Inactive 4 2 2 2 7" xfId="13626" xr:uid="{00000000-0005-0000-0000-000073380000}"/>
    <cellStyle name="Inactive 4 2 2 3" xfId="13627" xr:uid="{00000000-0005-0000-0000-000074380000}"/>
    <cellStyle name="Inactive 4 2 2 3 2" xfId="13628" xr:uid="{00000000-0005-0000-0000-000075380000}"/>
    <cellStyle name="Inactive 4 2 2 3 3" xfId="13629" xr:uid="{00000000-0005-0000-0000-000076380000}"/>
    <cellStyle name="Inactive 4 2 2 4" xfId="13630" xr:uid="{00000000-0005-0000-0000-000077380000}"/>
    <cellStyle name="Inactive 4 2 2 4 2" xfId="13631" xr:uid="{00000000-0005-0000-0000-000078380000}"/>
    <cellStyle name="Inactive 4 2 2 4 3" xfId="13632" xr:uid="{00000000-0005-0000-0000-000079380000}"/>
    <cellStyle name="Inactive 4 2 2 5" xfId="13633" xr:uid="{00000000-0005-0000-0000-00007A380000}"/>
    <cellStyle name="Inactive 4 2 2 5 2" xfId="13634" xr:uid="{00000000-0005-0000-0000-00007B380000}"/>
    <cellStyle name="Inactive 4 2 2 6" xfId="13635" xr:uid="{00000000-0005-0000-0000-00007C380000}"/>
    <cellStyle name="Inactive 4 2 2 6 2" xfId="13636" xr:uid="{00000000-0005-0000-0000-00007D380000}"/>
    <cellStyle name="Inactive 4 2 2 7" xfId="13637" xr:uid="{00000000-0005-0000-0000-00007E380000}"/>
    <cellStyle name="Inactive 4 2 2 8" xfId="13638" xr:uid="{00000000-0005-0000-0000-00007F380000}"/>
    <cellStyle name="Inactive 4 2 3" xfId="13639" xr:uid="{00000000-0005-0000-0000-000080380000}"/>
    <cellStyle name="Inactive 4 2 3 2" xfId="13640" xr:uid="{00000000-0005-0000-0000-000081380000}"/>
    <cellStyle name="Inactive 4 2 3 2 2" xfId="13641" xr:uid="{00000000-0005-0000-0000-000082380000}"/>
    <cellStyle name="Inactive 4 2 3 2 2 2" xfId="13642" xr:uid="{00000000-0005-0000-0000-000083380000}"/>
    <cellStyle name="Inactive 4 2 3 2 2 3" xfId="13643" xr:uid="{00000000-0005-0000-0000-000084380000}"/>
    <cellStyle name="Inactive 4 2 3 2 3" xfId="13644" xr:uid="{00000000-0005-0000-0000-000085380000}"/>
    <cellStyle name="Inactive 4 2 3 2 3 2" xfId="13645" xr:uid="{00000000-0005-0000-0000-000086380000}"/>
    <cellStyle name="Inactive 4 2 3 2 4" xfId="13646" xr:uid="{00000000-0005-0000-0000-000087380000}"/>
    <cellStyle name="Inactive 4 2 3 2 4 2" xfId="13647" xr:uid="{00000000-0005-0000-0000-000088380000}"/>
    <cellStyle name="Inactive 4 2 3 2 5" xfId="13648" xr:uid="{00000000-0005-0000-0000-000089380000}"/>
    <cellStyle name="Inactive 4 2 3 2 5 2" xfId="13649" xr:uid="{00000000-0005-0000-0000-00008A380000}"/>
    <cellStyle name="Inactive 4 2 3 2 6" xfId="13650" xr:uid="{00000000-0005-0000-0000-00008B380000}"/>
    <cellStyle name="Inactive 4 2 3 2 6 2" xfId="13651" xr:uid="{00000000-0005-0000-0000-00008C380000}"/>
    <cellStyle name="Inactive 4 2 3 2 6 3" xfId="13652" xr:uid="{00000000-0005-0000-0000-00008D380000}"/>
    <cellStyle name="Inactive 4 2 3 2 7" xfId="13653" xr:uid="{00000000-0005-0000-0000-00008E380000}"/>
    <cellStyle name="Inactive 4 2 3 3" xfId="13654" xr:uid="{00000000-0005-0000-0000-00008F380000}"/>
    <cellStyle name="Inactive 4 2 3 3 2" xfId="13655" xr:uid="{00000000-0005-0000-0000-000090380000}"/>
    <cellStyle name="Inactive 4 2 3 3 3" xfId="13656" xr:uid="{00000000-0005-0000-0000-000091380000}"/>
    <cellStyle name="Inactive 4 2 3 4" xfId="13657" xr:uid="{00000000-0005-0000-0000-000092380000}"/>
    <cellStyle name="Inactive 4 2 3 4 2" xfId="13658" xr:uid="{00000000-0005-0000-0000-000093380000}"/>
    <cellStyle name="Inactive 4 2 3 4 3" xfId="13659" xr:uid="{00000000-0005-0000-0000-000094380000}"/>
    <cellStyle name="Inactive 4 2 3 5" xfId="13660" xr:uid="{00000000-0005-0000-0000-000095380000}"/>
    <cellStyle name="Inactive 4 2 3 5 2" xfId="13661" xr:uid="{00000000-0005-0000-0000-000096380000}"/>
    <cellStyle name="Inactive 4 2 3 6" xfId="13662" xr:uid="{00000000-0005-0000-0000-000097380000}"/>
    <cellStyle name="Inactive 4 2 3 6 2" xfId="13663" xr:uid="{00000000-0005-0000-0000-000098380000}"/>
    <cellStyle name="Inactive 4 2 3 7" xfId="13664" xr:uid="{00000000-0005-0000-0000-000099380000}"/>
    <cellStyle name="Inactive 4 2 3 8" xfId="13665" xr:uid="{00000000-0005-0000-0000-00009A380000}"/>
    <cellStyle name="Inactive 4 2 4" xfId="13666" xr:uid="{00000000-0005-0000-0000-00009B380000}"/>
    <cellStyle name="Inactive 4 2 4 2" xfId="13667" xr:uid="{00000000-0005-0000-0000-00009C380000}"/>
    <cellStyle name="Inactive 4 2 4 2 2" xfId="13668" xr:uid="{00000000-0005-0000-0000-00009D380000}"/>
    <cellStyle name="Inactive 4 2 4 2 2 2" xfId="13669" xr:uid="{00000000-0005-0000-0000-00009E380000}"/>
    <cellStyle name="Inactive 4 2 4 2 2 3" xfId="13670" xr:uid="{00000000-0005-0000-0000-00009F380000}"/>
    <cellStyle name="Inactive 4 2 4 2 3" xfId="13671" xr:uid="{00000000-0005-0000-0000-0000A0380000}"/>
    <cellStyle name="Inactive 4 2 4 2 3 2" xfId="13672" xr:uid="{00000000-0005-0000-0000-0000A1380000}"/>
    <cellStyle name="Inactive 4 2 4 2 4" xfId="13673" xr:uid="{00000000-0005-0000-0000-0000A2380000}"/>
    <cellStyle name="Inactive 4 2 4 2 4 2" xfId="13674" xr:uid="{00000000-0005-0000-0000-0000A3380000}"/>
    <cellStyle name="Inactive 4 2 4 2 5" xfId="13675" xr:uid="{00000000-0005-0000-0000-0000A4380000}"/>
    <cellStyle name="Inactive 4 2 4 2 5 2" xfId="13676" xr:uid="{00000000-0005-0000-0000-0000A5380000}"/>
    <cellStyle name="Inactive 4 2 4 2 6" xfId="13677" xr:uid="{00000000-0005-0000-0000-0000A6380000}"/>
    <cellStyle name="Inactive 4 2 4 2 6 2" xfId="13678" xr:uid="{00000000-0005-0000-0000-0000A7380000}"/>
    <cellStyle name="Inactive 4 2 4 2 6 3" xfId="13679" xr:uid="{00000000-0005-0000-0000-0000A8380000}"/>
    <cellStyle name="Inactive 4 2 4 2 7" xfId="13680" xr:uid="{00000000-0005-0000-0000-0000A9380000}"/>
    <cellStyle name="Inactive 4 2 4 3" xfId="13681" xr:uid="{00000000-0005-0000-0000-0000AA380000}"/>
    <cellStyle name="Inactive 4 2 4 3 2" xfId="13682" xr:uid="{00000000-0005-0000-0000-0000AB380000}"/>
    <cellStyle name="Inactive 4 2 4 3 3" xfId="13683" xr:uid="{00000000-0005-0000-0000-0000AC380000}"/>
    <cellStyle name="Inactive 4 2 4 4" xfId="13684" xr:uid="{00000000-0005-0000-0000-0000AD380000}"/>
    <cellStyle name="Inactive 4 2 4 4 2" xfId="13685" xr:uid="{00000000-0005-0000-0000-0000AE380000}"/>
    <cellStyle name="Inactive 4 2 4 4 3" xfId="13686" xr:uid="{00000000-0005-0000-0000-0000AF380000}"/>
    <cellStyle name="Inactive 4 2 4 5" xfId="13687" xr:uid="{00000000-0005-0000-0000-0000B0380000}"/>
    <cellStyle name="Inactive 4 2 4 5 2" xfId="13688" xr:uid="{00000000-0005-0000-0000-0000B1380000}"/>
    <cellStyle name="Inactive 4 2 4 6" xfId="13689" xr:uid="{00000000-0005-0000-0000-0000B2380000}"/>
    <cellStyle name="Inactive 4 2 4 6 2" xfId="13690" xr:uid="{00000000-0005-0000-0000-0000B3380000}"/>
    <cellStyle name="Inactive 4 2 4 7" xfId="13691" xr:uid="{00000000-0005-0000-0000-0000B4380000}"/>
    <cellStyle name="Inactive 4 2 4 8" xfId="13692" xr:uid="{00000000-0005-0000-0000-0000B5380000}"/>
    <cellStyle name="Inactive 4 2 5" xfId="13693" xr:uid="{00000000-0005-0000-0000-0000B6380000}"/>
    <cellStyle name="Inactive 4 2 5 2" xfId="13694" xr:uid="{00000000-0005-0000-0000-0000B7380000}"/>
    <cellStyle name="Inactive 4 2 5 2 2" xfId="13695" xr:uid="{00000000-0005-0000-0000-0000B8380000}"/>
    <cellStyle name="Inactive 4 2 5 2 3" xfId="13696" xr:uid="{00000000-0005-0000-0000-0000B9380000}"/>
    <cellStyle name="Inactive 4 2 5 3" xfId="13697" xr:uid="{00000000-0005-0000-0000-0000BA380000}"/>
    <cellStyle name="Inactive 4 2 5 3 2" xfId="13698" xr:uid="{00000000-0005-0000-0000-0000BB380000}"/>
    <cellStyle name="Inactive 4 2 5 4" xfId="13699" xr:uid="{00000000-0005-0000-0000-0000BC380000}"/>
    <cellStyle name="Inactive 4 2 5 4 2" xfId="13700" xr:uid="{00000000-0005-0000-0000-0000BD380000}"/>
    <cellStyle name="Inactive 4 2 5 5" xfId="13701" xr:uid="{00000000-0005-0000-0000-0000BE380000}"/>
    <cellStyle name="Inactive 4 2 5 5 2" xfId="13702" xr:uid="{00000000-0005-0000-0000-0000BF380000}"/>
    <cellStyle name="Inactive 4 2 5 6" xfId="13703" xr:uid="{00000000-0005-0000-0000-0000C0380000}"/>
    <cellStyle name="Inactive 4 2 5 6 2" xfId="13704" xr:uid="{00000000-0005-0000-0000-0000C1380000}"/>
    <cellStyle name="Inactive 4 2 5 6 3" xfId="13705" xr:uid="{00000000-0005-0000-0000-0000C2380000}"/>
    <cellStyle name="Inactive 4 2 5 7" xfId="13706" xr:uid="{00000000-0005-0000-0000-0000C3380000}"/>
    <cellStyle name="Inactive 4 2 6" xfId="13707" xr:uid="{00000000-0005-0000-0000-0000C4380000}"/>
    <cellStyle name="Inactive 4 2 6 2" xfId="13708" xr:uid="{00000000-0005-0000-0000-0000C5380000}"/>
    <cellStyle name="Inactive 4 2 6 3" xfId="13709" xr:uid="{00000000-0005-0000-0000-0000C6380000}"/>
    <cellStyle name="Inactive 4 2 7" xfId="13710" xr:uid="{00000000-0005-0000-0000-0000C7380000}"/>
    <cellStyle name="Inactive 4 2 7 2" xfId="13711" xr:uid="{00000000-0005-0000-0000-0000C8380000}"/>
    <cellStyle name="Inactive 4 2 7 3" xfId="13712" xr:uid="{00000000-0005-0000-0000-0000C9380000}"/>
    <cellStyle name="Inactive 4 2 8" xfId="13713" xr:uid="{00000000-0005-0000-0000-0000CA380000}"/>
    <cellStyle name="Inactive 4 2 8 2" xfId="13714" xr:uid="{00000000-0005-0000-0000-0000CB380000}"/>
    <cellStyle name="Inactive 4 2 9" xfId="13715" xr:uid="{00000000-0005-0000-0000-0000CC380000}"/>
    <cellStyle name="Inactive 4 2 9 2" xfId="13716" xr:uid="{00000000-0005-0000-0000-0000CD380000}"/>
    <cellStyle name="Inactive 4 3" xfId="13717" xr:uid="{00000000-0005-0000-0000-0000CE380000}"/>
    <cellStyle name="Inactive 4 3 10" xfId="13718" xr:uid="{00000000-0005-0000-0000-0000CF380000}"/>
    <cellStyle name="Inactive 4 3 11" xfId="13719" xr:uid="{00000000-0005-0000-0000-0000D0380000}"/>
    <cellStyle name="Inactive 4 3 2" xfId="13720" xr:uid="{00000000-0005-0000-0000-0000D1380000}"/>
    <cellStyle name="Inactive 4 3 2 2" xfId="13721" xr:uid="{00000000-0005-0000-0000-0000D2380000}"/>
    <cellStyle name="Inactive 4 3 2 2 2" xfId="13722" xr:uid="{00000000-0005-0000-0000-0000D3380000}"/>
    <cellStyle name="Inactive 4 3 2 2 2 2" xfId="13723" xr:uid="{00000000-0005-0000-0000-0000D4380000}"/>
    <cellStyle name="Inactive 4 3 2 2 2 3" xfId="13724" xr:uid="{00000000-0005-0000-0000-0000D5380000}"/>
    <cellStyle name="Inactive 4 3 2 2 3" xfId="13725" xr:uid="{00000000-0005-0000-0000-0000D6380000}"/>
    <cellStyle name="Inactive 4 3 2 2 3 2" xfId="13726" xr:uid="{00000000-0005-0000-0000-0000D7380000}"/>
    <cellStyle name="Inactive 4 3 2 2 4" xfId="13727" xr:uid="{00000000-0005-0000-0000-0000D8380000}"/>
    <cellStyle name="Inactive 4 3 2 2 4 2" xfId="13728" xr:uid="{00000000-0005-0000-0000-0000D9380000}"/>
    <cellStyle name="Inactive 4 3 2 2 5" xfId="13729" xr:uid="{00000000-0005-0000-0000-0000DA380000}"/>
    <cellStyle name="Inactive 4 3 2 2 5 2" xfId="13730" xr:uid="{00000000-0005-0000-0000-0000DB380000}"/>
    <cellStyle name="Inactive 4 3 2 2 6" xfId="13731" xr:uid="{00000000-0005-0000-0000-0000DC380000}"/>
    <cellStyle name="Inactive 4 3 2 2 6 2" xfId="13732" xr:uid="{00000000-0005-0000-0000-0000DD380000}"/>
    <cellStyle name="Inactive 4 3 2 2 6 3" xfId="13733" xr:uid="{00000000-0005-0000-0000-0000DE380000}"/>
    <cellStyle name="Inactive 4 3 2 2 7" xfId="13734" xr:uid="{00000000-0005-0000-0000-0000DF380000}"/>
    <cellStyle name="Inactive 4 3 2 3" xfId="13735" xr:uid="{00000000-0005-0000-0000-0000E0380000}"/>
    <cellStyle name="Inactive 4 3 2 3 2" xfId="13736" xr:uid="{00000000-0005-0000-0000-0000E1380000}"/>
    <cellStyle name="Inactive 4 3 2 3 3" xfId="13737" xr:uid="{00000000-0005-0000-0000-0000E2380000}"/>
    <cellStyle name="Inactive 4 3 2 4" xfId="13738" xr:uid="{00000000-0005-0000-0000-0000E3380000}"/>
    <cellStyle name="Inactive 4 3 2 4 2" xfId="13739" xr:uid="{00000000-0005-0000-0000-0000E4380000}"/>
    <cellStyle name="Inactive 4 3 2 4 3" xfId="13740" xr:uid="{00000000-0005-0000-0000-0000E5380000}"/>
    <cellStyle name="Inactive 4 3 2 5" xfId="13741" xr:uid="{00000000-0005-0000-0000-0000E6380000}"/>
    <cellStyle name="Inactive 4 3 2 5 2" xfId="13742" xr:uid="{00000000-0005-0000-0000-0000E7380000}"/>
    <cellStyle name="Inactive 4 3 2 6" xfId="13743" xr:uid="{00000000-0005-0000-0000-0000E8380000}"/>
    <cellStyle name="Inactive 4 3 2 6 2" xfId="13744" xr:uid="{00000000-0005-0000-0000-0000E9380000}"/>
    <cellStyle name="Inactive 4 3 2 7" xfId="13745" xr:uid="{00000000-0005-0000-0000-0000EA380000}"/>
    <cellStyle name="Inactive 4 3 2 8" xfId="13746" xr:uid="{00000000-0005-0000-0000-0000EB380000}"/>
    <cellStyle name="Inactive 4 3 3" xfId="13747" xr:uid="{00000000-0005-0000-0000-0000EC380000}"/>
    <cellStyle name="Inactive 4 3 3 2" xfId="13748" xr:uid="{00000000-0005-0000-0000-0000ED380000}"/>
    <cellStyle name="Inactive 4 3 3 2 2" xfId="13749" xr:uid="{00000000-0005-0000-0000-0000EE380000}"/>
    <cellStyle name="Inactive 4 3 3 2 2 2" xfId="13750" xr:uid="{00000000-0005-0000-0000-0000EF380000}"/>
    <cellStyle name="Inactive 4 3 3 2 2 3" xfId="13751" xr:uid="{00000000-0005-0000-0000-0000F0380000}"/>
    <cellStyle name="Inactive 4 3 3 2 3" xfId="13752" xr:uid="{00000000-0005-0000-0000-0000F1380000}"/>
    <cellStyle name="Inactive 4 3 3 2 3 2" xfId="13753" xr:uid="{00000000-0005-0000-0000-0000F2380000}"/>
    <cellStyle name="Inactive 4 3 3 2 4" xfId="13754" xr:uid="{00000000-0005-0000-0000-0000F3380000}"/>
    <cellStyle name="Inactive 4 3 3 2 4 2" xfId="13755" xr:uid="{00000000-0005-0000-0000-0000F4380000}"/>
    <cellStyle name="Inactive 4 3 3 2 5" xfId="13756" xr:uid="{00000000-0005-0000-0000-0000F5380000}"/>
    <cellStyle name="Inactive 4 3 3 2 5 2" xfId="13757" xr:uid="{00000000-0005-0000-0000-0000F6380000}"/>
    <cellStyle name="Inactive 4 3 3 2 6" xfId="13758" xr:uid="{00000000-0005-0000-0000-0000F7380000}"/>
    <cellStyle name="Inactive 4 3 3 2 6 2" xfId="13759" xr:uid="{00000000-0005-0000-0000-0000F8380000}"/>
    <cellStyle name="Inactive 4 3 3 2 6 3" xfId="13760" xr:uid="{00000000-0005-0000-0000-0000F9380000}"/>
    <cellStyle name="Inactive 4 3 3 2 7" xfId="13761" xr:uid="{00000000-0005-0000-0000-0000FA380000}"/>
    <cellStyle name="Inactive 4 3 3 3" xfId="13762" xr:uid="{00000000-0005-0000-0000-0000FB380000}"/>
    <cellStyle name="Inactive 4 3 3 3 2" xfId="13763" xr:uid="{00000000-0005-0000-0000-0000FC380000}"/>
    <cellStyle name="Inactive 4 3 3 3 3" xfId="13764" xr:uid="{00000000-0005-0000-0000-0000FD380000}"/>
    <cellStyle name="Inactive 4 3 3 4" xfId="13765" xr:uid="{00000000-0005-0000-0000-0000FE380000}"/>
    <cellStyle name="Inactive 4 3 3 4 2" xfId="13766" xr:uid="{00000000-0005-0000-0000-0000FF380000}"/>
    <cellStyle name="Inactive 4 3 3 4 3" xfId="13767" xr:uid="{00000000-0005-0000-0000-000000390000}"/>
    <cellStyle name="Inactive 4 3 3 5" xfId="13768" xr:uid="{00000000-0005-0000-0000-000001390000}"/>
    <cellStyle name="Inactive 4 3 3 5 2" xfId="13769" xr:uid="{00000000-0005-0000-0000-000002390000}"/>
    <cellStyle name="Inactive 4 3 3 6" xfId="13770" xr:uid="{00000000-0005-0000-0000-000003390000}"/>
    <cellStyle name="Inactive 4 3 3 6 2" xfId="13771" xr:uid="{00000000-0005-0000-0000-000004390000}"/>
    <cellStyle name="Inactive 4 3 3 7" xfId="13772" xr:uid="{00000000-0005-0000-0000-000005390000}"/>
    <cellStyle name="Inactive 4 3 3 8" xfId="13773" xr:uid="{00000000-0005-0000-0000-000006390000}"/>
    <cellStyle name="Inactive 4 3 4" xfId="13774" xr:uid="{00000000-0005-0000-0000-000007390000}"/>
    <cellStyle name="Inactive 4 3 4 2" xfId="13775" xr:uid="{00000000-0005-0000-0000-000008390000}"/>
    <cellStyle name="Inactive 4 3 4 2 2" xfId="13776" xr:uid="{00000000-0005-0000-0000-000009390000}"/>
    <cellStyle name="Inactive 4 3 4 2 2 2" xfId="13777" xr:uid="{00000000-0005-0000-0000-00000A390000}"/>
    <cellStyle name="Inactive 4 3 4 2 2 3" xfId="13778" xr:uid="{00000000-0005-0000-0000-00000B390000}"/>
    <cellStyle name="Inactive 4 3 4 2 3" xfId="13779" xr:uid="{00000000-0005-0000-0000-00000C390000}"/>
    <cellStyle name="Inactive 4 3 4 2 3 2" xfId="13780" xr:uid="{00000000-0005-0000-0000-00000D390000}"/>
    <cellStyle name="Inactive 4 3 4 2 4" xfId="13781" xr:uid="{00000000-0005-0000-0000-00000E390000}"/>
    <cellStyle name="Inactive 4 3 4 2 4 2" xfId="13782" xr:uid="{00000000-0005-0000-0000-00000F390000}"/>
    <cellStyle name="Inactive 4 3 4 2 5" xfId="13783" xr:uid="{00000000-0005-0000-0000-000010390000}"/>
    <cellStyle name="Inactive 4 3 4 2 5 2" xfId="13784" xr:uid="{00000000-0005-0000-0000-000011390000}"/>
    <cellStyle name="Inactive 4 3 4 2 6" xfId="13785" xr:uid="{00000000-0005-0000-0000-000012390000}"/>
    <cellStyle name="Inactive 4 3 4 2 6 2" xfId="13786" xr:uid="{00000000-0005-0000-0000-000013390000}"/>
    <cellStyle name="Inactive 4 3 4 2 6 3" xfId="13787" xr:uid="{00000000-0005-0000-0000-000014390000}"/>
    <cellStyle name="Inactive 4 3 4 2 7" xfId="13788" xr:uid="{00000000-0005-0000-0000-000015390000}"/>
    <cellStyle name="Inactive 4 3 4 3" xfId="13789" xr:uid="{00000000-0005-0000-0000-000016390000}"/>
    <cellStyle name="Inactive 4 3 4 3 2" xfId="13790" xr:uid="{00000000-0005-0000-0000-000017390000}"/>
    <cellStyle name="Inactive 4 3 4 3 3" xfId="13791" xr:uid="{00000000-0005-0000-0000-000018390000}"/>
    <cellStyle name="Inactive 4 3 4 4" xfId="13792" xr:uid="{00000000-0005-0000-0000-000019390000}"/>
    <cellStyle name="Inactive 4 3 4 4 2" xfId="13793" xr:uid="{00000000-0005-0000-0000-00001A390000}"/>
    <cellStyle name="Inactive 4 3 4 4 3" xfId="13794" xr:uid="{00000000-0005-0000-0000-00001B390000}"/>
    <cellStyle name="Inactive 4 3 4 5" xfId="13795" xr:uid="{00000000-0005-0000-0000-00001C390000}"/>
    <cellStyle name="Inactive 4 3 4 5 2" xfId="13796" xr:uid="{00000000-0005-0000-0000-00001D390000}"/>
    <cellStyle name="Inactive 4 3 4 6" xfId="13797" xr:uid="{00000000-0005-0000-0000-00001E390000}"/>
    <cellStyle name="Inactive 4 3 4 6 2" xfId="13798" xr:uid="{00000000-0005-0000-0000-00001F390000}"/>
    <cellStyle name="Inactive 4 3 4 7" xfId="13799" xr:uid="{00000000-0005-0000-0000-000020390000}"/>
    <cellStyle name="Inactive 4 3 4 8" xfId="13800" xr:uid="{00000000-0005-0000-0000-000021390000}"/>
    <cellStyle name="Inactive 4 3 5" xfId="13801" xr:uid="{00000000-0005-0000-0000-000022390000}"/>
    <cellStyle name="Inactive 4 3 5 2" xfId="13802" xr:uid="{00000000-0005-0000-0000-000023390000}"/>
    <cellStyle name="Inactive 4 3 5 2 2" xfId="13803" xr:uid="{00000000-0005-0000-0000-000024390000}"/>
    <cellStyle name="Inactive 4 3 5 2 3" xfId="13804" xr:uid="{00000000-0005-0000-0000-000025390000}"/>
    <cellStyle name="Inactive 4 3 5 3" xfId="13805" xr:uid="{00000000-0005-0000-0000-000026390000}"/>
    <cellStyle name="Inactive 4 3 5 3 2" xfId="13806" xr:uid="{00000000-0005-0000-0000-000027390000}"/>
    <cellStyle name="Inactive 4 3 5 4" xfId="13807" xr:uid="{00000000-0005-0000-0000-000028390000}"/>
    <cellStyle name="Inactive 4 3 5 4 2" xfId="13808" xr:uid="{00000000-0005-0000-0000-000029390000}"/>
    <cellStyle name="Inactive 4 3 5 5" xfId="13809" xr:uid="{00000000-0005-0000-0000-00002A390000}"/>
    <cellStyle name="Inactive 4 3 5 5 2" xfId="13810" xr:uid="{00000000-0005-0000-0000-00002B390000}"/>
    <cellStyle name="Inactive 4 3 5 6" xfId="13811" xr:uid="{00000000-0005-0000-0000-00002C390000}"/>
    <cellStyle name="Inactive 4 3 5 6 2" xfId="13812" xr:uid="{00000000-0005-0000-0000-00002D390000}"/>
    <cellStyle name="Inactive 4 3 5 6 3" xfId="13813" xr:uid="{00000000-0005-0000-0000-00002E390000}"/>
    <cellStyle name="Inactive 4 3 5 7" xfId="13814" xr:uid="{00000000-0005-0000-0000-00002F390000}"/>
    <cellStyle name="Inactive 4 3 6" xfId="13815" xr:uid="{00000000-0005-0000-0000-000030390000}"/>
    <cellStyle name="Inactive 4 3 6 2" xfId="13816" xr:uid="{00000000-0005-0000-0000-000031390000}"/>
    <cellStyle name="Inactive 4 3 6 3" xfId="13817" xr:uid="{00000000-0005-0000-0000-000032390000}"/>
    <cellStyle name="Inactive 4 3 7" xfId="13818" xr:uid="{00000000-0005-0000-0000-000033390000}"/>
    <cellStyle name="Inactive 4 3 7 2" xfId="13819" xr:uid="{00000000-0005-0000-0000-000034390000}"/>
    <cellStyle name="Inactive 4 3 7 3" xfId="13820" xr:uid="{00000000-0005-0000-0000-000035390000}"/>
    <cellStyle name="Inactive 4 3 8" xfId="13821" xr:uid="{00000000-0005-0000-0000-000036390000}"/>
    <cellStyle name="Inactive 4 3 8 2" xfId="13822" xr:uid="{00000000-0005-0000-0000-000037390000}"/>
    <cellStyle name="Inactive 4 3 9" xfId="13823" xr:uid="{00000000-0005-0000-0000-000038390000}"/>
    <cellStyle name="Inactive 4 3 9 2" xfId="13824" xr:uid="{00000000-0005-0000-0000-000039390000}"/>
    <cellStyle name="Inactive 4 4" xfId="13825" xr:uid="{00000000-0005-0000-0000-00003A390000}"/>
    <cellStyle name="Inactive 4 4 10" xfId="13826" xr:uid="{00000000-0005-0000-0000-00003B390000}"/>
    <cellStyle name="Inactive 4 4 11" xfId="13827" xr:uid="{00000000-0005-0000-0000-00003C390000}"/>
    <cellStyle name="Inactive 4 4 2" xfId="13828" xr:uid="{00000000-0005-0000-0000-00003D390000}"/>
    <cellStyle name="Inactive 4 4 2 2" xfId="13829" xr:uid="{00000000-0005-0000-0000-00003E390000}"/>
    <cellStyle name="Inactive 4 4 2 2 2" xfId="13830" xr:uid="{00000000-0005-0000-0000-00003F390000}"/>
    <cellStyle name="Inactive 4 4 2 2 2 2" xfId="13831" xr:uid="{00000000-0005-0000-0000-000040390000}"/>
    <cellStyle name="Inactive 4 4 2 2 2 3" xfId="13832" xr:uid="{00000000-0005-0000-0000-000041390000}"/>
    <cellStyle name="Inactive 4 4 2 2 3" xfId="13833" xr:uid="{00000000-0005-0000-0000-000042390000}"/>
    <cellStyle name="Inactive 4 4 2 2 3 2" xfId="13834" xr:uid="{00000000-0005-0000-0000-000043390000}"/>
    <cellStyle name="Inactive 4 4 2 2 4" xfId="13835" xr:uid="{00000000-0005-0000-0000-000044390000}"/>
    <cellStyle name="Inactive 4 4 2 2 4 2" xfId="13836" xr:uid="{00000000-0005-0000-0000-000045390000}"/>
    <cellStyle name="Inactive 4 4 2 2 5" xfId="13837" xr:uid="{00000000-0005-0000-0000-000046390000}"/>
    <cellStyle name="Inactive 4 4 2 2 5 2" xfId="13838" xr:uid="{00000000-0005-0000-0000-000047390000}"/>
    <cellStyle name="Inactive 4 4 2 2 6" xfId="13839" xr:uid="{00000000-0005-0000-0000-000048390000}"/>
    <cellStyle name="Inactive 4 4 2 2 6 2" xfId="13840" xr:uid="{00000000-0005-0000-0000-000049390000}"/>
    <cellStyle name="Inactive 4 4 2 2 6 3" xfId="13841" xr:uid="{00000000-0005-0000-0000-00004A390000}"/>
    <cellStyle name="Inactive 4 4 2 2 7" xfId="13842" xr:uid="{00000000-0005-0000-0000-00004B390000}"/>
    <cellStyle name="Inactive 4 4 2 3" xfId="13843" xr:uid="{00000000-0005-0000-0000-00004C390000}"/>
    <cellStyle name="Inactive 4 4 2 3 2" xfId="13844" xr:uid="{00000000-0005-0000-0000-00004D390000}"/>
    <cellStyle name="Inactive 4 4 2 3 3" xfId="13845" xr:uid="{00000000-0005-0000-0000-00004E390000}"/>
    <cellStyle name="Inactive 4 4 2 4" xfId="13846" xr:uid="{00000000-0005-0000-0000-00004F390000}"/>
    <cellStyle name="Inactive 4 4 2 4 2" xfId="13847" xr:uid="{00000000-0005-0000-0000-000050390000}"/>
    <cellStyle name="Inactive 4 4 2 4 3" xfId="13848" xr:uid="{00000000-0005-0000-0000-000051390000}"/>
    <cellStyle name="Inactive 4 4 2 5" xfId="13849" xr:uid="{00000000-0005-0000-0000-000052390000}"/>
    <cellStyle name="Inactive 4 4 2 5 2" xfId="13850" xr:uid="{00000000-0005-0000-0000-000053390000}"/>
    <cellStyle name="Inactive 4 4 2 6" xfId="13851" xr:uid="{00000000-0005-0000-0000-000054390000}"/>
    <cellStyle name="Inactive 4 4 2 6 2" xfId="13852" xr:uid="{00000000-0005-0000-0000-000055390000}"/>
    <cellStyle name="Inactive 4 4 2 7" xfId="13853" xr:uid="{00000000-0005-0000-0000-000056390000}"/>
    <cellStyle name="Inactive 4 4 2 8" xfId="13854" xr:uid="{00000000-0005-0000-0000-000057390000}"/>
    <cellStyle name="Inactive 4 4 3" xfId="13855" xr:uid="{00000000-0005-0000-0000-000058390000}"/>
    <cellStyle name="Inactive 4 4 3 2" xfId="13856" xr:uid="{00000000-0005-0000-0000-000059390000}"/>
    <cellStyle name="Inactive 4 4 3 2 2" xfId="13857" xr:uid="{00000000-0005-0000-0000-00005A390000}"/>
    <cellStyle name="Inactive 4 4 3 2 2 2" xfId="13858" xr:uid="{00000000-0005-0000-0000-00005B390000}"/>
    <cellStyle name="Inactive 4 4 3 2 2 3" xfId="13859" xr:uid="{00000000-0005-0000-0000-00005C390000}"/>
    <cellStyle name="Inactive 4 4 3 2 3" xfId="13860" xr:uid="{00000000-0005-0000-0000-00005D390000}"/>
    <cellStyle name="Inactive 4 4 3 2 3 2" xfId="13861" xr:uid="{00000000-0005-0000-0000-00005E390000}"/>
    <cellStyle name="Inactive 4 4 3 2 4" xfId="13862" xr:uid="{00000000-0005-0000-0000-00005F390000}"/>
    <cellStyle name="Inactive 4 4 3 2 4 2" xfId="13863" xr:uid="{00000000-0005-0000-0000-000060390000}"/>
    <cellStyle name="Inactive 4 4 3 2 5" xfId="13864" xr:uid="{00000000-0005-0000-0000-000061390000}"/>
    <cellStyle name="Inactive 4 4 3 2 5 2" xfId="13865" xr:uid="{00000000-0005-0000-0000-000062390000}"/>
    <cellStyle name="Inactive 4 4 3 2 6" xfId="13866" xr:uid="{00000000-0005-0000-0000-000063390000}"/>
    <cellStyle name="Inactive 4 4 3 2 6 2" xfId="13867" xr:uid="{00000000-0005-0000-0000-000064390000}"/>
    <cellStyle name="Inactive 4 4 3 2 6 3" xfId="13868" xr:uid="{00000000-0005-0000-0000-000065390000}"/>
    <cellStyle name="Inactive 4 4 3 2 7" xfId="13869" xr:uid="{00000000-0005-0000-0000-000066390000}"/>
    <cellStyle name="Inactive 4 4 3 3" xfId="13870" xr:uid="{00000000-0005-0000-0000-000067390000}"/>
    <cellStyle name="Inactive 4 4 3 3 2" xfId="13871" xr:uid="{00000000-0005-0000-0000-000068390000}"/>
    <cellStyle name="Inactive 4 4 3 3 3" xfId="13872" xr:uid="{00000000-0005-0000-0000-000069390000}"/>
    <cellStyle name="Inactive 4 4 3 4" xfId="13873" xr:uid="{00000000-0005-0000-0000-00006A390000}"/>
    <cellStyle name="Inactive 4 4 3 4 2" xfId="13874" xr:uid="{00000000-0005-0000-0000-00006B390000}"/>
    <cellStyle name="Inactive 4 4 3 4 3" xfId="13875" xr:uid="{00000000-0005-0000-0000-00006C390000}"/>
    <cellStyle name="Inactive 4 4 3 5" xfId="13876" xr:uid="{00000000-0005-0000-0000-00006D390000}"/>
    <cellStyle name="Inactive 4 4 3 5 2" xfId="13877" xr:uid="{00000000-0005-0000-0000-00006E390000}"/>
    <cellStyle name="Inactive 4 4 3 6" xfId="13878" xr:uid="{00000000-0005-0000-0000-00006F390000}"/>
    <cellStyle name="Inactive 4 4 3 6 2" xfId="13879" xr:uid="{00000000-0005-0000-0000-000070390000}"/>
    <cellStyle name="Inactive 4 4 3 7" xfId="13880" xr:uid="{00000000-0005-0000-0000-000071390000}"/>
    <cellStyle name="Inactive 4 4 3 8" xfId="13881" xr:uid="{00000000-0005-0000-0000-000072390000}"/>
    <cellStyle name="Inactive 4 4 4" xfId="13882" xr:uid="{00000000-0005-0000-0000-000073390000}"/>
    <cellStyle name="Inactive 4 4 4 2" xfId="13883" xr:uid="{00000000-0005-0000-0000-000074390000}"/>
    <cellStyle name="Inactive 4 4 4 2 2" xfId="13884" xr:uid="{00000000-0005-0000-0000-000075390000}"/>
    <cellStyle name="Inactive 4 4 4 2 2 2" xfId="13885" xr:uid="{00000000-0005-0000-0000-000076390000}"/>
    <cellStyle name="Inactive 4 4 4 2 2 3" xfId="13886" xr:uid="{00000000-0005-0000-0000-000077390000}"/>
    <cellStyle name="Inactive 4 4 4 2 3" xfId="13887" xr:uid="{00000000-0005-0000-0000-000078390000}"/>
    <cellStyle name="Inactive 4 4 4 2 3 2" xfId="13888" xr:uid="{00000000-0005-0000-0000-000079390000}"/>
    <cellStyle name="Inactive 4 4 4 2 4" xfId="13889" xr:uid="{00000000-0005-0000-0000-00007A390000}"/>
    <cellStyle name="Inactive 4 4 4 2 4 2" xfId="13890" xr:uid="{00000000-0005-0000-0000-00007B390000}"/>
    <cellStyle name="Inactive 4 4 4 2 5" xfId="13891" xr:uid="{00000000-0005-0000-0000-00007C390000}"/>
    <cellStyle name="Inactive 4 4 4 2 5 2" xfId="13892" xr:uid="{00000000-0005-0000-0000-00007D390000}"/>
    <cellStyle name="Inactive 4 4 4 2 6" xfId="13893" xr:uid="{00000000-0005-0000-0000-00007E390000}"/>
    <cellStyle name="Inactive 4 4 4 2 6 2" xfId="13894" xr:uid="{00000000-0005-0000-0000-00007F390000}"/>
    <cellStyle name="Inactive 4 4 4 2 6 3" xfId="13895" xr:uid="{00000000-0005-0000-0000-000080390000}"/>
    <cellStyle name="Inactive 4 4 4 2 7" xfId="13896" xr:uid="{00000000-0005-0000-0000-000081390000}"/>
    <cellStyle name="Inactive 4 4 4 3" xfId="13897" xr:uid="{00000000-0005-0000-0000-000082390000}"/>
    <cellStyle name="Inactive 4 4 4 3 2" xfId="13898" xr:uid="{00000000-0005-0000-0000-000083390000}"/>
    <cellStyle name="Inactive 4 4 4 3 3" xfId="13899" xr:uid="{00000000-0005-0000-0000-000084390000}"/>
    <cellStyle name="Inactive 4 4 4 4" xfId="13900" xr:uid="{00000000-0005-0000-0000-000085390000}"/>
    <cellStyle name="Inactive 4 4 4 4 2" xfId="13901" xr:uid="{00000000-0005-0000-0000-000086390000}"/>
    <cellStyle name="Inactive 4 4 4 4 3" xfId="13902" xr:uid="{00000000-0005-0000-0000-000087390000}"/>
    <cellStyle name="Inactive 4 4 4 5" xfId="13903" xr:uid="{00000000-0005-0000-0000-000088390000}"/>
    <cellStyle name="Inactive 4 4 4 5 2" xfId="13904" xr:uid="{00000000-0005-0000-0000-000089390000}"/>
    <cellStyle name="Inactive 4 4 4 6" xfId="13905" xr:uid="{00000000-0005-0000-0000-00008A390000}"/>
    <cellStyle name="Inactive 4 4 4 6 2" xfId="13906" xr:uid="{00000000-0005-0000-0000-00008B390000}"/>
    <cellStyle name="Inactive 4 4 4 7" xfId="13907" xr:uid="{00000000-0005-0000-0000-00008C390000}"/>
    <cellStyle name="Inactive 4 4 4 8" xfId="13908" xr:uid="{00000000-0005-0000-0000-00008D390000}"/>
    <cellStyle name="Inactive 4 4 5" xfId="13909" xr:uid="{00000000-0005-0000-0000-00008E390000}"/>
    <cellStyle name="Inactive 4 4 5 2" xfId="13910" xr:uid="{00000000-0005-0000-0000-00008F390000}"/>
    <cellStyle name="Inactive 4 4 5 2 2" xfId="13911" xr:uid="{00000000-0005-0000-0000-000090390000}"/>
    <cellStyle name="Inactive 4 4 5 2 3" xfId="13912" xr:uid="{00000000-0005-0000-0000-000091390000}"/>
    <cellStyle name="Inactive 4 4 5 3" xfId="13913" xr:uid="{00000000-0005-0000-0000-000092390000}"/>
    <cellStyle name="Inactive 4 4 5 3 2" xfId="13914" xr:uid="{00000000-0005-0000-0000-000093390000}"/>
    <cellStyle name="Inactive 4 4 5 4" xfId="13915" xr:uid="{00000000-0005-0000-0000-000094390000}"/>
    <cellStyle name="Inactive 4 4 5 4 2" xfId="13916" xr:uid="{00000000-0005-0000-0000-000095390000}"/>
    <cellStyle name="Inactive 4 4 5 5" xfId="13917" xr:uid="{00000000-0005-0000-0000-000096390000}"/>
    <cellStyle name="Inactive 4 4 5 5 2" xfId="13918" xr:uid="{00000000-0005-0000-0000-000097390000}"/>
    <cellStyle name="Inactive 4 4 5 6" xfId="13919" xr:uid="{00000000-0005-0000-0000-000098390000}"/>
    <cellStyle name="Inactive 4 4 5 6 2" xfId="13920" xr:uid="{00000000-0005-0000-0000-000099390000}"/>
    <cellStyle name="Inactive 4 4 5 6 3" xfId="13921" xr:uid="{00000000-0005-0000-0000-00009A390000}"/>
    <cellStyle name="Inactive 4 4 5 7" xfId="13922" xr:uid="{00000000-0005-0000-0000-00009B390000}"/>
    <cellStyle name="Inactive 4 4 6" xfId="13923" xr:uid="{00000000-0005-0000-0000-00009C390000}"/>
    <cellStyle name="Inactive 4 4 6 2" xfId="13924" xr:uid="{00000000-0005-0000-0000-00009D390000}"/>
    <cellStyle name="Inactive 4 4 6 3" xfId="13925" xr:uid="{00000000-0005-0000-0000-00009E390000}"/>
    <cellStyle name="Inactive 4 4 7" xfId="13926" xr:uid="{00000000-0005-0000-0000-00009F390000}"/>
    <cellStyle name="Inactive 4 4 7 2" xfId="13927" xr:uid="{00000000-0005-0000-0000-0000A0390000}"/>
    <cellStyle name="Inactive 4 4 7 3" xfId="13928" xr:uid="{00000000-0005-0000-0000-0000A1390000}"/>
    <cellStyle name="Inactive 4 4 8" xfId="13929" xr:uid="{00000000-0005-0000-0000-0000A2390000}"/>
    <cellStyle name="Inactive 4 4 8 2" xfId="13930" xr:uid="{00000000-0005-0000-0000-0000A3390000}"/>
    <cellStyle name="Inactive 4 4 9" xfId="13931" xr:uid="{00000000-0005-0000-0000-0000A4390000}"/>
    <cellStyle name="Inactive 4 4 9 2" xfId="13932" xr:uid="{00000000-0005-0000-0000-0000A5390000}"/>
    <cellStyle name="Inactive 4 5" xfId="13933" xr:uid="{00000000-0005-0000-0000-0000A6390000}"/>
    <cellStyle name="Inactive 4 5 2" xfId="13934" xr:uid="{00000000-0005-0000-0000-0000A7390000}"/>
    <cellStyle name="Inactive 4 5 2 2" xfId="13935" xr:uid="{00000000-0005-0000-0000-0000A8390000}"/>
    <cellStyle name="Inactive 4 5 2 3" xfId="13936" xr:uid="{00000000-0005-0000-0000-0000A9390000}"/>
    <cellStyle name="Inactive 4 5 3" xfId="13937" xr:uid="{00000000-0005-0000-0000-0000AA390000}"/>
    <cellStyle name="Inactive 4 5 3 2" xfId="13938" xr:uid="{00000000-0005-0000-0000-0000AB390000}"/>
    <cellStyle name="Inactive 4 5 4" xfId="13939" xr:uid="{00000000-0005-0000-0000-0000AC390000}"/>
    <cellStyle name="Inactive 4 5 4 2" xfId="13940" xr:uid="{00000000-0005-0000-0000-0000AD390000}"/>
    <cellStyle name="Inactive 4 5 5" xfId="13941" xr:uid="{00000000-0005-0000-0000-0000AE390000}"/>
    <cellStyle name="Inactive 4 5 5 2" xfId="13942" xr:uid="{00000000-0005-0000-0000-0000AF390000}"/>
    <cellStyle name="Inactive 4 5 6" xfId="13943" xr:uid="{00000000-0005-0000-0000-0000B0390000}"/>
    <cellStyle name="Inactive 4 5 6 2" xfId="13944" xr:uid="{00000000-0005-0000-0000-0000B1390000}"/>
    <cellStyle name="Inactive 4 5 6 3" xfId="13945" xr:uid="{00000000-0005-0000-0000-0000B2390000}"/>
    <cellStyle name="Inactive 4 5 7" xfId="13946" xr:uid="{00000000-0005-0000-0000-0000B3390000}"/>
    <cellStyle name="Inactive 4 6" xfId="13947" xr:uid="{00000000-0005-0000-0000-0000B4390000}"/>
    <cellStyle name="Inactive 4 6 2" xfId="13948" xr:uid="{00000000-0005-0000-0000-0000B5390000}"/>
    <cellStyle name="Inactive 4 6 3" xfId="13949" xr:uid="{00000000-0005-0000-0000-0000B6390000}"/>
    <cellStyle name="Inactive 4 7" xfId="13950" xr:uid="{00000000-0005-0000-0000-0000B7390000}"/>
    <cellStyle name="Inactive 4 7 2" xfId="13951" xr:uid="{00000000-0005-0000-0000-0000B8390000}"/>
    <cellStyle name="Inactive 4 7 3" xfId="13952" xr:uid="{00000000-0005-0000-0000-0000B9390000}"/>
    <cellStyle name="Inactive 4 8" xfId="13953" xr:uid="{00000000-0005-0000-0000-0000BA390000}"/>
    <cellStyle name="Inactive 4 8 2" xfId="13954" xr:uid="{00000000-0005-0000-0000-0000BB390000}"/>
    <cellStyle name="Inactive 4 9" xfId="13955" xr:uid="{00000000-0005-0000-0000-0000BC390000}"/>
    <cellStyle name="Inactive 4 9 2" xfId="13956" xr:uid="{00000000-0005-0000-0000-0000BD390000}"/>
    <cellStyle name="Inactive 5" xfId="13957" xr:uid="{00000000-0005-0000-0000-0000BE390000}"/>
    <cellStyle name="Inactive 5 10" xfId="13958" xr:uid="{00000000-0005-0000-0000-0000BF390000}"/>
    <cellStyle name="Inactive 5 11" xfId="13959" xr:uid="{00000000-0005-0000-0000-0000C0390000}"/>
    <cellStyle name="Inactive 5 2" xfId="13960" xr:uid="{00000000-0005-0000-0000-0000C1390000}"/>
    <cellStyle name="Inactive 5 2 10" xfId="13961" xr:uid="{00000000-0005-0000-0000-0000C2390000}"/>
    <cellStyle name="Inactive 5 2 11" xfId="13962" xr:uid="{00000000-0005-0000-0000-0000C3390000}"/>
    <cellStyle name="Inactive 5 2 2" xfId="13963" xr:uid="{00000000-0005-0000-0000-0000C4390000}"/>
    <cellStyle name="Inactive 5 2 2 2" xfId="13964" xr:uid="{00000000-0005-0000-0000-0000C5390000}"/>
    <cellStyle name="Inactive 5 2 2 2 2" xfId="13965" xr:uid="{00000000-0005-0000-0000-0000C6390000}"/>
    <cellStyle name="Inactive 5 2 2 2 2 2" xfId="13966" xr:uid="{00000000-0005-0000-0000-0000C7390000}"/>
    <cellStyle name="Inactive 5 2 2 2 2 3" xfId="13967" xr:uid="{00000000-0005-0000-0000-0000C8390000}"/>
    <cellStyle name="Inactive 5 2 2 2 3" xfId="13968" xr:uid="{00000000-0005-0000-0000-0000C9390000}"/>
    <cellStyle name="Inactive 5 2 2 2 3 2" xfId="13969" xr:uid="{00000000-0005-0000-0000-0000CA390000}"/>
    <cellStyle name="Inactive 5 2 2 2 4" xfId="13970" xr:uid="{00000000-0005-0000-0000-0000CB390000}"/>
    <cellStyle name="Inactive 5 2 2 2 4 2" xfId="13971" xr:uid="{00000000-0005-0000-0000-0000CC390000}"/>
    <cellStyle name="Inactive 5 2 2 2 5" xfId="13972" xr:uid="{00000000-0005-0000-0000-0000CD390000}"/>
    <cellStyle name="Inactive 5 2 2 2 5 2" xfId="13973" xr:uid="{00000000-0005-0000-0000-0000CE390000}"/>
    <cellStyle name="Inactive 5 2 2 2 6" xfId="13974" xr:uid="{00000000-0005-0000-0000-0000CF390000}"/>
    <cellStyle name="Inactive 5 2 2 2 6 2" xfId="13975" xr:uid="{00000000-0005-0000-0000-0000D0390000}"/>
    <cellStyle name="Inactive 5 2 2 2 6 3" xfId="13976" xr:uid="{00000000-0005-0000-0000-0000D1390000}"/>
    <cellStyle name="Inactive 5 2 2 2 7" xfId="13977" xr:uid="{00000000-0005-0000-0000-0000D2390000}"/>
    <cellStyle name="Inactive 5 2 2 3" xfId="13978" xr:uid="{00000000-0005-0000-0000-0000D3390000}"/>
    <cellStyle name="Inactive 5 2 2 3 2" xfId="13979" xr:uid="{00000000-0005-0000-0000-0000D4390000}"/>
    <cellStyle name="Inactive 5 2 2 3 3" xfId="13980" xr:uid="{00000000-0005-0000-0000-0000D5390000}"/>
    <cellStyle name="Inactive 5 2 2 4" xfId="13981" xr:uid="{00000000-0005-0000-0000-0000D6390000}"/>
    <cellStyle name="Inactive 5 2 2 4 2" xfId="13982" xr:uid="{00000000-0005-0000-0000-0000D7390000}"/>
    <cellStyle name="Inactive 5 2 2 4 3" xfId="13983" xr:uid="{00000000-0005-0000-0000-0000D8390000}"/>
    <cellStyle name="Inactive 5 2 2 5" xfId="13984" xr:uid="{00000000-0005-0000-0000-0000D9390000}"/>
    <cellStyle name="Inactive 5 2 2 5 2" xfId="13985" xr:uid="{00000000-0005-0000-0000-0000DA390000}"/>
    <cellStyle name="Inactive 5 2 2 6" xfId="13986" xr:uid="{00000000-0005-0000-0000-0000DB390000}"/>
    <cellStyle name="Inactive 5 2 2 6 2" xfId="13987" xr:uid="{00000000-0005-0000-0000-0000DC390000}"/>
    <cellStyle name="Inactive 5 2 2 7" xfId="13988" xr:uid="{00000000-0005-0000-0000-0000DD390000}"/>
    <cellStyle name="Inactive 5 2 2 8" xfId="13989" xr:uid="{00000000-0005-0000-0000-0000DE390000}"/>
    <cellStyle name="Inactive 5 2 3" xfId="13990" xr:uid="{00000000-0005-0000-0000-0000DF390000}"/>
    <cellStyle name="Inactive 5 2 3 2" xfId="13991" xr:uid="{00000000-0005-0000-0000-0000E0390000}"/>
    <cellStyle name="Inactive 5 2 3 2 2" xfId="13992" xr:uid="{00000000-0005-0000-0000-0000E1390000}"/>
    <cellStyle name="Inactive 5 2 3 2 2 2" xfId="13993" xr:uid="{00000000-0005-0000-0000-0000E2390000}"/>
    <cellStyle name="Inactive 5 2 3 2 2 3" xfId="13994" xr:uid="{00000000-0005-0000-0000-0000E3390000}"/>
    <cellStyle name="Inactive 5 2 3 2 3" xfId="13995" xr:uid="{00000000-0005-0000-0000-0000E4390000}"/>
    <cellStyle name="Inactive 5 2 3 2 3 2" xfId="13996" xr:uid="{00000000-0005-0000-0000-0000E5390000}"/>
    <cellStyle name="Inactive 5 2 3 2 4" xfId="13997" xr:uid="{00000000-0005-0000-0000-0000E6390000}"/>
    <cellStyle name="Inactive 5 2 3 2 4 2" xfId="13998" xr:uid="{00000000-0005-0000-0000-0000E7390000}"/>
    <cellStyle name="Inactive 5 2 3 2 5" xfId="13999" xr:uid="{00000000-0005-0000-0000-0000E8390000}"/>
    <cellStyle name="Inactive 5 2 3 2 5 2" xfId="14000" xr:uid="{00000000-0005-0000-0000-0000E9390000}"/>
    <cellStyle name="Inactive 5 2 3 2 6" xfId="14001" xr:uid="{00000000-0005-0000-0000-0000EA390000}"/>
    <cellStyle name="Inactive 5 2 3 2 6 2" xfId="14002" xr:uid="{00000000-0005-0000-0000-0000EB390000}"/>
    <cellStyle name="Inactive 5 2 3 2 6 3" xfId="14003" xr:uid="{00000000-0005-0000-0000-0000EC390000}"/>
    <cellStyle name="Inactive 5 2 3 2 7" xfId="14004" xr:uid="{00000000-0005-0000-0000-0000ED390000}"/>
    <cellStyle name="Inactive 5 2 3 3" xfId="14005" xr:uid="{00000000-0005-0000-0000-0000EE390000}"/>
    <cellStyle name="Inactive 5 2 3 3 2" xfId="14006" xr:uid="{00000000-0005-0000-0000-0000EF390000}"/>
    <cellStyle name="Inactive 5 2 3 3 3" xfId="14007" xr:uid="{00000000-0005-0000-0000-0000F0390000}"/>
    <cellStyle name="Inactive 5 2 3 4" xfId="14008" xr:uid="{00000000-0005-0000-0000-0000F1390000}"/>
    <cellStyle name="Inactive 5 2 3 4 2" xfId="14009" xr:uid="{00000000-0005-0000-0000-0000F2390000}"/>
    <cellStyle name="Inactive 5 2 3 4 3" xfId="14010" xr:uid="{00000000-0005-0000-0000-0000F3390000}"/>
    <cellStyle name="Inactive 5 2 3 5" xfId="14011" xr:uid="{00000000-0005-0000-0000-0000F4390000}"/>
    <cellStyle name="Inactive 5 2 3 5 2" xfId="14012" xr:uid="{00000000-0005-0000-0000-0000F5390000}"/>
    <cellStyle name="Inactive 5 2 3 6" xfId="14013" xr:uid="{00000000-0005-0000-0000-0000F6390000}"/>
    <cellStyle name="Inactive 5 2 3 6 2" xfId="14014" xr:uid="{00000000-0005-0000-0000-0000F7390000}"/>
    <cellStyle name="Inactive 5 2 3 7" xfId="14015" xr:uid="{00000000-0005-0000-0000-0000F8390000}"/>
    <cellStyle name="Inactive 5 2 3 8" xfId="14016" xr:uid="{00000000-0005-0000-0000-0000F9390000}"/>
    <cellStyle name="Inactive 5 2 4" xfId="14017" xr:uid="{00000000-0005-0000-0000-0000FA390000}"/>
    <cellStyle name="Inactive 5 2 4 2" xfId="14018" xr:uid="{00000000-0005-0000-0000-0000FB390000}"/>
    <cellStyle name="Inactive 5 2 4 2 2" xfId="14019" xr:uid="{00000000-0005-0000-0000-0000FC390000}"/>
    <cellStyle name="Inactive 5 2 4 2 2 2" xfId="14020" xr:uid="{00000000-0005-0000-0000-0000FD390000}"/>
    <cellStyle name="Inactive 5 2 4 2 2 3" xfId="14021" xr:uid="{00000000-0005-0000-0000-0000FE390000}"/>
    <cellStyle name="Inactive 5 2 4 2 3" xfId="14022" xr:uid="{00000000-0005-0000-0000-0000FF390000}"/>
    <cellStyle name="Inactive 5 2 4 2 3 2" xfId="14023" xr:uid="{00000000-0005-0000-0000-0000003A0000}"/>
    <cellStyle name="Inactive 5 2 4 2 4" xfId="14024" xr:uid="{00000000-0005-0000-0000-0000013A0000}"/>
    <cellStyle name="Inactive 5 2 4 2 4 2" xfId="14025" xr:uid="{00000000-0005-0000-0000-0000023A0000}"/>
    <cellStyle name="Inactive 5 2 4 2 5" xfId="14026" xr:uid="{00000000-0005-0000-0000-0000033A0000}"/>
    <cellStyle name="Inactive 5 2 4 2 5 2" xfId="14027" xr:uid="{00000000-0005-0000-0000-0000043A0000}"/>
    <cellStyle name="Inactive 5 2 4 2 6" xfId="14028" xr:uid="{00000000-0005-0000-0000-0000053A0000}"/>
    <cellStyle name="Inactive 5 2 4 2 6 2" xfId="14029" xr:uid="{00000000-0005-0000-0000-0000063A0000}"/>
    <cellStyle name="Inactive 5 2 4 2 6 3" xfId="14030" xr:uid="{00000000-0005-0000-0000-0000073A0000}"/>
    <cellStyle name="Inactive 5 2 4 2 7" xfId="14031" xr:uid="{00000000-0005-0000-0000-0000083A0000}"/>
    <cellStyle name="Inactive 5 2 4 3" xfId="14032" xr:uid="{00000000-0005-0000-0000-0000093A0000}"/>
    <cellStyle name="Inactive 5 2 4 3 2" xfId="14033" xr:uid="{00000000-0005-0000-0000-00000A3A0000}"/>
    <cellStyle name="Inactive 5 2 4 3 3" xfId="14034" xr:uid="{00000000-0005-0000-0000-00000B3A0000}"/>
    <cellStyle name="Inactive 5 2 4 4" xfId="14035" xr:uid="{00000000-0005-0000-0000-00000C3A0000}"/>
    <cellStyle name="Inactive 5 2 4 4 2" xfId="14036" xr:uid="{00000000-0005-0000-0000-00000D3A0000}"/>
    <cellStyle name="Inactive 5 2 4 4 3" xfId="14037" xr:uid="{00000000-0005-0000-0000-00000E3A0000}"/>
    <cellStyle name="Inactive 5 2 4 5" xfId="14038" xr:uid="{00000000-0005-0000-0000-00000F3A0000}"/>
    <cellStyle name="Inactive 5 2 4 5 2" xfId="14039" xr:uid="{00000000-0005-0000-0000-0000103A0000}"/>
    <cellStyle name="Inactive 5 2 4 6" xfId="14040" xr:uid="{00000000-0005-0000-0000-0000113A0000}"/>
    <cellStyle name="Inactive 5 2 4 6 2" xfId="14041" xr:uid="{00000000-0005-0000-0000-0000123A0000}"/>
    <cellStyle name="Inactive 5 2 4 7" xfId="14042" xr:uid="{00000000-0005-0000-0000-0000133A0000}"/>
    <cellStyle name="Inactive 5 2 4 8" xfId="14043" xr:uid="{00000000-0005-0000-0000-0000143A0000}"/>
    <cellStyle name="Inactive 5 2 5" xfId="14044" xr:uid="{00000000-0005-0000-0000-0000153A0000}"/>
    <cellStyle name="Inactive 5 2 5 2" xfId="14045" xr:uid="{00000000-0005-0000-0000-0000163A0000}"/>
    <cellStyle name="Inactive 5 2 5 2 2" xfId="14046" xr:uid="{00000000-0005-0000-0000-0000173A0000}"/>
    <cellStyle name="Inactive 5 2 5 2 3" xfId="14047" xr:uid="{00000000-0005-0000-0000-0000183A0000}"/>
    <cellStyle name="Inactive 5 2 5 3" xfId="14048" xr:uid="{00000000-0005-0000-0000-0000193A0000}"/>
    <cellStyle name="Inactive 5 2 5 3 2" xfId="14049" xr:uid="{00000000-0005-0000-0000-00001A3A0000}"/>
    <cellStyle name="Inactive 5 2 5 4" xfId="14050" xr:uid="{00000000-0005-0000-0000-00001B3A0000}"/>
    <cellStyle name="Inactive 5 2 5 4 2" xfId="14051" xr:uid="{00000000-0005-0000-0000-00001C3A0000}"/>
    <cellStyle name="Inactive 5 2 5 5" xfId="14052" xr:uid="{00000000-0005-0000-0000-00001D3A0000}"/>
    <cellStyle name="Inactive 5 2 5 5 2" xfId="14053" xr:uid="{00000000-0005-0000-0000-00001E3A0000}"/>
    <cellStyle name="Inactive 5 2 5 6" xfId="14054" xr:uid="{00000000-0005-0000-0000-00001F3A0000}"/>
    <cellStyle name="Inactive 5 2 5 6 2" xfId="14055" xr:uid="{00000000-0005-0000-0000-0000203A0000}"/>
    <cellStyle name="Inactive 5 2 5 6 3" xfId="14056" xr:uid="{00000000-0005-0000-0000-0000213A0000}"/>
    <cellStyle name="Inactive 5 2 5 7" xfId="14057" xr:uid="{00000000-0005-0000-0000-0000223A0000}"/>
    <cellStyle name="Inactive 5 2 6" xfId="14058" xr:uid="{00000000-0005-0000-0000-0000233A0000}"/>
    <cellStyle name="Inactive 5 2 6 2" xfId="14059" xr:uid="{00000000-0005-0000-0000-0000243A0000}"/>
    <cellStyle name="Inactive 5 2 6 3" xfId="14060" xr:uid="{00000000-0005-0000-0000-0000253A0000}"/>
    <cellStyle name="Inactive 5 2 7" xfId="14061" xr:uid="{00000000-0005-0000-0000-0000263A0000}"/>
    <cellStyle name="Inactive 5 2 7 2" xfId="14062" xr:uid="{00000000-0005-0000-0000-0000273A0000}"/>
    <cellStyle name="Inactive 5 2 7 3" xfId="14063" xr:uid="{00000000-0005-0000-0000-0000283A0000}"/>
    <cellStyle name="Inactive 5 2 8" xfId="14064" xr:uid="{00000000-0005-0000-0000-0000293A0000}"/>
    <cellStyle name="Inactive 5 2 8 2" xfId="14065" xr:uid="{00000000-0005-0000-0000-00002A3A0000}"/>
    <cellStyle name="Inactive 5 2 9" xfId="14066" xr:uid="{00000000-0005-0000-0000-00002B3A0000}"/>
    <cellStyle name="Inactive 5 2 9 2" xfId="14067" xr:uid="{00000000-0005-0000-0000-00002C3A0000}"/>
    <cellStyle name="Inactive 5 3" xfId="14068" xr:uid="{00000000-0005-0000-0000-00002D3A0000}"/>
    <cellStyle name="Inactive 5 3 10" xfId="14069" xr:uid="{00000000-0005-0000-0000-00002E3A0000}"/>
    <cellStyle name="Inactive 5 3 11" xfId="14070" xr:uid="{00000000-0005-0000-0000-00002F3A0000}"/>
    <cellStyle name="Inactive 5 3 2" xfId="14071" xr:uid="{00000000-0005-0000-0000-0000303A0000}"/>
    <cellStyle name="Inactive 5 3 2 2" xfId="14072" xr:uid="{00000000-0005-0000-0000-0000313A0000}"/>
    <cellStyle name="Inactive 5 3 2 2 2" xfId="14073" xr:uid="{00000000-0005-0000-0000-0000323A0000}"/>
    <cellStyle name="Inactive 5 3 2 2 2 2" xfId="14074" xr:uid="{00000000-0005-0000-0000-0000333A0000}"/>
    <cellStyle name="Inactive 5 3 2 2 2 3" xfId="14075" xr:uid="{00000000-0005-0000-0000-0000343A0000}"/>
    <cellStyle name="Inactive 5 3 2 2 3" xfId="14076" xr:uid="{00000000-0005-0000-0000-0000353A0000}"/>
    <cellStyle name="Inactive 5 3 2 2 3 2" xfId="14077" xr:uid="{00000000-0005-0000-0000-0000363A0000}"/>
    <cellStyle name="Inactive 5 3 2 2 4" xfId="14078" xr:uid="{00000000-0005-0000-0000-0000373A0000}"/>
    <cellStyle name="Inactive 5 3 2 2 4 2" xfId="14079" xr:uid="{00000000-0005-0000-0000-0000383A0000}"/>
    <cellStyle name="Inactive 5 3 2 2 5" xfId="14080" xr:uid="{00000000-0005-0000-0000-0000393A0000}"/>
    <cellStyle name="Inactive 5 3 2 2 5 2" xfId="14081" xr:uid="{00000000-0005-0000-0000-00003A3A0000}"/>
    <cellStyle name="Inactive 5 3 2 2 6" xfId="14082" xr:uid="{00000000-0005-0000-0000-00003B3A0000}"/>
    <cellStyle name="Inactive 5 3 2 2 6 2" xfId="14083" xr:uid="{00000000-0005-0000-0000-00003C3A0000}"/>
    <cellStyle name="Inactive 5 3 2 2 6 3" xfId="14084" xr:uid="{00000000-0005-0000-0000-00003D3A0000}"/>
    <cellStyle name="Inactive 5 3 2 2 7" xfId="14085" xr:uid="{00000000-0005-0000-0000-00003E3A0000}"/>
    <cellStyle name="Inactive 5 3 2 3" xfId="14086" xr:uid="{00000000-0005-0000-0000-00003F3A0000}"/>
    <cellStyle name="Inactive 5 3 2 3 2" xfId="14087" xr:uid="{00000000-0005-0000-0000-0000403A0000}"/>
    <cellStyle name="Inactive 5 3 2 3 3" xfId="14088" xr:uid="{00000000-0005-0000-0000-0000413A0000}"/>
    <cellStyle name="Inactive 5 3 2 4" xfId="14089" xr:uid="{00000000-0005-0000-0000-0000423A0000}"/>
    <cellStyle name="Inactive 5 3 2 4 2" xfId="14090" xr:uid="{00000000-0005-0000-0000-0000433A0000}"/>
    <cellStyle name="Inactive 5 3 2 4 3" xfId="14091" xr:uid="{00000000-0005-0000-0000-0000443A0000}"/>
    <cellStyle name="Inactive 5 3 2 5" xfId="14092" xr:uid="{00000000-0005-0000-0000-0000453A0000}"/>
    <cellStyle name="Inactive 5 3 2 5 2" xfId="14093" xr:uid="{00000000-0005-0000-0000-0000463A0000}"/>
    <cellStyle name="Inactive 5 3 2 6" xfId="14094" xr:uid="{00000000-0005-0000-0000-0000473A0000}"/>
    <cellStyle name="Inactive 5 3 2 6 2" xfId="14095" xr:uid="{00000000-0005-0000-0000-0000483A0000}"/>
    <cellStyle name="Inactive 5 3 2 7" xfId="14096" xr:uid="{00000000-0005-0000-0000-0000493A0000}"/>
    <cellStyle name="Inactive 5 3 2 8" xfId="14097" xr:uid="{00000000-0005-0000-0000-00004A3A0000}"/>
    <cellStyle name="Inactive 5 3 3" xfId="14098" xr:uid="{00000000-0005-0000-0000-00004B3A0000}"/>
    <cellStyle name="Inactive 5 3 3 2" xfId="14099" xr:uid="{00000000-0005-0000-0000-00004C3A0000}"/>
    <cellStyle name="Inactive 5 3 3 2 2" xfId="14100" xr:uid="{00000000-0005-0000-0000-00004D3A0000}"/>
    <cellStyle name="Inactive 5 3 3 2 2 2" xfId="14101" xr:uid="{00000000-0005-0000-0000-00004E3A0000}"/>
    <cellStyle name="Inactive 5 3 3 2 2 3" xfId="14102" xr:uid="{00000000-0005-0000-0000-00004F3A0000}"/>
    <cellStyle name="Inactive 5 3 3 2 3" xfId="14103" xr:uid="{00000000-0005-0000-0000-0000503A0000}"/>
    <cellStyle name="Inactive 5 3 3 2 3 2" xfId="14104" xr:uid="{00000000-0005-0000-0000-0000513A0000}"/>
    <cellStyle name="Inactive 5 3 3 2 4" xfId="14105" xr:uid="{00000000-0005-0000-0000-0000523A0000}"/>
    <cellStyle name="Inactive 5 3 3 2 4 2" xfId="14106" xr:uid="{00000000-0005-0000-0000-0000533A0000}"/>
    <cellStyle name="Inactive 5 3 3 2 5" xfId="14107" xr:uid="{00000000-0005-0000-0000-0000543A0000}"/>
    <cellStyle name="Inactive 5 3 3 2 5 2" xfId="14108" xr:uid="{00000000-0005-0000-0000-0000553A0000}"/>
    <cellStyle name="Inactive 5 3 3 2 6" xfId="14109" xr:uid="{00000000-0005-0000-0000-0000563A0000}"/>
    <cellStyle name="Inactive 5 3 3 2 6 2" xfId="14110" xr:uid="{00000000-0005-0000-0000-0000573A0000}"/>
    <cellStyle name="Inactive 5 3 3 2 6 3" xfId="14111" xr:uid="{00000000-0005-0000-0000-0000583A0000}"/>
    <cellStyle name="Inactive 5 3 3 2 7" xfId="14112" xr:uid="{00000000-0005-0000-0000-0000593A0000}"/>
    <cellStyle name="Inactive 5 3 3 3" xfId="14113" xr:uid="{00000000-0005-0000-0000-00005A3A0000}"/>
    <cellStyle name="Inactive 5 3 3 3 2" xfId="14114" xr:uid="{00000000-0005-0000-0000-00005B3A0000}"/>
    <cellStyle name="Inactive 5 3 3 3 3" xfId="14115" xr:uid="{00000000-0005-0000-0000-00005C3A0000}"/>
    <cellStyle name="Inactive 5 3 3 4" xfId="14116" xr:uid="{00000000-0005-0000-0000-00005D3A0000}"/>
    <cellStyle name="Inactive 5 3 3 4 2" xfId="14117" xr:uid="{00000000-0005-0000-0000-00005E3A0000}"/>
    <cellStyle name="Inactive 5 3 3 4 3" xfId="14118" xr:uid="{00000000-0005-0000-0000-00005F3A0000}"/>
    <cellStyle name="Inactive 5 3 3 5" xfId="14119" xr:uid="{00000000-0005-0000-0000-0000603A0000}"/>
    <cellStyle name="Inactive 5 3 3 5 2" xfId="14120" xr:uid="{00000000-0005-0000-0000-0000613A0000}"/>
    <cellStyle name="Inactive 5 3 3 6" xfId="14121" xr:uid="{00000000-0005-0000-0000-0000623A0000}"/>
    <cellStyle name="Inactive 5 3 3 6 2" xfId="14122" xr:uid="{00000000-0005-0000-0000-0000633A0000}"/>
    <cellStyle name="Inactive 5 3 3 7" xfId="14123" xr:uid="{00000000-0005-0000-0000-0000643A0000}"/>
    <cellStyle name="Inactive 5 3 3 8" xfId="14124" xr:uid="{00000000-0005-0000-0000-0000653A0000}"/>
    <cellStyle name="Inactive 5 3 4" xfId="14125" xr:uid="{00000000-0005-0000-0000-0000663A0000}"/>
    <cellStyle name="Inactive 5 3 4 2" xfId="14126" xr:uid="{00000000-0005-0000-0000-0000673A0000}"/>
    <cellStyle name="Inactive 5 3 4 2 2" xfId="14127" xr:uid="{00000000-0005-0000-0000-0000683A0000}"/>
    <cellStyle name="Inactive 5 3 4 2 2 2" xfId="14128" xr:uid="{00000000-0005-0000-0000-0000693A0000}"/>
    <cellStyle name="Inactive 5 3 4 2 2 3" xfId="14129" xr:uid="{00000000-0005-0000-0000-00006A3A0000}"/>
    <cellStyle name="Inactive 5 3 4 2 3" xfId="14130" xr:uid="{00000000-0005-0000-0000-00006B3A0000}"/>
    <cellStyle name="Inactive 5 3 4 2 3 2" xfId="14131" xr:uid="{00000000-0005-0000-0000-00006C3A0000}"/>
    <cellStyle name="Inactive 5 3 4 2 4" xfId="14132" xr:uid="{00000000-0005-0000-0000-00006D3A0000}"/>
    <cellStyle name="Inactive 5 3 4 2 4 2" xfId="14133" xr:uid="{00000000-0005-0000-0000-00006E3A0000}"/>
    <cellStyle name="Inactive 5 3 4 2 5" xfId="14134" xr:uid="{00000000-0005-0000-0000-00006F3A0000}"/>
    <cellStyle name="Inactive 5 3 4 2 5 2" xfId="14135" xr:uid="{00000000-0005-0000-0000-0000703A0000}"/>
    <cellStyle name="Inactive 5 3 4 2 6" xfId="14136" xr:uid="{00000000-0005-0000-0000-0000713A0000}"/>
    <cellStyle name="Inactive 5 3 4 2 6 2" xfId="14137" xr:uid="{00000000-0005-0000-0000-0000723A0000}"/>
    <cellStyle name="Inactive 5 3 4 2 6 3" xfId="14138" xr:uid="{00000000-0005-0000-0000-0000733A0000}"/>
    <cellStyle name="Inactive 5 3 4 2 7" xfId="14139" xr:uid="{00000000-0005-0000-0000-0000743A0000}"/>
    <cellStyle name="Inactive 5 3 4 3" xfId="14140" xr:uid="{00000000-0005-0000-0000-0000753A0000}"/>
    <cellStyle name="Inactive 5 3 4 3 2" xfId="14141" xr:uid="{00000000-0005-0000-0000-0000763A0000}"/>
    <cellStyle name="Inactive 5 3 4 3 3" xfId="14142" xr:uid="{00000000-0005-0000-0000-0000773A0000}"/>
    <cellStyle name="Inactive 5 3 4 4" xfId="14143" xr:uid="{00000000-0005-0000-0000-0000783A0000}"/>
    <cellStyle name="Inactive 5 3 4 4 2" xfId="14144" xr:uid="{00000000-0005-0000-0000-0000793A0000}"/>
    <cellStyle name="Inactive 5 3 4 4 3" xfId="14145" xr:uid="{00000000-0005-0000-0000-00007A3A0000}"/>
    <cellStyle name="Inactive 5 3 4 5" xfId="14146" xr:uid="{00000000-0005-0000-0000-00007B3A0000}"/>
    <cellStyle name="Inactive 5 3 4 5 2" xfId="14147" xr:uid="{00000000-0005-0000-0000-00007C3A0000}"/>
    <cellStyle name="Inactive 5 3 4 6" xfId="14148" xr:uid="{00000000-0005-0000-0000-00007D3A0000}"/>
    <cellStyle name="Inactive 5 3 4 6 2" xfId="14149" xr:uid="{00000000-0005-0000-0000-00007E3A0000}"/>
    <cellStyle name="Inactive 5 3 4 7" xfId="14150" xr:uid="{00000000-0005-0000-0000-00007F3A0000}"/>
    <cellStyle name="Inactive 5 3 4 8" xfId="14151" xr:uid="{00000000-0005-0000-0000-0000803A0000}"/>
    <cellStyle name="Inactive 5 3 5" xfId="14152" xr:uid="{00000000-0005-0000-0000-0000813A0000}"/>
    <cellStyle name="Inactive 5 3 5 2" xfId="14153" xr:uid="{00000000-0005-0000-0000-0000823A0000}"/>
    <cellStyle name="Inactive 5 3 5 2 2" xfId="14154" xr:uid="{00000000-0005-0000-0000-0000833A0000}"/>
    <cellStyle name="Inactive 5 3 5 2 3" xfId="14155" xr:uid="{00000000-0005-0000-0000-0000843A0000}"/>
    <cellStyle name="Inactive 5 3 5 3" xfId="14156" xr:uid="{00000000-0005-0000-0000-0000853A0000}"/>
    <cellStyle name="Inactive 5 3 5 3 2" xfId="14157" xr:uid="{00000000-0005-0000-0000-0000863A0000}"/>
    <cellStyle name="Inactive 5 3 5 4" xfId="14158" xr:uid="{00000000-0005-0000-0000-0000873A0000}"/>
    <cellStyle name="Inactive 5 3 5 4 2" xfId="14159" xr:uid="{00000000-0005-0000-0000-0000883A0000}"/>
    <cellStyle name="Inactive 5 3 5 5" xfId="14160" xr:uid="{00000000-0005-0000-0000-0000893A0000}"/>
    <cellStyle name="Inactive 5 3 5 5 2" xfId="14161" xr:uid="{00000000-0005-0000-0000-00008A3A0000}"/>
    <cellStyle name="Inactive 5 3 5 6" xfId="14162" xr:uid="{00000000-0005-0000-0000-00008B3A0000}"/>
    <cellStyle name="Inactive 5 3 5 6 2" xfId="14163" xr:uid="{00000000-0005-0000-0000-00008C3A0000}"/>
    <cellStyle name="Inactive 5 3 5 6 3" xfId="14164" xr:uid="{00000000-0005-0000-0000-00008D3A0000}"/>
    <cellStyle name="Inactive 5 3 5 7" xfId="14165" xr:uid="{00000000-0005-0000-0000-00008E3A0000}"/>
    <cellStyle name="Inactive 5 3 6" xfId="14166" xr:uid="{00000000-0005-0000-0000-00008F3A0000}"/>
    <cellStyle name="Inactive 5 3 6 2" xfId="14167" xr:uid="{00000000-0005-0000-0000-0000903A0000}"/>
    <cellStyle name="Inactive 5 3 6 3" xfId="14168" xr:uid="{00000000-0005-0000-0000-0000913A0000}"/>
    <cellStyle name="Inactive 5 3 7" xfId="14169" xr:uid="{00000000-0005-0000-0000-0000923A0000}"/>
    <cellStyle name="Inactive 5 3 7 2" xfId="14170" xr:uid="{00000000-0005-0000-0000-0000933A0000}"/>
    <cellStyle name="Inactive 5 3 7 3" xfId="14171" xr:uid="{00000000-0005-0000-0000-0000943A0000}"/>
    <cellStyle name="Inactive 5 3 8" xfId="14172" xr:uid="{00000000-0005-0000-0000-0000953A0000}"/>
    <cellStyle name="Inactive 5 3 8 2" xfId="14173" xr:uid="{00000000-0005-0000-0000-0000963A0000}"/>
    <cellStyle name="Inactive 5 3 9" xfId="14174" xr:uid="{00000000-0005-0000-0000-0000973A0000}"/>
    <cellStyle name="Inactive 5 3 9 2" xfId="14175" xr:uid="{00000000-0005-0000-0000-0000983A0000}"/>
    <cellStyle name="Inactive 5 4" xfId="14176" xr:uid="{00000000-0005-0000-0000-0000993A0000}"/>
    <cellStyle name="Inactive 5 4 10" xfId="14177" xr:uid="{00000000-0005-0000-0000-00009A3A0000}"/>
    <cellStyle name="Inactive 5 4 11" xfId="14178" xr:uid="{00000000-0005-0000-0000-00009B3A0000}"/>
    <cellStyle name="Inactive 5 4 2" xfId="14179" xr:uid="{00000000-0005-0000-0000-00009C3A0000}"/>
    <cellStyle name="Inactive 5 4 2 2" xfId="14180" xr:uid="{00000000-0005-0000-0000-00009D3A0000}"/>
    <cellStyle name="Inactive 5 4 2 2 2" xfId="14181" xr:uid="{00000000-0005-0000-0000-00009E3A0000}"/>
    <cellStyle name="Inactive 5 4 2 2 2 2" xfId="14182" xr:uid="{00000000-0005-0000-0000-00009F3A0000}"/>
    <cellStyle name="Inactive 5 4 2 2 2 3" xfId="14183" xr:uid="{00000000-0005-0000-0000-0000A03A0000}"/>
    <cellStyle name="Inactive 5 4 2 2 3" xfId="14184" xr:uid="{00000000-0005-0000-0000-0000A13A0000}"/>
    <cellStyle name="Inactive 5 4 2 2 3 2" xfId="14185" xr:uid="{00000000-0005-0000-0000-0000A23A0000}"/>
    <cellStyle name="Inactive 5 4 2 2 4" xfId="14186" xr:uid="{00000000-0005-0000-0000-0000A33A0000}"/>
    <cellStyle name="Inactive 5 4 2 2 4 2" xfId="14187" xr:uid="{00000000-0005-0000-0000-0000A43A0000}"/>
    <cellStyle name="Inactive 5 4 2 2 5" xfId="14188" xr:uid="{00000000-0005-0000-0000-0000A53A0000}"/>
    <cellStyle name="Inactive 5 4 2 2 5 2" xfId="14189" xr:uid="{00000000-0005-0000-0000-0000A63A0000}"/>
    <cellStyle name="Inactive 5 4 2 2 6" xfId="14190" xr:uid="{00000000-0005-0000-0000-0000A73A0000}"/>
    <cellStyle name="Inactive 5 4 2 2 6 2" xfId="14191" xr:uid="{00000000-0005-0000-0000-0000A83A0000}"/>
    <cellStyle name="Inactive 5 4 2 2 6 3" xfId="14192" xr:uid="{00000000-0005-0000-0000-0000A93A0000}"/>
    <cellStyle name="Inactive 5 4 2 2 7" xfId="14193" xr:uid="{00000000-0005-0000-0000-0000AA3A0000}"/>
    <cellStyle name="Inactive 5 4 2 3" xfId="14194" xr:uid="{00000000-0005-0000-0000-0000AB3A0000}"/>
    <cellStyle name="Inactive 5 4 2 3 2" xfId="14195" xr:uid="{00000000-0005-0000-0000-0000AC3A0000}"/>
    <cellStyle name="Inactive 5 4 2 3 3" xfId="14196" xr:uid="{00000000-0005-0000-0000-0000AD3A0000}"/>
    <cellStyle name="Inactive 5 4 2 4" xfId="14197" xr:uid="{00000000-0005-0000-0000-0000AE3A0000}"/>
    <cellStyle name="Inactive 5 4 2 4 2" xfId="14198" xr:uid="{00000000-0005-0000-0000-0000AF3A0000}"/>
    <cellStyle name="Inactive 5 4 2 4 3" xfId="14199" xr:uid="{00000000-0005-0000-0000-0000B03A0000}"/>
    <cellStyle name="Inactive 5 4 2 5" xfId="14200" xr:uid="{00000000-0005-0000-0000-0000B13A0000}"/>
    <cellStyle name="Inactive 5 4 2 5 2" xfId="14201" xr:uid="{00000000-0005-0000-0000-0000B23A0000}"/>
    <cellStyle name="Inactive 5 4 2 6" xfId="14202" xr:uid="{00000000-0005-0000-0000-0000B33A0000}"/>
    <cellStyle name="Inactive 5 4 2 6 2" xfId="14203" xr:uid="{00000000-0005-0000-0000-0000B43A0000}"/>
    <cellStyle name="Inactive 5 4 2 7" xfId="14204" xr:uid="{00000000-0005-0000-0000-0000B53A0000}"/>
    <cellStyle name="Inactive 5 4 2 8" xfId="14205" xr:uid="{00000000-0005-0000-0000-0000B63A0000}"/>
    <cellStyle name="Inactive 5 4 3" xfId="14206" xr:uid="{00000000-0005-0000-0000-0000B73A0000}"/>
    <cellStyle name="Inactive 5 4 3 2" xfId="14207" xr:uid="{00000000-0005-0000-0000-0000B83A0000}"/>
    <cellStyle name="Inactive 5 4 3 2 2" xfId="14208" xr:uid="{00000000-0005-0000-0000-0000B93A0000}"/>
    <cellStyle name="Inactive 5 4 3 2 2 2" xfId="14209" xr:uid="{00000000-0005-0000-0000-0000BA3A0000}"/>
    <cellStyle name="Inactive 5 4 3 2 2 3" xfId="14210" xr:uid="{00000000-0005-0000-0000-0000BB3A0000}"/>
    <cellStyle name="Inactive 5 4 3 2 3" xfId="14211" xr:uid="{00000000-0005-0000-0000-0000BC3A0000}"/>
    <cellStyle name="Inactive 5 4 3 2 3 2" xfId="14212" xr:uid="{00000000-0005-0000-0000-0000BD3A0000}"/>
    <cellStyle name="Inactive 5 4 3 2 4" xfId="14213" xr:uid="{00000000-0005-0000-0000-0000BE3A0000}"/>
    <cellStyle name="Inactive 5 4 3 2 4 2" xfId="14214" xr:uid="{00000000-0005-0000-0000-0000BF3A0000}"/>
    <cellStyle name="Inactive 5 4 3 2 5" xfId="14215" xr:uid="{00000000-0005-0000-0000-0000C03A0000}"/>
    <cellStyle name="Inactive 5 4 3 2 5 2" xfId="14216" xr:uid="{00000000-0005-0000-0000-0000C13A0000}"/>
    <cellStyle name="Inactive 5 4 3 2 6" xfId="14217" xr:uid="{00000000-0005-0000-0000-0000C23A0000}"/>
    <cellStyle name="Inactive 5 4 3 2 6 2" xfId="14218" xr:uid="{00000000-0005-0000-0000-0000C33A0000}"/>
    <cellStyle name="Inactive 5 4 3 2 6 3" xfId="14219" xr:uid="{00000000-0005-0000-0000-0000C43A0000}"/>
    <cellStyle name="Inactive 5 4 3 2 7" xfId="14220" xr:uid="{00000000-0005-0000-0000-0000C53A0000}"/>
    <cellStyle name="Inactive 5 4 3 3" xfId="14221" xr:uid="{00000000-0005-0000-0000-0000C63A0000}"/>
    <cellStyle name="Inactive 5 4 3 3 2" xfId="14222" xr:uid="{00000000-0005-0000-0000-0000C73A0000}"/>
    <cellStyle name="Inactive 5 4 3 3 3" xfId="14223" xr:uid="{00000000-0005-0000-0000-0000C83A0000}"/>
    <cellStyle name="Inactive 5 4 3 4" xfId="14224" xr:uid="{00000000-0005-0000-0000-0000C93A0000}"/>
    <cellStyle name="Inactive 5 4 3 4 2" xfId="14225" xr:uid="{00000000-0005-0000-0000-0000CA3A0000}"/>
    <cellStyle name="Inactive 5 4 3 4 3" xfId="14226" xr:uid="{00000000-0005-0000-0000-0000CB3A0000}"/>
    <cellStyle name="Inactive 5 4 3 5" xfId="14227" xr:uid="{00000000-0005-0000-0000-0000CC3A0000}"/>
    <cellStyle name="Inactive 5 4 3 5 2" xfId="14228" xr:uid="{00000000-0005-0000-0000-0000CD3A0000}"/>
    <cellStyle name="Inactive 5 4 3 6" xfId="14229" xr:uid="{00000000-0005-0000-0000-0000CE3A0000}"/>
    <cellStyle name="Inactive 5 4 3 6 2" xfId="14230" xr:uid="{00000000-0005-0000-0000-0000CF3A0000}"/>
    <cellStyle name="Inactive 5 4 3 7" xfId="14231" xr:uid="{00000000-0005-0000-0000-0000D03A0000}"/>
    <cellStyle name="Inactive 5 4 3 8" xfId="14232" xr:uid="{00000000-0005-0000-0000-0000D13A0000}"/>
    <cellStyle name="Inactive 5 4 4" xfId="14233" xr:uid="{00000000-0005-0000-0000-0000D23A0000}"/>
    <cellStyle name="Inactive 5 4 4 2" xfId="14234" xr:uid="{00000000-0005-0000-0000-0000D33A0000}"/>
    <cellStyle name="Inactive 5 4 4 2 2" xfId="14235" xr:uid="{00000000-0005-0000-0000-0000D43A0000}"/>
    <cellStyle name="Inactive 5 4 4 2 2 2" xfId="14236" xr:uid="{00000000-0005-0000-0000-0000D53A0000}"/>
    <cellStyle name="Inactive 5 4 4 2 2 3" xfId="14237" xr:uid="{00000000-0005-0000-0000-0000D63A0000}"/>
    <cellStyle name="Inactive 5 4 4 2 3" xfId="14238" xr:uid="{00000000-0005-0000-0000-0000D73A0000}"/>
    <cellStyle name="Inactive 5 4 4 2 3 2" xfId="14239" xr:uid="{00000000-0005-0000-0000-0000D83A0000}"/>
    <cellStyle name="Inactive 5 4 4 2 4" xfId="14240" xr:uid="{00000000-0005-0000-0000-0000D93A0000}"/>
    <cellStyle name="Inactive 5 4 4 2 4 2" xfId="14241" xr:uid="{00000000-0005-0000-0000-0000DA3A0000}"/>
    <cellStyle name="Inactive 5 4 4 2 5" xfId="14242" xr:uid="{00000000-0005-0000-0000-0000DB3A0000}"/>
    <cellStyle name="Inactive 5 4 4 2 5 2" xfId="14243" xr:uid="{00000000-0005-0000-0000-0000DC3A0000}"/>
    <cellStyle name="Inactive 5 4 4 2 6" xfId="14244" xr:uid="{00000000-0005-0000-0000-0000DD3A0000}"/>
    <cellStyle name="Inactive 5 4 4 2 6 2" xfId="14245" xr:uid="{00000000-0005-0000-0000-0000DE3A0000}"/>
    <cellStyle name="Inactive 5 4 4 2 6 3" xfId="14246" xr:uid="{00000000-0005-0000-0000-0000DF3A0000}"/>
    <cellStyle name="Inactive 5 4 4 2 7" xfId="14247" xr:uid="{00000000-0005-0000-0000-0000E03A0000}"/>
    <cellStyle name="Inactive 5 4 4 3" xfId="14248" xr:uid="{00000000-0005-0000-0000-0000E13A0000}"/>
    <cellStyle name="Inactive 5 4 4 3 2" xfId="14249" xr:uid="{00000000-0005-0000-0000-0000E23A0000}"/>
    <cellStyle name="Inactive 5 4 4 3 3" xfId="14250" xr:uid="{00000000-0005-0000-0000-0000E33A0000}"/>
    <cellStyle name="Inactive 5 4 4 4" xfId="14251" xr:uid="{00000000-0005-0000-0000-0000E43A0000}"/>
    <cellStyle name="Inactive 5 4 4 4 2" xfId="14252" xr:uid="{00000000-0005-0000-0000-0000E53A0000}"/>
    <cellStyle name="Inactive 5 4 4 4 3" xfId="14253" xr:uid="{00000000-0005-0000-0000-0000E63A0000}"/>
    <cellStyle name="Inactive 5 4 4 5" xfId="14254" xr:uid="{00000000-0005-0000-0000-0000E73A0000}"/>
    <cellStyle name="Inactive 5 4 4 5 2" xfId="14255" xr:uid="{00000000-0005-0000-0000-0000E83A0000}"/>
    <cellStyle name="Inactive 5 4 4 6" xfId="14256" xr:uid="{00000000-0005-0000-0000-0000E93A0000}"/>
    <cellStyle name="Inactive 5 4 4 6 2" xfId="14257" xr:uid="{00000000-0005-0000-0000-0000EA3A0000}"/>
    <cellStyle name="Inactive 5 4 4 7" xfId="14258" xr:uid="{00000000-0005-0000-0000-0000EB3A0000}"/>
    <cellStyle name="Inactive 5 4 4 8" xfId="14259" xr:uid="{00000000-0005-0000-0000-0000EC3A0000}"/>
    <cellStyle name="Inactive 5 4 5" xfId="14260" xr:uid="{00000000-0005-0000-0000-0000ED3A0000}"/>
    <cellStyle name="Inactive 5 4 5 2" xfId="14261" xr:uid="{00000000-0005-0000-0000-0000EE3A0000}"/>
    <cellStyle name="Inactive 5 4 5 2 2" xfId="14262" xr:uid="{00000000-0005-0000-0000-0000EF3A0000}"/>
    <cellStyle name="Inactive 5 4 5 2 3" xfId="14263" xr:uid="{00000000-0005-0000-0000-0000F03A0000}"/>
    <cellStyle name="Inactive 5 4 5 3" xfId="14264" xr:uid="{00000000-0005-0000-0000-0000F13A0000}"/>
    <cellStyle name="Inactive 5 4 5 3 2" xfId="14265" xr:uid="{00000000-0005-0000-0000-0000F23A0000}"/>
    <cellStyle name="Inactive 5 4 5 4" xfId="14266" xr:uid="{00000000-0005-0000-0000-0000F33A0000}"/>
    <cellStyle name="Inactive 5 4 5 4 2" xfId="14267" xr:uid="{00000000-0005-0000-0000-0000F43A0000}"/>
    <cellStyle name="Inactive 5 4 5 5" xfId="14268" xr:uid="{00000000-0005-0000-0000-0000F53A0000}"/>
    <cellStyle name="Inactive 5 4 5 5 2" xfId="14269" xr:uid="{00000000-0005-0000-0000-0000F63A0000}"/>
    <cellStyle name="Inactive 5 4 5 6" xfId="14270" xr:uid="{00000000-0005-0000-0000-0000F73A0000}"/>
    <cellStyle name="Inactive 5 4 5 6 2" xfId="14271" xr:uid="{00000000-0005-0000-0000-0000F83A0000}"/>
    <cellStyle name="Inactive 5 4 5 6 3" xfId="14272" xr:uid="{00000000-0005-0000-0000-0000F93A0000}"/>
    <cellStyle name="Inactive 5 4 5 7" xfId="14273" xr:uid="{00000000-0005-0000-0000-0000FA3A0000}"/>
    <cellStyle name="Inactive 5 4 6" xfId="14274" xr:uid="{00000000-0005-0000-0000-0000FB3A0000}"/>
    <cellStyle name="Inactive 5 4 6 2" xfId="14275" xr:uid="{00000000-0005-0000-0000-0000FC3A0000}"/>
    <cellStyle name="Inactive 5 4 6 3" xfId="14276" xr:uid="{00000000-0005-0000-0000-0000FD3A0000}"/>
    <cellStyle name="Inactive 5 4 7" xfId="14277" xr:uid="{00000000-0005-0000-0000-0000FE3A0000}"/>
    <cellStyle name="Inactive 5 4 7 2" xfId="14278" xr:uid="{00000000-0005-0000-0000-0000FF3A0000}"/>
    <cellStyle name="Inactive 5 4 7 3" xfId="14279" xr:uid="{00000000-0005-0000-0000-0000003B0000}"/>
    <cellStyle name="Inactive 5 4 8" xfId="14280" xr:uid="{00000000-0005-0000-0000-0000013B0000}"/>
    <cellStyle name="Inactive 5 4 8 2" xfId="14281" xr:uid="{00000000-0005-0000-0000-0000023B0000}"/>
    <cellStyle name="Inactive 5 4 9" xfId="14282" xr:uid="{00000000-0005-0000-0000-0000033B0000}"/>
    <cellStyle name="Inactive 5 4 9 2" xfId="14283" xr:uid="{00000000-0005-0000-0000-0000043B0000}"/>
    <cellStyle name="Inactive 5 5" xfId="14284" xr:uid="{00000000-0005-0000-0000-0000053B0000}"/>
    <cellStyle name="Inactive 5 5 2" xfId="14285" xr:uid="{00000000-0005-0000-0000-0000063B0000}"/>
    <cellStyle name="Inactive 5 5 2 2" xfId="14286" xr:uid="{00000000-0005-0000-0000-0000073B0000}"/>
    <cellStyle name="Inactive 5 5 2 3" xfId="14287" xr:uid="{00000000-0005-0000-0000-0000083B0000}"/>
    <cellStyle name="Inactive 5 5 3" xfId="14288" xr:uid="{00000000-0005-0000-0000-0000093B0000}"/>
    <cellStyle name="Inactive 5 5 3 2" xfId="14289" xr:uid="{00000000-0005-0000-0000-00000A3B0000}"/>
    <cellStyle name="Inactive 5 5 4" xfId="14290" xr:uid="{00000000-0005-0000-0000-00000B3B0000}"/>
    <cellStyle name="Inactive 5 5 4 2" xfId="14291" xr:uid="{00000000-0005-0000-0000-00000C3B0000}"/>
    <cellStyle name="Inactive 5 5 5" xfId="14292" xr:uid="{00000000-0005-0000-0000-00000D3B0000}"/>
    <cellStyle name="Inactive 5 5 5 2" xfId="14293" xr:uid="{00000000-0005-0000-0000-00000E3B0000}"/>
    <cellStyle name="Inactive 5 5 6" xfId="14294" xr:uid="{00000000-0005-0000-0000-00000F3B0000}"/>
    <cellStyle name="Inactive 5 5 6 2" xfId="14295" xr:uid="{00000000-0005-0000-0000-0000103B0000}"/>
    <cellStyle name="Inactive 5 5 6 3" xfId="14296" xr:uid="{00000000-0005-0000-0000-0000113B0000}"/>
    <cellStyle name="Inactive 5 5 7" xfId="14297" xr:uid="{00000000-0005-0000-0000-0000123B0000}"/>
    <cellStyle name="Inactive 5 6" xfId="14298" xr:uid="{00000000-0005-0000-0000-0000133B0000}"/>
    <cellStyle name="Inactive 5 6 2" xfId="14299" xr:uid="{00000000-0005-0000-0000-0000143B0000}"/>
    <cellStyle name="Inactive 5 6 3" xfId="14300" xr:uid="{00000000-0005-0000-0000-0000153B0000}"/>
    <cellStyle name="Inactive 5 7" xfId="14301" xr:uid="{00000000-0005-0000-0000-0000163B0000}"/>
    <cellStyle name="Inactive 5 7 2" xfId="14302" xr:uid="{00000000-0005-0000-0000-0000173B0000}"/>
    <cellStyle name="Inactive 5 7 3" xfId="14303" xr:uid="{00000000-0005-0000-0000-0000183B0000}"/>
    <cellStyle name="Inactive 5 8" xfId="14304" xr:uid="{00000000-0005-0000-0000-0000193B0000}"/>
    <cellStyle name="Inactive 5 8 2" xfId="14305" xr:uid="{00000000-0005-0000-0000-00001A3B0000}"/>
    <cellStyle name="Inactive 5 9" xfId="14306" xr:uid="{00000000-0005-0000-0000-00001B3B0000}"/>
    <cellStyle name="Inactive 5 9 2" xfId="14307" xr:uid="{00000000-0005-0000-0000-00001C3B0000}"/>
    <cellStyle name="Inactive 6" xfId="14308" xr:uid="{00000000-0005-0000-0000-00001D3B0000}"/>
    <cellStyle name="Inactive 6 10" xfId="14309" xr:uid="{00000000-0005-0000-0000-00001E3B0000}"/>
    <cellStyle name="Inactive 6 11" xfId="14310" xr:uid="{00000000-0005-0000-0000-00001F3B0000}"/>
    <cellStyle name="Inactive 6 2" xfId="14311" xr:uid="{00000000-0005-0000-0000-0000203B0000}"/>
    <cellStyle name="Inactive 6 2 10" xfId="14312" xr:uid="{00000000-0005-0000-0000-0000213B0000}"/>
    <cellStyle name="Inactive 6 2 11" xfId="14313" xr:uid="{00000000-0005-0000-0000-0000223B0000}"/>
    <cellStyle name="Inactive 6 2 2" xfId="14314" xr:uid="{00000000-0005-0000-0000-0000233B0000}"/>
    <cellStyle name="Inactive 6 2 2 2" xfId="14315" xr:uid="{00000000-0005-0000-0000-0000243B0000}"/>
    <cellStyle name="Inactive 6 2 2 2 2" xfId="14316" xr:uid="{00000000-0005-0000-0000-0000253B0000}"/>
    <cellStyle name="Inactive 6 2 2 2 2 2" xfId="14317" xr:uid="{00000000-0005-0000-0000-0000263B0000}"/>
    <cellStyle name="Inactive 6 2 2 2 2 3" xfId="14318" xr:uid="{00000000-0005-0000-0000-0000273B0000}"/>
    <cellStyle name="Inactive 6 2 2 2 3" xfId="14319" xr:uid="{00000000-0005-0000-0000-0000283B0000}"/>
    <cellStyle name="Inactive 6 2 2 2 3 2" xfId="14320" xr:uid="{00000000-0005-0000-0000-0000293B0000}"/>
    <cellStyle name="Inactive 6 2 2 2 4" xfId="14321" xr:uid="{00000000-0005-0000-0000-00002A3B0000}"/>
    <cellStyle name="Inactive 6 2 2 2 4 2" xfId="14322" xr:uid="{00000000-0005-0000-0000-00002B3B0000}"/>
    <cellStyle name="Inactive 6 2 2 2 5" xfId="14323" xr:uid="{00000000-0005-0000-0000-00002C3B0000}"/>
    <cellStyle name="Inactive 6 2 2 2 5 2" xfId="14324" xr:uid="{00000000-0005-0000-0000-00002D3B0000}"/>
    <cellStyle name="Inactive 6 2 2 2 6" xfId="14325" xr:uid="{00000000-0005-0000-0000-00002E3B0000}"/>
    <cellStyle name="Inactive 6 2 2 2 6 2" xfId="14326" xr:uid="{00000000-0005-0000-0000-00002F3B0000}"/>
    <cellStyle name="Inactive 6 2 2 2 6 3" xfId="14327" xr:uid="{00000000-0005-0000-0000-0000303B0000}"/>
    <cellStyle name="Inactive 6 2 2 2 7" xfId="14328" xr:uid="{00000000-0005-0000-0000-0000313B0000}"/>
    <cellStyle name="Inactive 6 2 2 3" xfId="14329" xr:uid="{00000000-0005-0000-0000-0000323B0000}"/>
    <cellStyle name="Inactive 6 2 2 3 2" xfId="14330" xr:uid="{00000000-0005-0000-0000-0000333B0000}"/>
    <cellStyle name="Inactive 6 2 2 3 3" xfId="14331" xr:uid="{00000000-0005-0000-0000-0000343B0000}"/>
    <cellStyle name="Inactive 6 2 2 4" xfId="14332" xr:uid="{00000000-0005-0000-0000-0000353B0000}"/>
    <cellStyle name="Inactive 6 2 2 4 2" xfId="14333" xr:uid="{00000000-0005-0000-0000-0000363B0000}"/>
    <cellStyle name="Inactive 6 2 2 4 3" xfId="14334" xr:uid="{00000000-0005-0000-0000-0000373B0000}"/>
    <cellStyle name="Inactive 6 2 2 5" xfId="14335" xr:uid="{00000000-0005-0000-0000-0000383B0000}"/>
    <cellStyle name="Inactive 6 2 2 5 2" xfId="14336" xr:uid="{00000000-0005-0000-0000-0000393B0000}"/>
    <cellStyle name="Inactive 6 2 2 6" xfId="14337" xr:uid="{00000000-0005-0000-0000-00003A3B0000}"/>
    <cellStyle name="Inactive 6 2 2 6 2" xfId="14338" xr:uid="{00000000-0005-0000-0000-00003B3B0000}"/>
    <cellStyle name="Inactive 6 2 2 7" xfId="14339" xr:uid="{00000000-0005-0000-0000-00003C3B0000}"/>
    <cellStyle name="Inactive 6 2 2 8" xfId="14340" xr:uid="{00000000-0005-0000-0000-00003D3B0000}"/>
    <cellStyle name="Inactive 6 2 3" xfId="14341" xr:uid="{00000000-0005-0000-0000-00003E3B0000}"/>
    <cellStyle name="Inactive 6 2 3 2" xfId="14342" xr:uid="{00000000-0005-0000-0000-00003F3B0000}"/>
    <cellStyle name="Inactive 6 2 3 2 2" xfId="14343" xr:uid="{00000000-0005-0000-0000-0000403B0000}"/>
    <cellStyle name="Inactive 6 2 3 2 2 2" xfId="14344" xr:uid="{00000000-0005-0000-0000-0000413B0000}"/>
    <cellStyle name="Inactive 6 2 3 2 2 3" xfId="14345" xr:uid="{00000000-0005-0000-0000-0000423B0000}"/>
    <cellStyle name="Inactive 6 2 3 2 3" xfId="14346" xr:uid="{00000000-0005-0000-0000-0000433B0000}"/>
    <cellStyle name="Inactive 6 2 3 2 3 2" xfId="14347" xr:uid="{00000000-0005-0000-0000-0000443B0000}"/>
    <cellStyle name="Inactive 6 2 3 2 4" xfId="14348" xr:uid="{00000000-0005-0000-0000-0000453B0000}"/>
    <cellStyle name="Inactive 6 2 3 2 4 2" xfId="14349" xr:uid="{00000000-0005-0000-0000-0000463B0000}"/>
    <cellStyle name="Inactive 6 2 3 2 5" xfId="14350" xr:uid="{00000000-0005-0000-0000-0000473B0000}"/>
    <cellStyle name="Inactive 6 2 3 2 5 2" xfId="14351" xr:uid="{00000000-0005-0000-0000-0000483B0000}"/>
    <cellStyle name="Inactive 6 2 3 2 6" xfId="14352" xr:uid="{00000000-0005-0000-0000-0000493B0000}"/>
    <cellStyle name="Inactive 6 2 3 2 6 2" xfId="14353" xr:uid="{00000000-0005-0000-0000-00004A3B0000}"/>
    <cellStyle name="Inactive 6 2 3 2 6 3" xfId="14354" xr:uid="{00000000-0005-0000-0000-00004B3B0000}"/>
    <cellStyle name="Inactive 6 2 3 2 7" xfId="14355" xr:uid="{00000000-0005-0000-0000-00004C3B0000}"/>
    <cellStyle name="Inactive 6 2 3 3" xfId="14356" xr:uid="{00000000-0005-0000-0000-00004D3B0000}"/>
    <cellStyle name="Inactive 6 2 3 3 2" xfId="14357" xr:uid="{00000000-0005-0000-0000-00004E3B0000}"/>
    <cellStyle name="Inactive 6 2 3 3 3" xfId="14358" xr:uid="{00000000-0005-0000-0000-00004F3B0000}"/>
    <cellStyle name="Inactive 6 2 3 4" xfId="14359" xr:uid="{00000000-0005-0000-0000-0000503B0000}"/>
    <cellStyle name="Inactive 6 2 3 4 2" xfId="14360" xr:uid="{00000000-0005-0000-0000-0000513B0000}"/>
    <cellStyle name="Inactive 6 2 3 4 3" xfId="14361" xr:uid="{00000000-0005-0000-0000-0000523B0000}"/>
    <cellStyle name="Inactive 6 2 3 5" xfId="14362" xr:uid="{00000000-0005-0000-0000-0000533B0000}"/>
    <cellStyle name="Inactive 6 2 3 5 2" xfId="14363" xr:uid="{00000000-0005-0000-0000-0000543B0000}"/>
    <cellStyle name="Inactive 6 2 3 6" xfId="14364" xr:uid="{00000000-0005-0000-0000-0000553B0000}"/>
    <cellStyle name="Inactive 6 2 3 6 2" xfId="14365" xr:uid="{00000000-0005-0000-0000-0000563B0000}"/>
    <cellStyle name="Inactive 6 2 3 7" xfId="14366" xr:uid="{00000000-0005-0000-0000-0000573B0000}"/>
    <cellStyle name="Inactive 6 2 3 8" xfId="14367" xr:uid="{00000000-0005-0000-0000-0000583B0000}"/>
    <cellStyle name="Inactive 6 2 4" xfId="14368" xr:uid="{00000000-0005-0000-0000-0000593B0000}"/>
    <cellStyle name="Inactive 6 2 4 2" xfId="14369" xr:uid="{00000000-0005-0000-0000-00005A3B0000}"/>
    <cellStyle name="Inactive 6 2 4 2 2" xfId="14370" xr:uid="{00000000-0005-0000-0000-00005B3B0000}"/>
    <cellStyle name="Inactive 6 2 4 2 2 2" xfId="14371" xr:uid="{00000000-0005-0000-0000-00005C3B0000}"/>
    <cellStyle name="Inactive 6 2 4 2 2 3" xfId="14372" xr:uid="{00000000-0005-0000-0000-00005D3B0000}"/>
    <cellStyle name="Inactive 6 2 4 2 3" xfId="14373" xr:uid="{00000000-0005-0000-0000-00005E3B0000}"/>
    <cellStyle name="Inactive 6 2 4 2 3 2" xfId="14374" xr:uid="{00000000-0005-0000-0000-00005F3B0000}"/>
    <cellStyle name="Inactive 6 2 4 2 4" xfId="14375" xr:uid="{00000000-0005-0000-0000-0000603B0000}"/>
    <cellStyle name="Inactive 6 2 4 2 4 2" xfId="14376" xr:uid="{00000000-0005-0000-0000-0000613B0000}"/>
    <cellStyle name="Inactive 6 2 4 2 5" xfId="14377" xr:uid="{00000000-0005-0000-0000-0000623B0000}"/>
    <cellStyle name="Inactive 6 2 4 2 5 2" xfId="14378" xr:uid="{00000000-0005-0000-0000-0000633B0000}"/>
    <cellStyle name="Inactive 6 2 4 2 6" xfId="14379" xr:uid="{00000000-0005-0000-0000-0000643B0000}"/>
    <cellStyle name="Inactive 6 2 4 2 6 2" xfId="14380" xr:uid="{00000000-0005-0000-0000-0000653B0000}"/>
    <cellStyle name="Inactive 6 2 4 2 6 3" xfId="14381" xr:uid="{00000000-0005-0000-0000-0000663B0000}"/>
    <cellStyle name="Inactive 6 2 4 2 7" xfId="14382" xr:uid="{00000000-0005-0000-0000-0000673B0000}"/>
    <cellStyle name="Inactive 6 2 4 3" xfId="14383" xr:uid="{00000000-0005-0000-0000-0000683B0000}"/>
    <cellStyle name="Inactive 6 2 4 3 2" xfId="14384" xr:uid="{00000000-0005-0000-0000-0000693B0000}"/>
    <cellStyle name="Inactive 6 2 4 3 3" xfId="14385" xr:uid="{00000000-0005-0000-0000-00006A3B0000}"/>
    <cellStyle name="Inactive 6 2 4 4" xfId="14386" xr:uid="{00000000-0005-0000-0000-00006B3B0000}"/>
    <cellStyle name="Inactive 6 2 4 4 2" xfId="14387" xr:uid="{00000000-0005-0000-0000-00006C3B0000}"/>
    <cellStyle name="Inactive 6 2 4 4 3" xfId="14388" xr:uid="{00000000-0005-0000-0000-00006D3B0000}"/>
    <cellStyle name="Inactive 6 2 4 5" xfId="14389" xr:uid="{00000000-0005-0000-0000-00006E3B0000}"/>
    <cellStyle name="Inactive 6 2 4 5 2" xfId="14390" xr:uid="{00000000-0005-0000-0000-00006F3B0000}"/>
    <cellStyle name="Inactive 6 2 4 6" xfId="14391" xr:uid="{00000000-0005-0000-0000-0000703B0000}"/>
    <cellStyle name="Inactive 6 2 4 6 2" xfId="14392" xr:uid="{00000000-0005-0000-0000-0000713B0000}"/>
    <cellStyle name="Inactive 6 2 4 7" xfId="14393" xr:uid="{00000000-0005-0000-0000-0000723B0000}"/>
    <cellStyle name="Inactive 6 2 4 8" xfId="14394" xr:uid="{00000000-0005-0000-0000-0000733B0000}"/>
    <cellStyle name="Inactive 6 2 5" xfId="14395" xr:uid="{00000000-0005-0000-0000-0000743B0000}"/>
    <cellStyle name="Inactive 6 2 5 2" xfId="14396" xr:uid="{00000000-0005-0000-0000-0000753B0000}"/>
    <cellStyle name="Inactive 6 2 5 2 2" xfId="14397" xr:uid="{00000000-0005-0000-0000-0000763B0000}"/>
    <cellStyle name="Inactive 6 2 5 2 3" xfId="14398" xr:uid="{00000000-0005-0000-0000-0000773B0000}"/>
    <cellStyle name="Inactive 6 2 5 3" xfId="14399" xr:uid="{00000000-0005-0000-0000-0000783B0000}"/>
    <cellStyle name="Inactive 6 2 5 3 2" xfId="14400" xr:uid="{00000000-0005-0000-0000-0000793B0000}"/>
    <cellStyle name="Inactive 6 2 5 4" xfId="14401" xr:uid="{00000000-0005-0000-0000-00007A3B0000}"/>
    <cellStyle name="Inactive 6 2 5 4 2" xfId="14402" xr:uid="{00000000-0005-0000-0000-00007B3B0000}"/>
    <cellStyle name="Inactive 6 2 5 5" xfId="14403" xr:uid="{00000000-0005-0000-0000-00007C3B0000}"/>
    <cellStyle name="Inactive 6 2 5 5 2" xfId="14404" xr:uid="{00000000-0005-0000-0000-00007D3B0000}"/>
    <cellStyle name="Inactive 6 2 5 6" xfId="14405" xr:uid="{00000000-0005-0000-0000-00007E3B0000}"/>
    <cellStyle name="Inactive 6 2 5 6 2" xfId="14406" xr:uid="{00000000-0005-0000-0000-00007F3B0000}"/>
    <cellStyle name="Inactive 6 2 5 6 3" xfId="14407" xr:uid="{00000000-0005-0000-0000-0000803B0000}"/>
    <cellStyle name="Inactive 6 2 5 7" xfId="14408" xr:uid="{00000000-0005-0000-0000-0000813B0000}"/>
    <cellStyle name="Inactive 6 2 6" xfId="14409" xr:uid="{00000000-0005-0000-0000-0000823B0000}"/>
    <cellStyle name="Inactive 6 2 6 2" xfId="14410" xr:uid="{00000000-0005-0000-0000-0000833B0000}"/>
    <cellStyle name="Inactive 6 2 6 3" xfId="14411" xr:uid="{00000000-0005-0000-0000-0000843B0000}"/>
    <cellStyle name="Inactive 6 2 7" xfId="14412" xr:uid="{00000000-0005-0000-0000-0000853B0000}"/>
    <cellStyle name="Inactive 6 2 7 2" xfId="14413" xr:uid="{00000000-0005-0000-0000-0000863B0000}"/>
    <cellStyle name="Inactive 6 2 7 3" xfId="14414" xr:uid="{00000000-0005-0000-0000-0000873B0000}"/>
    <cellStyle name="Inactive 6 2 8" xfId="14415" xr:uid="{00000000-0005-0000-0000-0000883B0000}"/>
    <cellStyle name="Inactive 6 2 8 2" xfId="14416" xr:uid="{00000000-0005-0000-0000-0000893B0000}"/>
    <cellStyle name="Inactive 6 2 9" xfId="14417" xr:uid="{00000000-0005-0000-0000-00008A3B0000}"/>
    <cellStyle name="Inactive 6 2 9 2" xfId="14418" xr:uid="{00000000-0005-0000-0000-00008B3B0000}"/>
    <cellStyle name="Inactive 6 3" xfId="14419" xr:uid="{00000000-0005-0000-0000-00008C3B0000}"/>
    <cellStyle name="Inactive 6 3 10" xfId="14420" xr:uid="{00000000-0005-0000-0000-00008D3B0000}"/>
    <cellStyle name="Inactive 6 3 11" xfId="14421" xr:uid="{00000000-0005-0000-0000-00008E3B0000}"/>
    <cellStyle name="Inactive 6 3 2" xfId="14422" xr:uid="{00000000-0005-0000-0000-00008F3B0000}"/>
    <cellStyle name="Inactive 6 3 2 2" xfId="14423" xr:uid="{00000000-0005-0000-0000-0000903B0000}"/>
    <cellStyle name="Inactive 6 3 2 2 2" xfId="14424" xr:uid="{00000000-0005-0000-0000-0000913B0000}"/>
    <cellStyle name="Inactive 6 3 2 2 2 2" xfId="14425" xr:uid="{00000000-0005-0000-0000-0000923B0000}"/>
    <cellStyle name="Inactive 6 3 2 2 2 3" xfId="14426" xr:uid="{00000000-0005-0000-0000-0000933B0000}"/>
    <cellStyle name="Inactive 6 3 2 2 3" xfId="14427" xr:uid="{00000000-0005-0000-0000-0000943B0000}"/>
    <cellStyle name="Inactive 6 3 2 2 3 2" xfId="14428" xr:uid="{00000000-0005-0000-0000-0000953B0000}"/>
    <cellStyle name="Inactive 6 3 2 2 4" xfId="14429" xr:uid="{00000000-0005-0000-0000-0000963B0000}"/>
    <cellStyle name="Inactive 6 3 2 2 4 2" xfId="14430" xr:uid="{00000000-0005-0000-0000-0000973B0000}"/>
    <cellStyle name="Inactive 6 3 2 2 5" xfId="14431" xr:uid="{00000000-0005-0000-0000-0000983B0000}"/>
    <cellStyle name="Inactive 6 3 2 2 5 2" xfId="14432" xr:uid="{00000000-0005-0000-0000-0000993B0000}"/>
    <cellStyle name="Inactive 6 3 2 2 6" xfId="14433" xr:uid="{00000000-0005-0000-0000-00009A3B0000}"/>
    <cellStyle name="Inactive 6 3 2 2 6 2" xfId="14434" xr:uid="{00000000-0005-0000-0000-00009B3B0000}"/>
    <cellStyle name="Inactive 6 3 2 2 6 3" xfId="14435" xr:uid="{00000000-0005-0000-0000-00009C3B0000}"/>
    <cellStyle name="Inactive 6 3 2 2 7" xfId="14436" xr:uid="{00000000-0005-0000-0000-00009D3B0000}"/>
    <cellStyle name="Inactive 6 3 2 3" xfId="14437" xr:uid="{00000000-0005-0000-0000-00009E3B0000}"/>
    <cellStyle name="Inactive 6 3 2 3 2" xfId="14438" xr:uid="{00000000-0005-0000-0000-00009F3B0000}"/>
    <cellStyle name="Inactive 6 3 2 3 3" xfId="14439" xr:uid="{00000000-0005-0000-0000-0000A03B0000}"/>
    <cellStyle name="Inactive 6 3 2 4" xfId="14440" xr:uid="{00000000-0005-0000-0000-0000A13B0000}"/>
    <cellStyle name="Inactive 6 3 2 4 2" xfId="14441" xr:uid="{00000000-0005-0000-0000-0000A23B0000}"/>
    <cellStyle name="Inactive 6 3 2 4 3" xfId="14442" xr:uid="{00000000-0005-0000-0000-0000A33B0000}"/>
    <cellStyle name="Inactive 6 3 2 5" xfId="14443" xr:uid="{00000000-0005-0000-0000-0000A43B0000}"/>
    <cellStyle name="Inactive 6 3 2 5 2" xfId="14444" xr:uid="{00000000-0005-0000-0000-0000A53B0000}"/>
    <cellStyle name="Inactive 6 3 2 6" xfId="14445" xr:uid="{00000000-0005-0000-0000-0000A63B0000}"/>
    <cellStyle name="Inactive 6 3 2 6 2" xfId="14446" xr:uid="{00000000-0005-0000-0000-0000A73B0000}"/>
    <cellStyle name="Inactive 6 3 2 7" xfId="14447" xr:uid="{00000000-0005-0000-0000-0000A83B0000}"/>
    <cellStyle name="Inactive 6 3 2 8" xfId="14448" xr:uid="{00000000-0005-0000-0000-0000A93B0000}"/>
    <cellStyle name="Inactive 6 3 3" xfId="14449" xr:uid="{00000000-0005-0000-0000-0000AA3B0000}"/>
    <cellStyle name="Inactive 6 3 3 2" xfId="14450" xr:uid="{00000000-0005-0000-0000-0000AB3B0000}"/>
    <cellStyle name="Inactive 6 3 3 2 2" xfId="14451" xr:uid="{00000000-0005-0000-0000-0000AC3B0000}"/>
    <cellStyle name="Inactive 6 3 3 2 2 2" xfId="14452" xr:uid="{00000000-0005-0000-0000-0000AD3B0000}"/>
    <cellStyle name="Inactive 6 3 3 2 2 3" xfId="14453" xr:uid="{00000000-0005-0000-0000-0000AE3B0000}"/>
    <cellStyle name="Inactive 6 3 3 2 3" xfId="14454" xr:uid="{00000000-0005-0000-0000-0000AF3B0000}"/>
    <cellStyle name="Inactive 6 3 3 2 3 2" xfId="14455" xr:uid="{00000000-0005-0000-0000-0000B03B0000}"/>
    <cellStyle name="Inactive 6 3 3 2 4" xfId="14456" xr:uid="{00000000-0005-0000-0000-0000B13B0000}"/>
    <cellStyle name="Inactive 6 3 3 2 4 2" xfId="14457" xr:uid="{00000000-0005-0000-0000-0000B23B0000}"/>
    <cellStyle name="Inactive 6 3 3 2 5" xfId="14458" xr:uid="{00000000-0005-0000-0000-0000B33B0000}"/>
    <cellStyle name="Inactive 6 3 3 2 5 2" xfId="14459" xr:uid="{00000000-0005-0000-0000-0000B43B0000}"/>
    <cellStyle name="Inactive 6 3 3 2 6" xfId="14460" xr:uid="{00000000-0005-0000-0000-0000B53B0000}"/>
    <cellStyle name="Inactive 6 3 3 2 6 2" xfId="14461" xr:uid="{00000000-0005-0000-0000-0000B63B0000}"/>
    <cellStyle name="Inactive 6 3 3 2 6 3" xfId="14462" xr:uid="{00000000-0005-0000-0000-0000B73B0000}"/>
    <cellStyle name="Inactive 6 3 3 2 7" xfId="14463" xr:uid="{00000000-0005-0000-0000-0000B83B0000}"/>
    <cellStyle name="Inactive 6 3 3 3" xfId="14464" xr:uid="{00000000-0005-0000-0000-0000B93B0000}"/>
    <cellStyle name="Inactive 6 3 3 3 2" xfId="14465" xr:uid="{00000000-0005-0000-0000-0000BA3B0000}"/>
    <cellStyle name="Inactive 6 3 3 3 3" xfId="14466" xr:uid="{00000000-0005-0000-0000-0000BB3B0000}"/>
    <cellStyle name="Inactive 6 3 3 4" xfId="14467" xr:uid="{00000000-0005-0000-0000-0000BC3B0000}"/>
    <cellStyle name="Inactive 6 3 3 4 2" xfId="14468" xr:uid="{00000000-0005-0000-0000-0000BD3B0000}"/>
    <cellStyle name="Inactive 6 3 3 4 3" xfId="14469" xr:uid="{00000000-0005-0000-0000-0000BE3B0000}"/>
    <cellStyle name="Inactive 6 3 3 5" xfId="14470" xr:uid="{00000000-0005-0000-0000-0000BF3B0000}"/>
    <cellStyle name="Inactive 6 3 3 5 2" xfId="14471" xr:uid="{00000000-0005-0000-0000-0000C03B0000}"/>
    <cellStyle name="Inactive 6 3 3 6" xfId="14472" xr:uid="{00000000-0005-0000-0000-0000C13B0000}"/>
    <cellStyle name="Inactive 6 3 3 6 2" xfId="14473" xr:uid="{00000000-0005-0000-0000-0000C23B0000}"/>
    <cellStyle name="Inactive 6 3 3 7" xfId="14474" xr:uid="{00000000-0005-0000-0000-0000C33B0000}"/>
    <cellStyle name="Inactive 6 3 3 8" xfId="14475" xr:uid="{00000000-0005-0000-0000-0000C43B0000}"/>
    <cellStyle name="Inactive 6 3 4" xfId="14476" xr:uid="{00000000-0005-0000-0000-0000C53B0000}"/>
    <cellStyle name="Inactive 6 3 4 2" xfId="14477" xr:uid="{00000000-0005-0000-0000-0000C63B0000}"/>
    <cellStyle name="Inactive 6 3 4 2 2" xfId="14478" xr:uid="{00000000-0005-0000-0000-0000C73B0000}"/>
    <cellStyle name="Inactive 6 3 4 2 2 2" xfId="14479" xr:uid="{00000000-0005-0000-0000-0000C83B0000}"/>
    <cellStyle name="Inactive 6 3 4 2 2 3" xfId="14480" xr:uid="{00000000-0005-0000-0000-0000C93B0000}"/>
    <cellStyle name="Inactive 6 3 4 2 3" xfId="14481" xr:uid="{00000000-0005-0000-0000-0000CA3B0000}"/>
    <cellStyle name="Inactive 6 3 4 2 3 2" xfId="14482" xr:uid="{00000000-0005-0000-0000-0000CB3B0000}"/>
    <cellStyle name="Inactive 6 3 4 2 4" xfId="14483" xr:uid="{00000000-0005-0000-0000-0000CC3B0000}"/>
    <cellStyle name="Inactive 6 3 4 2 4 2" xfId="14484" xr:uid="{00000000-0005-0000-0000-0000CD3B0000}"/>
    <cellStyle name="Inactive 6 3 4 2 5" xfId="14485" xr:uid="{00000000-0005-0000-0000-0000CE3B0000}"/>
    <cellStyle name="Inactive 6 3 4 2 5 2" xfId="14486" xr:uid="{00000000-0005-0000-0000-0000CF3B0000}"/>
    <cellStyle name="Inactive 6 3 4 2 6" xfId="14487" xr:uid="{00000000-0005-0000-0000-0000D03B0000}"/>
    <cellStyle name="Inactive 6 3 4 2 6 2" xfId="14488" xr:uid="{00000000-0005-0000-0000-0000D13B0000}"/>
    <cellStyle name="Inactive 6 3 4 2 6 3" xfId="14489" xr:uid="{00000000-0005-0000-0000-0000D23B0000}"/>
    <cellStyle name="Inactive 6 3 4 2 7" xfId="14490" xr:uid="{00000000-0005-0000-0000-0000D33B0000}"/>
    <cellStyle name="Inactive 6 3 4 3" xfId="14491" xr:uid="{00000000-0005-0000-0000-0000D43B0000}"/>
    <cellStyle name="Inactive 6 3 4 3 2" xfId="14492" xr:uid="{00000000-0005-0000-0000-0000D53B0000}"/>
    <cellStyle name="Inactive 6 3 4 3 3" xfId="14493" xr:uid="{00000000-0005-0000-0000-0000D63B0000}"/>
    <cellStyle name="Inactive 6 3 4 4" xfId="14494" xr:uid="{00000000-0005-0000-0000-0000D73B0000}"/>
    <cellStyle name="Inactive 6 3 4 4 2" xfId="14495" xr:uid="{00000000-0005-0000-0000-0000D83B0000}"/>
    <cellStyle name="Inactive 6 3 4 4 3" xfId="14496" xr:uid="{00000000-0005-0000-0000-0000D93B0000}"/>
    <cellStyle name="Inactive 6 3 4 5" xfId="14497" xr:uid="{00000000-0005-0000-0000-0000DA3B0000}"/>
    <cellStyle name="Inactive 6 3 4 5 2" xfId="14498" xr:uid="{00000000-0005-0000-0000-0000DB3B0000}"/>
    <cellStyle name="Inactive 6 3 4 6" xfId="14499" xr:uid="{00000000-0005-0000-0000-0000DC3B0000}"/>
    <cellStyle name="Inactive 6 3 4 6 2" xfId="14500" xr:uid="{00000000-0005-0000-0000-0000DD3B0000}"/>
    <cellStyle name="Inactive 6 3 4 7" xfId="14501" xr:uid="{00000000-0005-0000-0000-0000DE3B0000}"/>
    <cellStyle name="Inactive 6 3 4 8" xfId="14502" xr:uid="{00000000-0005-0000-0000-0000DF3B0000}"/>
    <cellStyle name="Inactive 6 3 5" xfId="14503" xr:uid="{00000000-0005-0000-0000-0000E03B0000}"/>
    <cellStyle name="Inactive 6 3 5 2" xfId="14504" xr:uid="{00000000-0005-0000-0000-0000E13B0000}"/>
    <cellStyle name="Inactive 6 3 5 2 2" xfId="14505" xr:uid="{00000000-0005-0000-0000-0000E23B0000}"/>
    <cellStyle name="Inactive 6 3 5 2 3" xfId="14506" xr:uid="{00000000-0005-0000-0000-0000E33B0000}"/>
    <cellStyle name="Inactive 6 3 5 3" xfId="14507" xr:uid="{00000000-0005-0000-0000-0000E43B0000}"/>
    <cellStyle name="Inactive 6 3 5 3 2" xfId="14508" xr:uid="{00000000-0005-0000-0000-0000E53B0000}"/>
    <cellStyle name="Inactive 6 3 5 4" xfId="14509" xr:uid="{00000000-0005-0000-0000-0000E63B0000}"/>
    <cellStyle name="Inactive 6 3 5 4 2" xfId="14510" xr:uid="{00000000-0005-0000-0000-0000E73B0000}"/>
    <cellStyle name="Inactive 6 3 5 5" xfId="14511" xr:uid="{00000000-0005-0000-0000-0000E83B0000}"/>
    <cellStyle name="Inactive 6 3 5 5 2" xfId="14512" xr:uid="{00000000-0005-0000-0000-0000E93B0000}"/>
    <cellStyle name="Inactive 6 3 5 6" xfId="14513" xr:uid="{00000000-0005-0000-0000-0000EA3B0000}"/>
    <cellStyle name="Inactive 6 3 5 6 2" xfId="14514" xr:uid="{00000000-0005-0000-0000-0000EB3B0000}"/>
    <cellStyle name="Inactive 6 3 5 6 3" xfId="14515" xr:uid="{00000000-0005-0000-0000-0000EC3B0000}"/>
    <cellStyle name="Inactive 6 3 5 7" xfId="14516" xr:uid="{00000000-0005-0000-0000-0000ED3B0000}"/>
    <cellStyle name="Inactive 6 3 6" xfId="14517" xr:uid="{00000000-0005-0000-0000-0000EE3B0000}"/>
    <cellStyle name="Inactive 6 3 6 2" xfId="14518" xr:uid="{00000000-0005-0000-0000-0000EF3B0000}"/>
    <cellStyle name="Inactive 6 3 6 3" xfId="14519" xr:uid="{00000000-0005-0000-0000-0000F03B0000}"/>
    <cellStyle name="Inactive 6 3 7" xfId="14520" xr:uid="{00000000-0005-0000-0000-0000F13B0000}"/>
    <cellStyle name="Inactive 6 3 7 2" xfId="14521" xr:uid="{00000000-0005-0000-0000-0000F23B0000}"/>
    <cellStyle name="Inactive 6 3 7 3" xfId="14522" xr:uid="{00000000-0005-0000-0000-0000F33B0000}"/>
    <cellStyle name="Inactive 6 3 8" xfId="14523" xr:uid="{00000000-0005-0000-0000-0000F43B0000}"/>
    <cellStyle name="Inactive 6 3 8 2" xfId="14524" xr:uid="{00000000-0005-0000-0000-0000F53B0000}"/>
    <cellStyle name="Inactive 6 3 9" xfId="14525" xr:uid="{00000000-0005-0000-0000-0000F63B0000}"/>
    <cellStyle name="Inactive 6 3 9 2" xfId="14526" xr:uid="{00000000-0005-0000-0000-0000F73B0000}"/>
    <cellStyle name="Inactive 6 4" xfId="14527" xr:uid="{00000000-0005-0000-0000-0000F83B0000}"/>
    <cellStyle name="Inactive 6 4 10" xfId="14528" xr:uid="{00000000-0005-0000-0000-0000F93B0000}"/>
    <cellStyle name="Inactive 6 4 11" xfId="14529" xr:uid="{00000000-0005-0000-0000-0000FA3B0000}"/>
    <cellStyle name="Inactive 6 4 2" xfId="14530" xr:uid="{00000000-0005-0000-0000-0000FB3B0000}"/>
    <cellStyle name="Inactive 6 4 2 2" xfId="14531" xr:uid="{00000000-0005-0000-0000-0000FC3B0000}"/>
    <cellStyle name="Inactive 6 4 2 2 2" xfId="14532" xr:uid="{00000000-0005-0000-0000-0000FD3B0000}"/>
    <cellStyle name="Inactive 6 4 2 2 2 2" xfId="14533" xr:uid="{00000000-0005-0000-0000-0000FE3B0000}"/>
    <cellStyle name="Inactive 6 4 2 2 2 3" xfId="14534" xr:uid="{00000000-0005-0000-0000-0000FF3B0000}"/>
    <cellStyle name="Inactive 6 4 2 2 3" xfId="14535" xr:uid="{00000000-0005-0000-0000-0000003C0000}"/>
    <cellStyle name="Inactive 6 4 2 2 3 2" xfId="14536" xr:uid="{00000000-0005-0000-0000-0000013C0000}"/>
    <cellStyle name="Inactive 6 4 2 2 4" xfId="14537" xr:uid="{00000000-0005-0000-0000-0000023C0000}"/>
    <cellStyle name="Inactive 6 4 2 2 4 2" xfId="14538" xr:uid="{00000000-0005-0000-0000-0000033C0000}"/>
    <cellStyle name="Inactive 6 4 2 2 5" xfId="14539" xr:uid="{00000000-0005-0000-0000-0000043C0000}"/>
    <cellStyle name="Inactive 6 4 2 2 5 2" xfId="14540" xr:uid="{00000000-0005-0000-0000-0000053C0000}"/>
    <cellStyle name="Inactive 6 4 2 2 6" xfId="14541" xr:uid="{00000000-0005-0000-0000-0000063C0000}"/>
    <cellStyle name="Inactive 6 4 2 2 6 2" xfId="14542" xr:uid="{00000000-0005-0000-0000-0000073C0000}"/>
    <cellStyle name="Inactive 6 4 2 2 6 3" xfId="14543" xr:uid="{00000000-0005-0000-0000-0000083C0000}"/>
    <cellStyle name="Inactive 6 4 2 2 7" xfId="14544" xr:uid="{00000000-0005-0000-0000-0000093C0000}"/>
    <cellStyle name="Inactive 6 4 2 3" xfId="14545" xr:uid="{00000000-0005-0000-0000-00000A3C0000}"/>
    <cellStyle name="Inactive 6 4 2 3 2" xfId="14546" xr:uid="{00000000-0005-0000-0000-00000B3C0000}"/>
    <cellStyle name="Inactive 6 4 2 3 3" xfId="14547" xr:uid="{00000000-0005-0000-0000-00000C3C0000}"/>
    <cellStyle name="Inactive 6 4 2 4" xfId="14548" xr:uid="{00000000-0005-0000-0000-00000D3C0000}"/>
    <cellStyle name="Inactive 6 4 2 4 2" xfId="14549" xr:uid="{00000000-0005-0000-0000-00000E3C0000}"/>
    <cellStyle name="Inactive 6 4 2 4 3" xfId="14550" xr:uid="{00000000-0005-0000-0000-00000F3C0000}"/>
    <cellStyle name="Inactive 6 4 2 5" xfId="14551" xr:uid="{00000000-0005-0000-0000-0000103C0000}"/>
    <cellStyle name="Inactive 6 4 2 5 2" xfId="14552" xr:uid="{00000000-0005-0000-0000-0000113C0000}"/>
    <cellStyle name="Inactive 6 4 2 6" xfId="14553" xr:uid="{00000000-0005-0000-0000-0000123C0000}"/>
    <cellStyle name="Inactive 6 4 2 6 2" xfId="14554" xr:uid="{00000000-0005-0000-0000-0000133C0000}"/>
    <cellStyle name="Inactive 6 4 2 7" xfId="14555" xr:uid="{00000000-0005-0000-0000-0000143C0000}"/>
    <cellStyle name="Inactive 6 4 2 8" xfId="14556" xr:uid="{00000000-0005-0000-0000-0000153C0000}"/>
    <cellStyle name="Inactive 6 4 3" xfId="14557" xr:uid="{00000000-0005-0000-0000-0000163C0000}"/>
    <cellStyle name="Inactive 6 4 3 2" xfId="14558" xr:uid="{00000000-0005-0000-0000-0000173C0000}"/>
    <cellStyle name="Inactive 6 4 3 2 2" xfId="14559" xr:uid="{00000000-0005-0000-0000-0000183C0000}"/>
    <cellStyle name="Inactive 6 4 3 2 2 2" xfId="14560" xr:uid="{00000000-0005-0000-0000-0000193C0000}"/>
    <cellStyle name="Inactive 6 4 3 2 2 3" xfId="14561" xr:uid="{00000000-0005-0000-0000-00001A3C0000}"/>
    <cellStyle name="Inactive 6 4 3 2 3" xfId="14562" xr:uid="{00000000-0005-0000-0000-00001B3C0000}"/>
    <cellStyle name="Inactive 6 4 3 2 3 2" xfId="14563" xr:uid="{00000000-0005-0000-0000-00001C3C0000}"/>
    <cellStyle name="Inactive 6 4 3 2 4" xfId="14564" xr:uid="{00000000-0005-0000-0000-00001D3C0000}"/>
    <cellStyle name="Inactive 6 4 3 2 4 2" xfId="14565" xr:uid="{00000000-0005-0000-0000-00001E3C0000}"/>
    <cellStyle name="Inactive 6 4 3 2 5" xfId="14566" xr:uid="{00000000-0005-0000-0000-00001F3C0000}"/>
    <cellStyle name="Inactive 6 4 3 2 5 2" xfId="14567" xr:uid="{00000000-0005-0000-0000-0000203C0000}"/>
    <cellStyle name="Inactive 6 4 3 2 6" xfId="14568" xr:uid="{00000000-0005-0000-0000-0000213C0000}"/>
    <cellStyle name="Inactive 6 4 3 2 6 2" xfId="14569" xr:uid="{00000000-0005-0000-0000-0000223C0000}"/>
    <cellStyle name="Inactive 6 4 3 2 6 3" xfId="14570" xr:uid="{00000000-0005-0000-0000-0000233C0000}"/>
    <cellStyle name="Inactive 6 4 3 2 7" xfId="14571" xr:uid="{00000000-0005-0000-0000-0000243C0000}"/>
    <cellStyle name="Inactive 6 4 3 3" xfId="14572" xr:uid="{00000000-0005-0000-0000-0000253C0000}"/>
    <cellStyle name="Inactive 6 4 3 3 2" xfId="14573" xr:uid="{00000000-0005-0000-0000-0000263C0000}"/>
    <cellStyle name="Inactive 6 4 3 3 3" xfId="14574" xr:uid="{00000000-0005-0000-0000-0000273C0000}"/>
    <cellStyle name="Inactive 6 4 3 4" xfId="14575" xr:uid="{00000000-0005-0000-0000-0000283C0000}"/>
    <cellStyle name="Inactive 6 4 3 4 2" xfId="14576" xr:uid="{00000000-0005-0000-0000-0000293C0000}"/>
    <cellStyle name="Inactive 6 4 3 4 3" xfId="14577" xr:uid="{00000000-0005-0000-0000-00002A3C0000}"/>
    <cellStyle name="Inactive 6 4 3 5" xfId="14578" xr:uid="{00000000-0005-0000-0000-00002B3C0000}"/>
    <cellStyle name="Inactive 6 4 3 5 2" xfId="14579" xr:uid="{00000000-0005-0000-0000-00002C3C0000}"/>
    <cellStyle name="Inactive 6 4 3 6" xfId="14580" xr:uid="{00000000-0005-0000-0000-00002D3C0000}"/>
    <cellStyle name="Inactive 6 4 3 6 2" xfId="14581" xr:uid="{00000000-0005-0000-0000-00002E3C0000}"/>
    <cellStyle name="Inactive 6 4 3 7" xfId="14582" xr:uid="{00000000-0005-0000-0000-00002F3C0000}"/>
    <cellStyle name="Inactive 6 4 3 8" xfId="14583" xr:uid="{00000000-0005-0000-0000-0000303C0000}"/>
    <cellStyle name="Inactive 6 4 4" xfId="14584" xr:uid="{00000000-0005-0000-0000-0000313C0000}"/>
    <cellStyle name="Inactive 6 4 4 2" xfId="14585" xr:uid="{00000000-0005-0000-0000-0000323C0000}"/>
    <cellStyle name="Inactive 6 4 4 2 2" xfId="14586" xr:uid="{00000000-0005-0000-0000-0000333C0000}"/>
    <cellStyle name="Inactive 6 4 4 2 2 2" xfId="14587" xr:uid="{00000000-0005-0000-0000-0000343C0000}"/>
    <cellStyle name="Inactive 6 4 4 2 2 3" xfId="14588" xr:uid="{00000000-0005-0000-0000-0000353C0000}"/>
    <cellStyle name="Inactive 6 4 4 2 3" xfId="14589" xr:uid="{00000000-0005-0000-0000-0000363C0000}"/>
    <cellStyle name="Inactive 6 4 4 2 3 2" xfId="14590" xr:uid="{00000000-0005-0000-0000-0000373C0000}"/>
    <cellStyle name="Inactive 6 4 4 2 4" xfId="14591" xr:uid="{00000000-0005-0000-0000-0000383C0000}"/>
    <cellStyle name="Inactive 6 4 4 2 4 2" xfId="14592" xr:uid="{00000000-0005-0000-0000-0000393C0000}"/>
    <cellStyle name="Inactive 6 4 4 2 5" xfId="14593" xr:uid="{00000000-0005-0000-0000-00003A3C0000}"/>
    <cellStyle name="Inactive 6 4 4 2 5 2" xfId="14594" xr:uid="{00000000-0005-0000-0000-00003B3C0000}"/>
    <cellStyle name="Inactive 6 4 4 2 6" xfId="14595" xr:uid="{00000000-0005-0000-0000-00003C3C0000}"/>
    <cellStyle name="Inactive 6 4 4 2 6 2" xfId="14596" xr:uid="{00000000-0005-0000-0000-00003D3C0000}"/>
    <cellStyle name="Inactive 6 4 4 2 6 3" xfId="14597" xr:uid="{00000000-0005-0000-0000-00003E3C0000}"/>
    <cellStyle name="Inactive 6 4 4 2 7" xfId="14598" xr:uid="{00000000-0005-0000-0000-00003F3C0000}"/>
    <cellStyle name="Inactive 6 4 4 3" xfId="14599" xr:uid="{00000000-0005-0000-0000-0000403C0000}"/>
    <cellStyle name="Inactive 6 4 4 3 2" xfId="14600" xr:uid="{00000000-0005-0000-0000-0000413C0000}"/>
    <cellStyle name="Inactive 6 4 4 3 3" xfId="14601" xr:uid="{00000000-0005-0000-0000-0000423C0000}"/>
    <cellStyle name="Inactive 6 4 4 4" xfId="14602" xr:uid="{00000000-0005-0000-0000-0000433C0000}"/>
    <cellStyle name="Inactive 6 4 4 4 2" xfId="14603" xr:uid="{00000000-0005-0000-0000-0000443C0000}"/>
    <cellStyle name="Inactive 6 4 4 4 3" xfId="14604" xr:uid="{00000000-0005-0000-0000-0000453C0000}"/>
    <cellStyle name="Inactive 6 4 4 5" xfId="14605" xr:uid="{00000000-0005-0000-0000-0000463C0000}"/>
    <cellStyle name="Inactive 6 4 4 5 2" xfId="14606" xr:uid="{00000000-0005-0000-0000-0000473C0000}"/>
    <cellStyle name="Inactive 6 4 4 6" xfId="14607" xr:uid="{00000000-0005-0000-0000-0000483C0000}"/>
    <cellStyle name="Inactive 6 4 4 6 2" xfId="14608" xr:uid="{00000000-0005-0000-0000-0000493C0000}"/>
    <cellStyle name="Inactive 6 4 4 7" xfId="14609" xr:uid="{00000000-0005-0000-0000-00004A3C0000}"/>
    <cellStyle name="Inactive 6 4 4 8" xfId="14610" xr:uid="{00000000-0005-0000-0000-00004B3C0000}"/>
    <cellStyle name="Inactive 6 4 5" xfId="14611" xr:uid="{00000000-0005-0000-0000-00004C3C0000}"/>
    <cellStyle name="Inactive 6 4 5 2" xfId="14612" xr:uid="{00000000-0005-0000-0000-00004D3C0000}"/>
    <cellStyle name="Inactive 6 4 5 2 2" xfId="14613" xr:uid="{00000000-0005-0000-0000-00004E3C0000}"/>
    <cellStyle name="Inactive 6 4 5 2 3" xfId="14614" xr:uid="{00000000-0005-0000-0000-00004F3C0000}"/>
    <cellStyle name="Inactive 6 4 5 3" xfId="14615" xr:uid="{00000000-0005-0000-0000-0000503C0000}"/>
    <cellStyle name="Inactive 6 4 5 3 2" xfId="14616" xr:uid="{00000000-0005-0000-0000-0000513C0000}"/>
    <cellStyle name="Inactive 6 4 5 4" xfId="14617" xr:uid="{00000000-0005-0000-0000-0000523C0000}"/>
    <cellStyle name="Inactive 6 4 5 4 2" xfId="14618" xr:uid="{00000000-0005-0000-0000-0000533C0000}"/>
    <cellStyle name="Inactive 6 4 5 5" xfId="14619" xr:uid="{00000000-0005-0000-0000-0000543C0000}"/>
    <cellStyle name="Inactive 6 4 5 5 2" xfId="14620" xr:uid="{00000000-0005-0000-0000-0000553C0000}"/>
    <cellStyle name="Inactive 6 4 5 6" xfId="14621" xr:uid="{00000000-0005-0000-0000-0000563C0000}"/>
    <cellStyle name="Inactive 6 4 5 6 2" xfId="14622" xr:uid="{00000000-0005-0000-0000-0000573C0000}"/>
    <cellStyle name="Inactive 6 4 5 6 3" xfId="14623" xr:uid="{00000000-0005-0000-0000-0000583C0000}"/>
    <cellStyle name="Inactive 6 4 5 7" xfId="14624" xr:uid="{00000000-0005-0000-0000-0000593C0000}"/>
    <cellStyle name="Inactive 6 4 6" xfId="14625" xr:uid="{00000000-0005-0000-0000-00005A3C0000}"/>
    <cellStyle name="Inactive 6 4 6 2" xfId="14626" xr:uid="{00000000-0005-0000-0000-00005B3C0000}"/>
    <cellStyle name="Inactive 6 4 6 3" xfId="14627" xr:uid="{00000000-0005-0000-0000-00005C3C0000}"/>
    <cellStyle name="Inactive 6 4 7" xfId="14628" xr:uid="{00000000-0005-0000-0000-00005D3C0000}"/>
    <cellStyle name="Inactive 6 4 7 2" xfId="14629" xr:uid="{00000000-0005-0000-0000-00005E3C0000}"/>
    <cellStyle name="Inactive 6 4 7 3" xfId="14630" xr:uid="{00000000-0005-0000-0000-00005F3C0000}"/>
    <cellStyle name="Inactive 6 4 8" xfId="14631" xr:uid="{00000000-0005-0000-0000-0000603C0000}"/>
    <cellStyle name="Inactive 6 4 8 2" xfId="14632" xr:uid="{00000000-0005-0000-0000-0000613C0000}"/>
    <cellStyle name="Inactive 6 4 9" xfId="14633" xr:uid="{00000000-0005-0000-0000-0000623C0000}"/>
    <cellStyle name="Inactive 6 4 9 2" xfId="14634" xr:uid="{00000000-0005-0000-0000-0000633C0000}"/>
    <cellStyle name="Inactive 6 5" xfId="14635" xr:uid="{00000000-0005-0000-0000-0000643C0000}"/>
    <cellStyle name="Inactive 6 5 2" xfId="14636" xr:uid="{00000000-0005-0000-0000-0000653C0000}"/>
    <cellStyle name="Inactive 6 5 2 2" xfId="14637" xr:uid="{00000000-0005-0000-0000-0000663C0000}"/>
    <cellStyle name="Inactive 6 5 2 3" xfId="14638" xr:uid="{00000000-0005-0000-0000-0000673C0000}"/>
    <cellStyle name="Inactive 6 5 3" xfId="14639" xr:uid="{00000000-0005-0000-0000-0000683C0000}"/>
    <cellStyle name="Inactive 6 5 3 2" xfId="14640" xr:uid="{00000000-0005-0000-0000-0000693C0000}"/>
    <cellStyle name="Inactive 6 5 4" xfId="14641" xr:uid="{00000000-0005-0000-0000-00006A3C0000}"/>
    <cellStyle name="Inactive 6 5 4 2" xfId="14642" xr:uid="{00000000-0005-0000-0000-00006B3C0000}"/>
    <cellStyle name="Inactive 6 5 5" xfId="14643" xr:uid="{00000000-0005-0000-0000-00006C3C0000}"/>
    <cellStyle name="Inactive 6 5 5 2" xfId="14644" xr:uid="{00000000-0005-0000-0000-00006D3C0000}"/>
    <cellStyle name="Inactive 6 5 6" xfId="14645" xr:uid="{00000000-0005-0000-0000-00006E3C0000}"/>
    <cellStyle name="Inactive 6 5 6 2" xfId="14646" xr:uid="{00000000-0005-0000-0000-00006F3C0000}"/>
    <cellStyle name="Inactive 6 5 6 3" xfId="14647" xr:uid="{00000000-0005-0000-0000-0000703C0000}"/>
    <cellStyle name="Inactive 6 5 7" xfId="14648" xr:uid="{00000000-0005-0000-0000-0000713C0000}"/>
    <cellStyle name="Inactive 6 6" xfId="14649" xr:uid="{00000000-0005-0000-0000-0000723C0000}"/>
    <cellStyle name="Inactive 6 6 2" xfId="14650" xr:uid="{00000000-0005-0000-0000-0000733C0000}"/>
    <cellStyle name="Inactive 6 6 3" xfId="14651" xr:uid="{00000000-0005-0000-0000-0000743C0000}"/>
    <cellStyle name="Inactive 6 7" xfId="14652" xr:uid="{00000000-0005-0000-0000-0000753C0000}"/>
    <cellStyle name="Inactive 6 7 2" xfId="14653" xr:uid="{00000000-0005-0000-0000-0000763C0000}"/>
    <cellStyle name="Inactive 6 7 3" xfId="14654" xr:uid="{00000000-0005-0000-0000-0000773C0000}"/>
    <cellStyle name="Inactive 6 8" xfId="14655" xr:uid="{00000000-0005-0000-0000-0000783C0000}"/>
    <cellStyle name="Inactive 6 8 2" xfId="14656" xr:uid="{00000000-0005-0000-0000-0000793C0000}"/>
    <cellStyle name="Inactive 6 9" xfId="14657" xr:uid="{00000000-0005-0000-0000-00007A3C0000}"/>
    <cellStyle name="Inactive 6 9 2" xfId="14658" xr:uid="{00000000-0005-0000-0000-00007B3C0000}"/>
    <cellStyle name="Inactive 7" xfId="14659" xr:uid="{00000000-0005-0000-0000-00007C3C0000}"/>
    <cellStyle name="Inactive 7 10" xfId="14660" xr:uid="{00000000-0005-0000-0000-00007D3C0000}"/>
    <cellStyle name="Inactive 7 11" xfId="14661" xr:uid="{00000000-0005-0000-0000-00007E3C0000}"/>
    <cellStyle name="Inactive 7 2" xfId="14662" xr:uid="{00000000-0005-0000-0000-00007F3C0000}"/>
    <cellStyle name="Inactive 7 2 10" xfId="14663" xr:uid="{00000000-0005-0000-0000-0000803C0000}"/>
    <cellStyle name="Inactive 7 2 11" xfId="14664" xr:uid="{00000000-0005-0000-0000-0000813C0000}"/>
    <cellStyle name="Inactive 7 2 2" xfId="14665" xr:uid="{00000000-0005-0000-0000-0000823C0000}"/>
    <cellStyle name="Inactive 7 2 2 2" xfId="14666" xr:uid="{00000000-0005-0000-0000-0000833C0000}"/>
    <cellStyle name="Inactive 7 2 2 2 2" xfId="14667" xr:uid="{00000000-0005-0000-0000-0000843C0000}"/>
    <cellStyle name="Inactive 7 2 2 2 2 2" xfId="14668" xr:uid="{00000000-0005-0000-0000-0000853C0000}"/>
    <cellStyle name="Inactive 7 2 2 2 2 3" xfId="14669" xr:uid="{00000000-0005-0000-0000-0000863C0000}"/>
    <cellStyle name="Inactive 7 2 2 2 3" xfId="14670" xr:uid="{00000000-0005-0000-0000-0000873C0000}"/>
    <cellStyle name="Inactive 7 2 2 2 3 2" xfId="14671" xr:uid="{00000000-0005-0000-0000-0000883C0000}"/>
    <cellStyle name="Inactive 7 2 2 2 4" xfId="14672" xr:uid="{00000000-0005-0000-0000-0000893C0000}"/>
    <cellStyle name="Inactive 7 2 2 2 4 2" xfId="14673" xr:uid="{00000000-0005-0000-0000-00008A3C0000}"/>
    <cellStyle name="Inactive 7 2 2 2 5" xfId="14674" xr:uid="{00000000-0005-0000-0000-00008B3C0000}"/>
    <cellStyle name="Inactive 7 2 2 2 5 2" xfId="14675" xr:uid="{00000000-0005-0000-0000-00008C3C0000}"/>
    <cellStyle name="Inactive 7 2 2 2 6" xfId="14676" xr:uid="{00000000-0005-0000-0000-00008D3C0000}"/>
    <cellStyle name="Inactive 7 2 2 2 6 2" xfId="14677" xr:uid="{00000000-0005-0000-0000-00008E3C0000}"/>
    <cellStyle name="Inactive 7 2 2 2 6 3" xfId="14678" xr:uid="{00000000-0005-0000-0000-00008F3C0000}"/>
    <cellStyle name="Inactive 7 2 2 2 7" xfId="14679" xr:uid="{00000000-0005-0000-0000-0000903C0000}"/>
    <cellStyle name="Inactive 7 2 2 3" xfId="14680" xr:uid="{00000000-0005-0000-0000-0000913C0000}"/>
    <cellStyle name="Inactive 7 2 2 3 2" xfId="14681" xr:uid="{00000000-0005-0000-0000-0000923C0000}"/>
    <cellStyle name="Inactive 7 2 2 3 3" xfId="14682" xr:uid="{00000000-0005-0000-0000-0000933C0000}"/>
    <cellStyle name="Inactive 7 2 2 4" xfId="14683" xr:uid="{00000000-0005-0000-0000-0000943C0000}"/>
    <cellStyle name="Inactive 7 2 2 4 2" xfId="14684" xr:uid="{00000000-0005-0000-0000-0000953C0000}"/>
    <cellStyle name="Inactive 7 2 2 4 3" xfId="14685" xr:uid="{00000000-0005-0000-0000-0000963C0000}"/>
    <cellStyle name="Inactive 7 2 2 5" xfId="14686" xr:uid="{00000000-0005-0000-0000-0000973C0000}"/>
    <cellStyle name="Inactive 7 2 2 5 2" xfId="14687" xr:uid="{00000000-0005-0000-0000-0000983C0000}"/>
    <cellStyle name="Inactive 7 2 2 6" xfId="14688" xr:uid="{00000000-0005-0000-0000-0000993C0000}"/>
    <cellStyle name="Inactive 7 2 2 6 2" xfId="14689" xr:uid="{00000000-0005-0000-0000-00009A3C0000}"/>
    <cellStyle name="Inactive 7 2 2 7" xfId="14690" xr:uid="{00000000-0005-0000-0000-00009B3C0000}"/>
    <cellStyle name="Inactive 7 2 2 8" xfId="14691" xr:uid="{00000000-0005-0000-0000-00009C3C0000}"/>
    <cellStyle name="Inactive 7 2 3" xfId="14692" xr:uid="{00000000-0005-0000-0000-00009D3C0000}"/>
    <cellStyle name="Inactive 7 2 3 2" xfId="14693" xr:uid="{00000000-0005-0000-0000-00009E3C0000}"/>
    <cellStyle name="Inactive 7 2 3 2 2" xfId="14694" xr:uid="{00000000-0005-0000-0000-00009F3C0000}"/>
    <cellStyle name="Inactive 7 2 3 2 2 2" xfId="14695" xr:uid="{00000000-0005-0000-0000-0000A03C0000}"/>
    <cellStyle name="Inactive 7 2 3 2 2 3" xfId="14696" xr:uid="{00000000-0005-0000-0000-0000A13C0000}"/>
    <cellStyle name="Inactive 7 2 3 2 3" xfId="14697" xr:uid="{00000000-0005-0000-0000-0000A23C0000}"/>
    <cellStyle name="Inactive 7 2 3 2 3 2" xfId="14698" xr:uid="{00000000-0005-0000-0000-0000A33C0000}"/>
    <cellStyle name="Inactive 7 2 3 2 4" xfId="14699" xr:uid="{00000000-0005-0000-0000-0000A43C0000}"/>
    <cellStyle name="Inactive 7 2 3 2 4 2" xfId="14700" xr:uid="{00000000-0005-0000-0000-0000A53C0000}"/>
    <cellStyle name="Inactive 7 2 3 2 5" xfId="14701" xr:uid="{00000000-0005-0000-0000-0000A63C0000}"/>
    <cellStyle name="Inactive 7 2 3 2 5 2" xfId="14702" xr:uid="{00000000-0005-0000-0000-0000A73C0000}"/>
    <cellStyle name="Inactive 7 2 3 2 6" xfId="14703" xr:uid="{00000000-0005-0000-0000-0000A83C0000}"/>
    <cellStyle name="Inactive 7 2 3 2 6 2" xfId="14704" xr:uid="{00000000-0005-0000-0000-0000A93C0000}"/>
    <cellStyle name="Inactive 7 2 3 2 6 3" xfId="14705" xr:uid="{00000000-0005-0000-0000-0000AA3C0000}"/>
    <cellStyle name="Inactive 7 2 3 2 7" xfId="14706" xr:uid="{00000000-0005-0000-0000-0000AB3C0000}"/>
    <cellStyle name="Inactive 7 2 3 3" xfId="14707" xr:uid="{00000000-0005-0000-0000-0000AC3C0000}"/>
    <cellStyle name="Inactive 7 2 3 3 2" xfId="14708" xr:uid="{00000000-0005-0000-0000-0000AD3C0000}"/>
    <cellStyle name="Inactive 7 2 3 3 3" xfId="14709" xr:uid="{00000000-0005-0000-0000-0000AE3C0000}"/>
    <cellStyle name="Inactive 7 2 3 4" xfId="14710" xr:uid="{00000000-0005-0000-0000-0000AF3C0000}"/>
    <cellStyle name="Inactive 7 2 3 4 2" xfId="14711" xr:uid="{00000000-0005-0000-0000-0000B03C0000}"/>
    <cellStyle name="Inactive 7 2 3 4 3" xfId="14712" xr:uid="{00000000-0005-0000-0000-0000B13C0000}"/>
    <cellStyle name="Inactive 7 2 3 5" xfId="14713" xr:uid="{00000000-0005-0000-0000-0000B23C0000}"/>
    <cellStyle name="Inactive 7 2 3 5 2" xfId="14714" xr:uid="{00000000-0005-0000-0000-0000B33C0000}"/>
    <cellStyle name="Inactive 7 2 3 6" xfId="14715" xr:uid="{00000000-0005-0000-0000-0000B43C0000}"/>
    <cellStyle name="Inactive 7 2 3 6 2" xfId="14716" xr:uid="{00000000-0005-0000-0000-0000B53C0000}"/>
    <cellStyle name="Inactive 7 2 3 7" xfId="14717" xr:uid="{00000000-0005-0000-0000-0000B63C0000}"/>
    <cellStyle name="Inactive 7 2 3 8" xfId="14718" xr:uid="{00000000-0005-0000-0000-0000B73C0000}"/>
    <cellStyle name="Inactive 7 2 4" xfId="14719" xr:uid="{00000000-0005-0000-0000-0000B83C0000}"/>
    <cellStyle name="Inactive 7 2 4 2" xfId="14720" xr:uid="{00000000-0005-0000-0000-0000B93C0000}"/>
    <cellStyle name="Inactive 7 2 4 2 2" xfId="14721" xr:uid="{00000000-0005-0000-0000-0000BA3C0000}"/>
    <cellStyle name="Inactive 7 2 4 2 2 2" xfId="14722" xr:uid="{00000000-0005-0000-0000-0000BB3C0000}"/>
    <cellStyle name="Inactive 7 2 4 2 2 3" xfId="14723" xr:uid="{00000000-0005-0000-0000-0000BC3C0000}"/>
    <cellStyle name="Inactive 7 2 4 2 3" xfId="14724" xr:uid="{00000000-0005-0000-0000-0000BD3C0000}"/>
    <cellStyle name="Inactive 7 2 4 2 3 2" xfId="14725" xr:uid="{00000000-0005-0000-0000-0000BE3C0000}"/>
    <cellStyle name="Inactive 7 2 4 2 4" xfId="14726" xr:uid="{00000000-0005-0000-0000-0000BF3C0000}"/>
    <cellStyle name="Inactive 7 2 4 2 4 2" xfId="14727" xr:uid="{00000000-0005-0000-0000-0000C03C0000}"/>
    <cellStyle name="Inactive 7 2 4 2 5" xfId="14728" xr:uid="{00000000-0005-0000-0000-0000C13C0000}"/>
    <cellStyle name="Inactive 7 2 4 2 5 2" xfId="14729" xr:uid="{00000000-0005-0000-0000-0000C23C0000}"/>
    <cellStyle name="Inactive 7 2 4 2 6" xfId="14730" xr:uid="{00000000-0005-0000-0000-0000C33C0000}"/>
    <cellStyle name="Inactive 7 2 4 2 6 2" xfId="14731" xr:uid="{00000000-0005-0000-0000-0000C43C0000}"/>
    <cellStyle name="Inactive 7 2 4 2 6 3" xfId="14732" xr:uid="{00000000-0005-0000-0000-0000C53C0000}"/>
    <cellStyle name="Inactive 7 2 4 2 7" xfId="14733" xr:uid="{00000000-0005-0000-0000-0000C63C0000}"/>
    <cellStyle name="Inactive 7 2 4 3" xfId="14734" xr:uid="{00000000-0005-0000-0000-0000C73C0000}"/>
    <cellStyle name="Inactive 7 2 4 3 2" xfId="14735" xr:uid="{00000000-0005-0000-0000-0000C83C0000}"/>
    <cellStyle name="Inactive 7 2 4 3 3" xfId="14736" xr:uid="{00000000-0005-0000-0000-0000C93C0000}"/>
    <cellStyle name="Inactive 7 2 4 4" xfId="14737" xr:uid="{00000000-0005-0000-0000-0000CA3C0000}"/>
    <cellStyle name="Inactive 7 2 4 4 2" xfId="14738" xr:uid="{00000000-0005-0000-0000-0000CB3C0000}"/>
    <cellStyle name="Inactive 7 2 4 4 3" xfId="14739" xr:uid="{00000000-0005-0000-0000-0000CC3C0000}"/>
    <cellStyle name="Inactive 7 2 4 5" xfId="14740" xr:uid="{00000000-0005-0000-0000-0000CD3C0000}"/>
    <cellStyle name="Inactive 7 2 4 5 2" xfId="14741" xr:uid="{00000000-0005-0000-0000-0000CE3C0000}"/>
    <cellStyle name="Inactive 7 2 4 6" xfId="14742" xr:uid="{00000000-0005-0000-0000-0000CF3C0000}"/>
    <cellStyle name="Inactive 7 2 4 6 2" xfId="14743" xr:uid="{00000000-0005-0000-0000-0000D03C0000}"/>
    <cellStyle name="Inactive 7 2 4 7" xfId="14744" xr:uid="{00000000-0005-0000-0000-0000D13C0000}"/>
    <cellStyle name="Inactive 7 2 4 8" xfId="14745" xr:uid="{00000000-0005-0000-0000-0000D23C0000}"/>
    <cellStyle name="Inactive 7 2 5" xfId="14746" xr:uid="{00000000-0005-0000-0000-0000D33C0000}"/>
    <cellStyle name="Inactive 7 2 5 2" xfId="14747" xr:uid="{00000000-0005-0000-0000-0000D43C0000}"/>
    <cellStyle name="Inactive 7 2 5 2 2" xfId="14748" xr:uid="{00000000-0005-0000-0000-0000D53C0000}"/>
    <cellStyle name="Inactive 7 2 5 2 3" xfId="14749" xr:uid="{00000000-0005-0000-0000-0000D63C0000}"/>
    <cellStyle name="Inactive 7 2 5 3" xfId="14750" xr:uid="{00000000-0005-0000-0000-0000D73C0000}"/>
    <cellStyle name="Inactive 7 2 5 3 2" xfId="14751" xr:uid="{00000000-0005-0000-0000-0000D83C0000}"/>
    <cellStyle name="Inactive 7 2 5 4" xfId="14752" xr:uid="{00000000-0005-0000-0000-0000D93C0000}"/>
    <cellStyle name="Inactive 7 2 5 4 2" xfId="14753" xr:uid="{00000000-0005-0000-0000-0000DA3C0000}"/>
    <cellStyle name="Inactive 7 2 5 5" xfId="14754" xr:uid="{00000000-0005-0000-0000-0000DB3C0000}"/>
    <cellStyle name="Inactive 7 2 5 5 2" xfId="14755" xr:uid="{00000000-0005-0000-0000-0000DC3C0000}"/>
    <cellStyle name="Inactive 7 2 5 6" xfId="14756" xr:uid="{00000000-0005-0000-0000-0000DD3C0000}"/>
    <cellStyle name="Inactive 7 2 5 6 2" xfId="14757" xr:uid="{00000000-0005-0000-0000-0000DE3C0000}"/>
    <cellStyle name="Inactive 7 2 5 6 3" xfId="14758" xr:uid="{00000000-0005-0000-0000-0000DF3C0000}"/>
    <cellStyle name="Inactive 7 2 5 7" xfId="14759" xr:uid="{00000000-0005-0000-0000-0000E03C0000}"/>
    <cellStyle name="Inactive 7 2 6" xfId="14760" xr:uid="{00000000-0005-0000-0000-0000E13C0000}"/>
    <cellStyle name="Inactive 7 2 6 2" xfId="14761" xr:uid="{00000000-0005-0000-0000-0000E23C0000}"/>
    <cellStyle name="Inactive 7 2 6 3" xfId="14762" xr:uid="{00000000-0005-0000-0000-0000E33C0000}"/>
    <cellStyle name="Inactive 7 2 7" xfId="14763" xr:uid="{00000000-0005-0000-0000-0000E43C0000}"/>
    <cellStyle name="Inactive 7 2 7 2" xfId="14764" xr:uid="{00000000-0005-0000-0000-0000E53C0000}"/>
    <cellStyle name="Inactive 7 2 7 3" xfId="14765" xr:uid="{00000000-0005-0000-0000-0000E63C0000}"/>
    <cellStyle name="Inactive 7 2 8" xfId="14766" xr:uid="{00000000-0005-0000-0000-0000E73C0000}"/>
    <cellStyle name="Inactive 7 2 8 2" xfId="14767" xr:uid="{00000000-0005-0000-0000-0000E83C0000}"/>
    <cellStyle name="Inactive 7 2 9" xfId="14768" xr:uid="{00000000-0005-0000-0000-0000E93C0000}"/>
    <cellStyle name="Inactive 7 2 9 2" xfId="14769" xr:uid="{00000000-0005-0000-0000-0000EA3C0000}"/>
    <cellStyle name="Inactive 7 3" xfId="14770" xr:uid="{00000000-0005-0000-0000-0000EB3C0000}"/>
    <cellStyle name="Inactive 7 3 10" xfId="14771" xr:uid="{00000000-0005-0000-0000-0000EC3C0000}"/>
    <cellStyle name="Inactive 7 3 11" xfId="14772" xr:uid="{00000000-0005-0000-0000-0000ED3C0000}"/>
    <cellStyle name="Inactive 7 3 2" xfId="14773" xr:uid="{00000000-0005-0000-0000-0000EE3C0000}"/>
    <cellStyle name="Inactive 7 3 2 2" xfId="14774" xr:uid="{00000000-0005-0000-0000-0000EF3C0000}"/>
    <cellStyle name="Inactive 7 3 2 2 2" xfId="14775" xr:uid="{00000000-0005-0000-0000-0000F03C0000}"/>
    <cellStyle name="Inactive 7 3 2 2 2 2" xfId="14776" xr:uid="{00000000-0005-0000-0000-0000F13C0000}"/>
    <cellStyle name="Inactive 7 3 2 2 2 3" xfId="14777" xr:uid="{00000000-0005-0000-0000-0000F23C0000}"/>
    <cellStyle name="Inactive 7 3 2 2 3" xfId="14778" xr:uid="{00000000-0005-0000-0000-0000F33C0000}"/>
    <cellStyle name="Inactive 7 3 2 2 3 2" xfId="14779" xr:uid="{00000000-0005-0000-0000-0000F43C0000}"/>
    <cellStyle name="Inactive 7 3 2 2 4" xfId="14780" xr:uid="{00000000-0005-0000-0000-0000F53C0000}"/>
    <cellStyle name="Inactive 7 3 2 2 4 2" xfId="14781" xr:uid="{00000000-0005-0000-0000-0000F63C0000}"/>
    <cellStyle name="Inactive 7 3 2 2 5" xfId="14782" xr:uid="{00000000-0005-0000-0000-0000F73C0000}"/>
    <cellStyle name="Inactive 7 3 2 2 5 2" xfId="14783" xr:uid="{00000000-0005-0000-0000-0000F83C0000}"/>
    <cellStyle name="Inactive 7 3 2 2 6" xfId="14784" xr:uid="{00000000-0005-0000-0000-0000F93C0000}"/>
    <cellStyle name="Inactive 7 3 2 2 6 2" xfId="14785" xr:uid="{00000000-0005-0000-0000-0000FA3C0000}"/>
    <cellStyle name="Inactive 7 3 2 2 6 3" xfId="14786" xr:uid="{00000000-0005-0000-0000-0000FB3C0000}"/>
    <cellStyle name="Inactive 7 3 2 2 7" xfId="14787" xr:uid="{00000000-0005-0000-0000-0000FC3C0000}"/>
    <cellStyle name="Inactive 7 3 2 3" xfId="14788" xr:uid="{00000000-0005-0000-0000-0000FD3C0000}"/>
    <cellStyle name="Inactive 7 3 2 3 2" xfId="14789" xr:uid="{00000000-0005-0000-0000-0000FE3C0000}"/>
    <cellStyle name="Inactive 7 3 2 3 3" xfId="14790" xr:uid="{00000000-0005-0000-0000-0000FF3C0000}"/>
    <cellStyle name="Inactive 7 3 2 4" xfId="14791" xr:uid="{00000000-0005-0000-0000-0000003D0000}"/>
    <cellStyle name="Inactive 7 3 2 4 2" xfId="14792" xr:uid="{00000000-0005-0000-0000-0000013D0000}"/>
    <cellStyle name="Inactive 7 3 2 4 3" xfId="14793" xr:uid="{00000000-0005-0000-0000-0000023D0000}"/>
    <cellStyle name="Inactive 7 3 2 5" xfId="14794" xr:uid="{00000000-0005-0000-0000-0000033D0000}"/>
    <cellStyle name="Inactive 7 3 2 5 2" xfId="14795" xr:uid="{00000000-0005-0000-0000-0000043D0000}"/>
    <cellStyle name="Inactive 7 3 2 6" xfId="14796" xr:uid="{00000000-0005-0000-0000-0000053D0000}"/>
    <cellStyle name="Inactive 7 3 2 6 2" xfId="14797" xr:uid="{00000000-0005-0000-0000-0000063D0000}"/>
    <cellStyle name="Inactive 7 3 2 7" xfId="14798" xr:uid="{00000000-0005-0000-0000-0000073D0000}"/>
    <cellStyle name="Inactive 7 3 2 8" xfId="14799" xr:uid="{00000000-0005-0000-0000-0000083D0000}"/>
    <cellStyle name="Inactive 7 3 3" xfId="14800" xr:uid="{00000000-0005-0000-0000-0000093D0000}"/>
    <cellStyle name="Inactive 7 3 3 2" xfId="14801" xr:uid="{00000000-0005-0000-0000-00000A3D0000}"/>
    <cellStyle name="Inactive 7 3 3 2 2" xfId="14802" xr:uid="{00000000-0005-0000-0000-00000B3D0000}"/>
    <cellStyle name="Inactive 7 3 3 2 2 2" xfId="14803" xr:uid="{00000000-0005-0000-0000-00000C3D0000}"/>
    <cellStyle name="Inactive 7 3 3 2 2 3" xfId="14804" xr:uid="{00000000-0005-0000-0000-00000D3D0000}"/>
    <cellStyle name="Inactive 7 3 3 2 3" xfId="14805" xr:uid="{00000000-0005-0000-0000-00000E3D0000}"/>
    <cellStyle name="Inactive 7 3 3 2 3 2" xfId="14806" xr:uid="{00000000-0005-0000-0000-00000F3D0000}"/>
    <cellStyle name="Inactive 7 3 3 2 4" xfId="14807" xr:uid="{00000000-0005-0000-0000-0000103D0000}"/>
    <cellStyle name="Inactive 7 3 3 2 4 2" xfId="14808" xr:uid="{00000000-0005-0000-0000-0000113D0000}"/>
    <cellStyle name="Inactive 7 3 3 2 5" xfId="14809" xr:uid="{00000000-0005-0000-0000-0000123D0000}"/>
    <cellStyle name="Inactive 7 3 3 2 5 2" xfId="14810" xr:uid="{00000000-0005-0000-0000-0000133D0000}"/>
    <cellStyle name="Inactive 7 3 3 2 6" xfId="14811" xr:uid="{00000000-0005-0000-0000-0000143D0000}"/>
    <cellStyle name="Inactive 7 3 3 2 6 2" xfId="14812" xr:uid="{00000000-0005-0000-0000-0000153D0000}"/>
    <cellStyle name="Inactive 7 3 3 2 6 3" xfId="14813" xr:uid="{00000000-0005-0000-0000-0000163D0000}"/>
    <cellStyle name="Inactive 7 3 3 2 7" xfId="14814" xr:uid="{00000000-0005-0000-0000-0000173D0000}"/>
    <cellStyle name="Inactive 7 3 3 3" xfId="14815" xr:uid="{00000000-0005-0000-0000-0000183D0000}"/>
    <cellStyle name="Inactive 7 3 3 3 2" xfId="14816" xr:uid="{00000000-0005-0000-0000-0000193D0000}"/>
    <cellStyle name="Inactive 7 3 3 3 3" xfId="14817" xr:uid="{00000000-0005-0000-0000-00001A3D0000}"/>
    <cellStyle name="Inactive 7 3 3 4" xfId="14818" xr:uid="{00000000-0005-0000-0000-00001B3D0000}"/>
    <cellStyle name="Inactive 7 3 3 4 2" xfId="14819" xr:uid="{00000000-0005-0000-0000-00001C3D0000}"/>
    <cellStyle name="Inactive 7 3 3 4 3" xfId="14820" xr:uid="{00000000-0005-0000-0000-00001D3D0000}"/>
    <cellStyle name="Inactive 7 3 3 5" xfId="14821" xr:uid="{00000000-0005-0000-0000-00001E3D0000}"/>
    <cellStyle name="Inactive 7 3 3 5 2" xfId="14822" xr:uid="{00000000-0005-0000-0000-00001F3D0000}"/>
    <cellStyle name="Inactive 7 3 3 6" xfId="14823" xr:uid="{00000000-0005-0000-0000-0000203D0000}"/>
    <cellStyle name="Inactive 7 3 3 6 2" xfId="14824" xr:uid="{00000000-0005-0000-0000-0000213D0000}"/>
    <cellStyle name="Inactive 7 3 3 7" xfId="14825" xr:uid="{00000000-0005-0000-0000-0000223D0000}"/>
    <cellStyle name="Inactive 7 3 3 8" xfId="14826" xr:uid="{00000000-0005-0000-0000-0000233D0000}"/>
    <cellStyle name="Inactive 7 3 4" xfId="14827" xr:uid="{00000000-0005-0000-0000-0000243D0000}"/>
    <cellStyle name="Inactive 7 3 4 2" xfId="14828" xr:uid="{00000000-0005-0000-0000-0000253D0000}"/>
    <cellStyle name="Inactive 7 3 4 2 2" xfId="14829" xr:uid="{00000000-0005-0000-0000-0000263D0000}"/>
    <cellStyle name="Inactive 7 3 4 2 2 2" xfId="14830" xr:uid="{00000000-0005-0000-0000-0000273D0000}"/>
    <cellStyle name="Inactive 7 3 4 2 2 3" xfId="14831" xr:uid="{00000000-0005-0000-0000-0000283D0000}"/>
    <cellStyle name="Inactive 7 3 4 2 3" xfId="14832" xr:uid="{00000000-0005-0000-0000-0000293D0000}"/>
    <cellStyle name="Inactive 7 3 4 2 3 2" xfId="14833" xr:uid="{00000000-0005-0000-0000-00002A3D0000}"/>
    <cellStyle name="Inactive 7 3 4 2 4" xfId="14834" xr:uid="{00000000-0005-0000-0000-00002B3D0000}"/>
    <cellStyle name="Inactive 7 3 4 2 4 2" xfId="14835" xr:uid="{00000000-0005-0000-0000-00002C3D0000}"/>
    <cellStyle name="Inactive 7 3 4 2 5" xfId="14836" xr:uid="{00000000-0005-0000-0000-00002D3D0000}"/>
    <cellStyle name="Inactive 7 3 4 2 5 2" xfId="14837" xr:uid="{00000000-0005-0000-0000-00002E3D0000}"/>
    <cellStyle name="Inactive 7 3 4 2 6" xfId="14838" xr:uid="{00000000-0005-0000-0000-00002F3D0000}"/>
    <cellStyle name="Inactive 7 3 4 2 6 2" xfId="14839" xr:uid="{00000000-0005-0000-0000-0000303D0000}"/>
    <cellStyle name="Inactive 7 3 4 2 6 3" xfId="14840" xr:uid="{00000000-0005-0000-0000-0000313D0000}"/>
    <cellStyle name="Inactive 7 3 4 2 7" xfId="14841" xr:uid="{00000000-0005-0000-0000-0000323D0000}"/>
    <cellStyle name="Inactive 7 3 4 3" xfId="14842" xr:uid="{00000000-0005-0000-0000-0000333D0000}"/>
    <cellStyle name="Inactive 7 3 4 3 2" xfId="14843" xr:uid="{00000000-0005-0000-0000-0000343D0000}"/>
    <cellStyle name="Inactive 7 3 4 3 3" xfId="14844" xr:uid="{00000000-0005-0000-0000-0000353D0000}"/>
    <cellStyle name="Inactive 7 3 4 4" xfId="14845" xr:uid="{00000000-0005-0000-0000-0000363D0000}"/>
    <cellStyle name="Inactive 7 3 4 4 2" xfId="14846" xr:uid="{00000000-0005-0000-0000-0000373D0000}"/>
    <cellStyle name="Inactive 7 3 4 4 3" xfId="14847" xr:uid="{00000000-0005-0000-0000-0000383D0000}"/>
    <cellStyle name="Inactive 7 3 4 5" xfId="14848" xr:uid="{00000000-0005-0000-0000-0000393D0000}"/>
    <cellStyle name="Inactive 7 3 4 5 2" xfId="14849" xr:uid="{00000000-0005-0000-0000-00003A3D0000}"/>
    <cellStyle name="Inactive 7 3 4 6" xfId="14850" xr:uid="{00000000-0005-0000-0000-00003B3D0000}"/>
    <cellStyle name="Inactive 7 3 4 6 2" xfId="14851" xr:uid="{00000000-0005-0000-0000-00003C3D0000}"/>
    <cellStyle name="Inactive 7 3 4 7" xfId="14852" xr:uid="{00000000-0005-0000-0000-00003D3D0000}"/>
    <cellStyle name="Inactive 7 3 4 8" xfId="14853" xr:uid="{00000000-0005-0000-0000-00003E3D0000}"/>
    <cellStyle name="Inactive 7 3 5" xfId="14854" xr:uid="{00000000-0005-0000-0000-00003F3D0000}"/>
    <cellStyle name="Inactive 7 3 5 2" xfId="14855" xr:uid="{00000000-0005-0000-0000-0000403D0000}"/>
    <cellStyle name="Inactive 7 3 5 2 2" xfId="14856" xr:uid="{00000000-0005-0000-0000-0000413D0000}"/>
    <cellStyle name="Inactive 7 3 5 2 3" xfId="14857" xr:uid="{00000000-0005-0000-0000-0000423D0000}"/>
    <cellStyle name="Inactive 7 3 5 3" xfId="14858" xr:uid="{00000000-0005-0000-0000-0000433D0000}"/>
    <cellStyle name="Inactive 7 3 5 3 2" xfId="14859" xr:uid="{00000000-0005-0000-0000-0000443D0000}"/>
    <cellStyle name="Inactive 7 3 5 4" xfId="14860" xr:uid="{00000000-0005-0000-0000-0000453D0000}"/>
    <cellStyle name="Inactive 7 3 5 4 2" xfId="14861" xr:uid="{00000000-0005-0000-0000-0000463D0000}"/>
    <cellStyle name="Inactive 7 3 5 5" xfId="14862" xr:uid="{00000000-0005-0000-0000-0000473D0000}"/>
    <cellStyle name="Inactive 7 3 5 5 2" xfId="14863" xr:uid="{00000000-0005-0000-0000-0000483D0000}"/>
    <cellStyle name="Inactive 7 3 5 6" xfId="14864" xr:uid="{00000000-0005-0000-0000-0000493D0000}"/>
    <cellStyle name="Inactive 7 3 5 6 2" xfId="14865" xr:uid="{00000000-0005-0000-0000-00004A3D0000}"/>
    <cellStyle name="Inactive 7 3 5 6 3" xfId="14866" xr:uid="{00000000-0005-0000-0000-00004B3D0000}"/>
    <cellStyle name="Inactive 7 3 5 7" xfId="14867" xr:uid="{00000000-0005-0000-0000-00004C3D0000}"/>
    <cellStyle name="Inactive 7 3 6" xfId="14868" xr:uid="{00000000-0005-0000-0000-00004D3D0000}"/>
    <cellStyle name="Inactive 7 3 6 2" xfId="14869" xr:uid="{00000000-0005-0000-0000-00004E3D0000}"/>
    <cellStyle name="Inactive 7 3 6 3" xfId="14870" xr:uid="{00000000-0005-0000-0000-00004F3D0000}"/>
    <cellStyle name="Inactive 7 3 7" xfId="14871" xr:uid="{00000000-0005-0000-0000-0000503D0000}"/>
    <cellStyle name="Inactive 7 3 7 2" xfId="14872" xr:uid="{00000000-0005-0000-0000-0000513D0000}"/>
    <cellStyle name="Inactive 7 3 7 3" xfId="14873" xr:uid="{00000000-0005-0000-0000-0000523D0000}"/>
    <cellStyle name="Inactive 7 3 8" xfId="14874" xr:uid="{00000000-0005-0000-0000-0000533D0000}"/>
    <cellStyle name="Inactive 7 3 8 2" xfId="14875" xr:uid="{00000000-0005-0000-0000-0000543D0000}"/>
    <cellStyle name="Inactive 7 3 9" xfId="14876" xr:uid="{00000000-0005-0000-0000-0000553D0000}"/>
    <cellStyle name="Inactive 7 3 9 2" xfId="14877" xr:uid="{00000000-0005-0000-0000-0000563D0000}"/>
    <cellStyle name="Inactive 7 4" xfId="14878" xr:uid="{00000000-0005-0000-0000-0000573D0000}"/>
    <cellStyle name="Inactive 7 4 10" xfId="14879" xr:uid="{00000000-0005-0000-0000-0000583D0000}"/>
    <cellStyle name="Inactive 7 4 11" xfId="14880" xr:uid="{00000000-0005-0000-0000-0000593D0000}"/>
    <cellStyle name="Inactive 7 4 2" xfId="14881" xr:uid="{00000000-0005-0000-0000-00005A3D0000}"/>
    <cellStyle name="Inactive 7 4 2 2" xfId="14882" xr:uid="{00000000-0005-0000-0000-00005B3D0000}"/>
    <cellStyle name="Inactive 7 4 2 2 2" xfId="14883" xr:uid="{00000000-0005-0000-0000-00005C3D0000}"/>
    <cellStyle name="Inactive 7 4 2 2 2 2" xfId="14884" xr:uid="{00000000-0005-0000-0000-00005D3D0000}"/>
    <cellStyle name="Inactive 7 4 2 2 2 3" xfId="14885" xr:uid="{00000000-0005-0000-0000-00005E3D0000}"/>
    <cellStyle name="Inactive 7 4 2 2 3" xfId="14886" xr:uid="{00000000-0005-0000-0000-00005F3D0000}"/>
    <cellStyle name="Inactive 7 4 2 2 3 2" xfId="14887" xr:uid="{00000000-0005-0000-0000-0000603D0000}"/>
    <cellStyle name="Inactive 7 4 2 2 4" xfId="14888" xr:uid="{00000000-0005-0000-0000-0000613D0000}"/>
    <cellStyle name="Inactive 7 4 2 2 4 2" xfId="14889" xr:uid="{00000000-0005-0000-0000-0000623D0000}"/>
    <cellStyle name="Inactive 7 4 2 2 5" xfId="14890" xr:uid="{00000000-0005-0000-0000-0000633D0000}"/>
    <cellStyle name="Inactive 7 4 2 2 5 2" xfId="14891" xr:uid="{00000000-0005-0000-0000-0000643D0000}"/>
    <cellStyle name="Inactive 7 4 2 2 6" xfId="14892" xr:uid="{00000000-0005-0000-0000-0000653D0000}"/>
    <cellStyle name="Inactive 7 4 2 2 6 2" xfId="14893" xr:uid="{00000000-0005-0000-0000-0000663D0000}"/>
    <cellStyle name="Inactive 7 4 2 2 6 3" xfId="14894" xr:uid="{00000000-0005-0000-0000-0000673D0000}"/>
    <cellStyle name="Inactive 7 4 2 2 7" xfId="14895" xr:uid="{00000000-0005-0000-0000-0000683D0000}"/>
    <cellStyle name="Inactive 7 4 2 3" xfId="14896" xr:uid="{00000000-0005-0000-0000-0000693D0000}"/>
    <cellStyle name="Inactive 7 4 2 3 2" xfId="14897" xr:uid="{00000000-0005-0000-0000-00006A3D0000}"/>
    <cellStyle name="Inactive 7 4 2 3 3" xfId="14898" xr:uid="{00000000-0005-0000-0000-00006B3D0000}"/>
    <cellStyle name="Inactive 7 4 2 4" xfId="14899" xr:uid="{00000000-0005-0000-0000-00006C3D0000}"/>
    <cellStyle name="Inactive 7 4 2 4 2" xfId="14900" xr:uid="{00000000-0005-0000-0000-00006D3D0000}"/>
    <cellStyle name="Inactive 7 4 2 4 3" xfId="14901" xr:uid="{00000000-0005-0000-0000-00006E3D0000}"/>
    <cellStyle name="Inactive 7 4 2 5" xfId="14902" xr:uid="{00000000-0005-0000-0000-00006F3D0000}"/>
    <cellStyle name="Inactive 7 4 2 5 2" xfId="14903" xr:uid="{00000000-0005-0000-0000-0000703D0000}"/>
    <cellStyle name="Inactive 7 4 2 6" xfId="14904" xr:uid="{00000000-0005-0000-0000-0000713D0000}"/>
    <cellStyle name="Inactive 7 4 2 6 2" xfId="14905" xr:uid="{00000000-0005-0000-0000-0000723D0000}"/>
    <cellStyle name="Inactive 7 4 2 7" xfId="14906" xr:uid="{00000000-0005-0000-0000-0000733D0000}"/>
    <cellStyle name="Inactive 7 4 2 8" xfId="14907" xr:uid="{00000000-0005-0000-0000-0000743D0000}"/>
    <cellStyle name="Inactive 7 4 3" xfId="14908" xr:uid="{00000000-0005-0000-0000-0000753D0000}"/>
    <cellStyle name="Inactive 7 4 3 2" xfId="14909" xr:uid="{00000000-0005-0000-0000-0000763D0000}"/>
    <cellStyle name="Inactive 7 4 3 2 2" xfId="14910" xr:uid="{00000000-0005-0000-0000-0000773D0000}"/>
    <cellStyle name="Inactive 7 4 3 2 2 2" xfId="14911" xr:uid="{00000000-0005-0000-0000-0000783D0000}"/>
    <cellStyle name="Inactive 7 4 3 2 2 3" xfId="14912" xr:uid="{00000000-0005-0000-0000-0000793D0000}"/>
    <cellStyle name="Inactive 7 4 3 2 3" xfId="14913" xr:uid="{00000000-0005-0000-0000-00007A3D0000}"/>
    <cellStyle name="Inactive 7 4 3 2 3 2" xfId="14914" xr:uid="{00000000-0005-0000-0000-00007B3D0000}"/>
    <cellStyle name="Inactive 7 4 3 2 4" xfId="14915" xr:uid="{00000000-0005-0000-0000-00007C3D0000}"/>
    <cellStyle name="Inactive 7 4 3 2 4 2" xfId="14916" xr:uid="{00000000-0005-0000-0000-00007D3D0000}"/>
    <cellStyle name="Inactive 7 4 3 2 5" xfId="14917" xr:uid="{00000000-0005-0000-0000-00007E3D0000}"/>
    <cellStyle name="Inactive 7 4 3 2 5 2" xfId="14918" xr:uid="{00000000-0005-0000-0000-00007F3D0000}"/>
    <cellStyle name="Inactive 7 4 3 2 6" xfId="14919" xr:uid="{00000000-0005-0000-0000-0000803D0000}"/>
    <cellStyle name="Inactive 7 4 3 2 6 2" xfId="14920" xr:uid="{00000000-0005-0000-0000-0000813D0000}"/>
    <cellStyle name="Inactive 7 4 3 2 6 3" xfId="14921" xr:uid="{00000000-0005-0000-0000-0000823D0000}"/>
    <cellStyle name="Inactive 7 4 3 2 7" xfId="14922" xr:uid="{00000000-0005-0000-0000-0000833D0000}"/>
    <cellStyle name="Inactive 7 4 3 3" xfId="14923" xr:uid="{00000000-0005-0000-0000-0000843D0000}"/>
    <cellStyle name="Inactive 7 4 3 3 2" xfId="14924" xr:uid="{00000000-0005-0000-0000-0000853D0000}"/>
    <cellStyle name="Inactive 7 4 3 3 3" xfId="14925" xr:uid="{00000000-0005-0000-0000-0000863D0000}"/>
    <cellStyle name="Inactive 7 4 3 4" xfId="14926" xr:uid="{00000000-0005-0000-0000-0000873D0000}"/>
    <cellStyle name="Inactive 7 4 3 4 2" xfId="14927" xr:uid="{00000000-0005-0000-0000-0000883D0000}"/>
    <cellStyle name="Inactive 7 4 3 4 3" xfId="14928" xr:uid="{00000000-0005-0000-0000-0000893D0000}"/>
    <cellStyle name="Inactive 7 4 3 5" xfId="14929" xr:uid="{00000000-0005-0000-0000-00008A3D0000}"/>
    <cellStyle name="Inactive 7 4 3 5 2" xfId="14930" xr:uid="{00000000-0005-0000-0000-00008B3D0000}"/>
    <cellStyle name="Inactive 7 4 3 6" xfId="14931" xr:uid="{00000000-0005-0000-0000-00008C3D0000}"/>
    <cellStyle name="Inactive 7 4 3 6 2" xfId="14932" xr:uid="{00000000-0005-0000-0000-00008D3D0000}"/>
    <cellStyle name="Inactive 7 4 3 7" xfId="14933" xr:uid="{00000000-0005-0000-0000-00008E3D0000}"/>
    <cellStyle name="Inactive 7 4 3 8" xfId="14934" xr:uid="{00000000-0005-0000-0000-00008F3D0000}"/>
    <cellStyle name="Inactive 7 4 4" xfId="14935" xr:uid="{00000000-0005-0000-0000-0000903D0000}"/>
    <cellStyle name="Inactive 7 4 4 2" xfId="14936" xr:uid="{00000000-0005-0000-0000-0000913D0000}"/>
    <cellStyle name="Inactive 7 4 4 2 2" xfId="14937" xr:uid="{00000000-0005-0000-0000-0000923D0000}"/>
    <cellStyle name="Inactive 7 4 4 2 2 2" xfId="14938" xr:uid="{00000000-0005-0000-0000-0000933D0000}"/>
    <cellStyle name="Inactive 7 4 4 2 2 3" xfId="14939" xr:uid="{00000000-0005-0000-0000-0000943D0000}"/>
    <cellStyle name="Inactive 7 4 4 2 3" xfId="14940" xr:uid="{00000000-0005-0000-0000-0000953D0000}"/>
    <cellStyle name="Inactive 7 4 4 2 3 2" xfId="14941" xr:uid="{00000000-0005-0000-0000-0000963D0000}"/>
    <cellStyle name="Inactive 7 4 4 2 4" xfId="14942" xr:uid="{00000000-0005-0000-0000-0000973D0000}"/>
    <cellStyle name="Inactive 7 4 4 2 4 2" xfId="14943" xr:uid="{00000000-0005-0000-0000-0000983D0000}"/>
    <cellStyle name="Inactive 7 4 4 2 5" xfId="14944" xr:uid="{00000000-0005-0000-0000-0000993D0000}"/>
    <cellStyle name="Inactive 7 4 4 2 5 2" xfId="14945" xr:uid="{00000000-0005-0000-0000-00009A3D0000}"/>
    <cellStyle name="Inactive 7 4 4 2 6" xfId="14946" xr:uid="{00000000-0005-0000-0000-00009B3D0000}"/>
    <cellStyle name="Inactive 7 4 4 2 6 2" xfId="14947" xr:uid="{00000000-0005-0000-0000-00009C3D0000}"/>
    <cellStyle name="Inactive 7 4 4 2 6 3" xfId="14948" xr:uid="{00000000-0005-0000-0000-00009D3D0000}"/>
    <cellStyle name="Inactive 7 4 4 2 7" xfId="14949" xr:uid="{00000000-0005-0000-0000-00009E3D0000}"/>
    <cellStyle name="Inactive 7 4 4 3" xfId="14950" xr:uid="{00000000-0005-0000-0000-00009F3D0000}"/>
    <cellStyle name="Inactive 7 4 4 3 2" xfId="14951" xr:uid="{00000000-0005-0000-0000-0000A03D0000}"/>
    <cellStyle name="Inactive 7 4 4 3 3" xfId="14952" xr:uid="{00000000-0005-0000-0000-0000A13D0000}"/>
    <cellStyle name="Inactive 7 4 4 4" xfId="14953" xr:uid="{00000000-0005-0000-0000-0000A23D0000}"/>
    <cellStyle name="Inactive 7 4 4 4 2" xfId="14954" xr:uid="{00000000-0005-0000-0000-0000A33D0000}"/>
    <cellStyle name="Inactive 7 4 4 4 3" xfId="14955" xr:uid="{00000000-0005-0000-0000-0000A43D0000}"/>
    <cellStyle name="Inactive 7 4 4 5" xfId="14956" xr:uid="{00000000-0005-0000-0000-0000A53D0000}"/>
    <cellStyle name="Inactive 7 4 4 5 2" xfId="14957" xr:uid="{00000000-0005-0000-0000-0000A63D0000}"/>
    <cellStyle name="Inactive 7 4 4 6" xfId="14958" xr:uid="{00000000-0005-0000-0000-0000A73D0000}"/>
    <cellStyle name="Inactive 7 4 4 6 2" xfId="14959" xr:uid="{00000000-0005-0000-0000-0000A83D0000}"/>
    <cellStyle name="Inactive 7 4 4 7" xfId="14960" xr:uid="{00000000-0005-0000-0000-0000A93D0000}"/>
    <cellStyle name="Inactive 7 4 4 8" xfId="14961" xr:uid="{00000000-0005-0000-0000-0000AA3D0000}"/>
    <cellStyle name="Inactive 7 4 5" xfId="14962" xr:uid="{00000000-0005-0000-0000-0000AB3D0000}"/>
    <cellStyle name="Inactive 7 4 5 2" xfId="14963" xr:uid="{00000000-0005-0000-0000-0000AC3D0000}"/>
    <cellStyle name="Inactive 7 4 5 2 2" xfId="14964" xr:uid="{00000000-0005-0000-0000-0000AD3D0000}"/>
    <cellStyle name="Inactive 7 4 5 2 3" xfId="14965" xr:uid="{00000000-0005-0000-0000-0000AE3D0000}"/>
    <cellStyle name="Inactive 7 4 5 3" xfId="14966" xr:uid="{00000000-0005-0000-0000-0000AF3D0000}"/>
    <cellStyle name="Inactive 7 4 5 3 2" xfId="14967" xr:uid="{00000000-0005-0000-0000-0000B03D0000}"/>
    <cellStyle name="Inactive 7 4 5 4" xfId="14968" xr:uid="{00000000-0005-0000-0000-0000B13D0000}"/>
    <cellStyle name="Inactive 7 4 5 4 2" xfId="14969" xr:uid="{00000000-0005-0000-0000-0000B23D0000}"/>
    <cellStyle name="Inactive 7 4 5 5" xfId="14970" xr:uid="{00000000-0005-0000-0000-0000B33D0000}"/>
    <cellStyle name="Inactive 7 4 5 5 2" xfId="14971" xr:uid="{00000000-0005-0000-0000-0000B43D0000}"/>
    <cellStyle name="Inactive 7 4 5 6" xfId="14972" xr:uid="{00000000-0005-0000-0000-0000B53D0000}"/>
    <cellStyle name="Inactive 7 4 5 6 2" xfId="14973" xr:uid="{00000000-0005-0000-0000-0000B63D0000}"/>
    <cellStyle name="Inactive 7 4 5 6 3" xfId="14974" xr:uid="{00000000-0005-0000-0000-0000B73D0000}"/>
    <cellStyle name="Inactive 7 4 5 7" xfId="14975" xr:uid="{00000000-0005-0000-0000-0000B83D0000}"/>
    <cellStyle name="Inactive 7 4 6" xfId="14976" xr:uid="{00000000-0005-0000-0000-0000B93D0000}"/>
    <cellStyle name="Inactive 7 4 6 2" xfId="14977" xr:uid="{00000000-0005-0000-0000-0000BA3D0000}"/>
    <cellStyle name="Inactive 7 4 6 3" xfId="14978" xr:uid="{00000000-0005-0000-0000-0000BB3D0000}"/>
    <cellStyle name="Inactive 7 4 7" xfId="14979" xr:uid="{00000000-0005-0000-0000-0000BC3D0000}"/>
    <cellStyle name="Inactive 7 4 7 2" xfId="14980" xr:uid="{00000000-0005-0000-0000-0000BD3D0000}"/>
    <cellStyle name="Inactive 7 4 7 3" xfId="14981" xr:uid="{00000000-0005-0000-0000-0000BE3D0000}"/>
    <cellStyle name="Inactive 7 4 8" xfId="14982" xr:uid="{00000000-0005-0000-0000-0000BF3D0000}"/>
    <cellStyle name="Inactive 7 4 8 2" xfId="14983" xr:uid="{00000000-0005-0000-0000-0000C03D0000}"/>
    <cellStyle name="Inactive 7 4 9" xfId="14984" xr:uid="{00000000-0005-0000-0000-0000C13D0000}"/>
    <cellStyle name="Inactive 7 4 9 2" xfId="14985" xr:uid="{00000000-0005-0000-0000-0000C23D0000}"/>
    <cellStyle name="Inactive 7 5" xfId="14986" xr:uid="{00000000-0005-0000-0000-0000C33D0000}"/>
    <cellStyle name="Inactive 7 5 2" xfId="14987" xr:uid="{00000000-0005-0000-0000-0000C43D0000}"/>
    <cellStyle name="Inactive 7 5 2 2" xfId="14988" xr:uid="{00000000-0005-0000-0000-0000C53D0000}"/>
    <cellStyle name="Inactive 7 5 2 3" xfId="14989" xr:uid="{00000000-0005-0000-0000-0000C63D0000}"/>
    <cellStyle name="Inactive 7 5 3" xfId="14990" xr:uid="{00000000-0005-0000-0000-0000C73D0000}"/>
    <cellStyle name="Inactive 7 5 3 2" xfId="14991" xr:uid="{00000000-0005-0000-0000-0000C83D0000}"/>
    <cellStyle name="Inactive 7 5 4" xfId="14992" xr:uid="{00000000-0005-0000-0000-0000C93D0000}"/>
    <cellStyle name="Inactive 7 5 4 2" xfId="14993" xr:uid="{00000000-0005-0000-0000-0000CA3D0000}"/>
    <cellStyle name="Inactive 7 5 5" xfId="14994" xr:uid="{00000000-0005-0000-0000-0000CB3D0000}"/>
    <cellStyle name="Inactive 7 5 5 2" xfId="14995" xr:uid="{00000000-0005-0000-0000-0000CC3D0000}"/>
    <cellStyle name="Inactive 7 5 6" xfId="14996" xr:uid="{00000000-0005-0000-0000-0000CD3D0000}"/>
    <cellStyle name="Inactive 7 5 6 2" xfId="14997" xr:uid="{00000000-0005-0000-0000-0000CE3D0000}"/>
    <cellStyle name="Inactive 7 5 6 3" xfId="14998" xr:uid="{00000000-0005-0000-0000-0000CF3D0000}"/>
    <cellStyle name="Inactive 7 5 7" xfId="14999" xr:uid="{00000000-0005-0000-0000-0000D03D0000}"/>
    <cellStyle name="Inactive 7 6" xfId="15000" xr:uid="{00000000-0005-0000-0000-0000D13D0000}"/>
    <cellStyle name="Inactive 7 6 2" xfId="15001" xr:uid="{00000000-0005-0000-0000-0000D23D0000}"/>
    <cellStyle name="Inactive 7 6 3" xfId="15002" xr:uid="{00000000-0005-0000-0000-0000D33D0000}"/>
    <cellStyle name="Inactive 7 7" xfId="15003" xr:uid="{00000000-0005-0000-0000-0000D43D0000}"/>
    <cellStyle name="Inactive 7 7 2" xfId="15004" xr:uid="{00000000-0005-0000-0000-0000D53D0000}"/>
    <cellStyle name="Inactive 7 7 3" xfId="15005" xr:uid="{00000000-0005-0000-0000-0000D63D0000}"/>
    <cellStyle name="Inactive 7 8" xfId="15006" xr:uid="{00000000-0005-0000-0000-0000D73D0000}"/>
    <cellStyle name="Inactive 7 8 2" xfId="15007" xr:uid="{00000000-0005-0000-0000-0000D83D0000}"/>
    <cellStyle name="Inactive 7 9" xfId="15008" xr:uid="{00000000-0005-0000-0000-0000D93D0000}"/>
    <cellStyle name="Inactive 7 9 2" xfId="15009" xr:uid="{00000000-0005-0000-0000-0000DA3D0000}"/>
    <cellStyle name="Inactive 8" xfId="15010" xr:uid="{00000000-0005-0000-0000-0000DB3D0000}"/>
    <cellStyle name="Inactive 8 10" xfId="15011" xr:uid="{00000000-0005-0000-0000-0000DC3D0000}"/>
    <cellStyle name="Inactive 8 11" xfId="15012" xr:uid="{00000000-0005-0000-0000-0000DD3D0000}"/>
    <cellStyle name="Inactive 8 2" xfId="15013" xr:uid="{00000000-0005-0000-0000-0000DE3D0000}"/>
    <cellStyle name="Inactive 8 2 10" xfId="15014" xr:uid="{00000000-0005-0000-0000-0000DF3D0000}"/>
    <cellStyle name="Inactive 8 2 11" xfId="15015" xr:uid="{00000000-0005-0000-0000-0000E03D0000}"/>
    <cellStyle name="Inactive 8 2 2" xfId="15016" xr:uid="{00000000-0005-0000-0000-0000E13D0000}"/>
    <cellStyle name="Inactive 8 2 2 2" xfId="15017" xr:uid="{00000000-0005-0000-0000-0000E23D0000}"/>
    <cellStyle name="Inactive 8 2 2 2 2" xfId="15018" xr:uid="{00000000-0005-0000-0000-0000E33D0000}"/>
    <cellStyle name="Inactive 8 2 2 2 2 2" xfId="15019" xr:uid="{00000000-0005-0000-0000-0000E43D0000}"/>
    <cellStyle name="Inactive 8 2 2 2 2 3" xfId="15020" xr:uid="{00000000-0005-0000-0000-0000E53D0000}"/>
    <cellStyle name="Inactive 8 2 2 2 3" xfId="15021" xr:uid="{00000000-0005-0000-0000-0000E63D0000}"/>
    <cellStyle name="Inactive 8 2 2 2 3 2" xfId="15022" xr:uid="{00000000-0005-0000-0000-0000E73D0000}"/>
    <cellStyle name="Inactive 8 2 2 2 4" xfId="15023" xr:uid="{00000000-0005-0000-0000-0000E83D0000}"/>
    <cellStyle name="Inactive 8 2 2 2 4 2" xfId="15024" xr:uid="{00000000-0005-0000-0000-0000E93D0000}"/>
    <cellStyle name="Inactive 8 2 2 2 5" xfId="15025" xr:uid="{00000000-0005-0000-0000-0000EA3D0000}"/>
    <cellStyle name="Inactive 8 2 2 2 5 2" xfId="15026" xr:uid="{00000000-0005-0000-0000-0000EB3D0000}"/>
    <cellStyle name="Inactive 8 2 2 2 6" xfId="15027" xr:uid="{00000000-0005-0000-0000-0000EC3D0000}"/>
    <cellStyle name="Inactive 8 2 2 2 6 2" xfId="15028" xr:uid="{00000000-0005-0000-0000-0000ED3D0000}"/>
    <cellStyle name="Inactive 8 2 2 2 6 3" xfId="15029" xr:uid="{00000000-0005-0000-0000-0000EE3D0000}"/>
    <cellStyle name="Inactive 8 2 2 2 7" xfId="15030" xr:uid="{00000000-0005-0000-0000-0000EF3D0000}"/>
    <cellStyle name="Inactive 8 2 2 3" xfId="15031" xr:uid="{00000000-0005-0000-0000-0000F03D0000}"/>
    <cellStyle name="Inactive 8 2 2 3 2" xfId="15032" xr:uid="{00000000-0005-0000-0000-0000F13D0000}"/>
    <cellStyle name="Inactive 8 2 2 3 3" xfId="15033" xr:uid="{00000000-0005-0000-0000-0000F23D0000}"/>
    <cellStyle name="Inactive 8 2 2 4" xfId="15034" xr:uid="{00000000-0005-0000-0000-0000F33D0000}"/>
    <cellStyle name="Inactive 8 2 2 4 2" xfId="15035" xr:uid="{00000000-0005-0000-0000-0000F43D0000}"/>
    <cellStyle name="Inactive 8 2 2 4 3" xfId="15036" xr:uid="{00000000-0005-0000-0000-0000F53D0000}"/>
    <cellStyle name="Inactive 8 2 2 5" xfId="15037" xr:uid="{00000000-0005-0000-0000-0000F63D0000}"/>
    <cellStyle name="Inactive 8 2 2 5 2" xfId="15038" xr:uid="{00000000-0005-0000-0000-0000F73D0000}"/>
    <cellStyle name="Inactive 8 2 2 6" xfId="15039" xr:uid="{00000000-0005-0000-0000-0000F83D0000}"/>
    <cellStyle name="Inactive 8 2 2 6 2" xfId="15040" xr:uid="{00000000-0005-0000-0000-0000F93D0000}"/>
    <cellStyle name="Inactive 8 2 2 7" xfId="15041" xr:uid="{00000000-0005-0000-0000-0000FA3D0000}"/>
    <cellStyle name="Inactive 8 2 2 8" xfId="15042" xr:uid="{00000000-0005-0000-0000-0000FB3D0000}"/>
    <cellStyle name="Inactive 8 2 3" xfId="15043" xr:uid="{00000000-0005-0000-0000-0000FC3D0000}"/>
    <cellStyle name="Inactive 8 2 3 2" xfId="15044" xr:uid="{00000000-0005-0000-0000-0000FD3D0000}"/>
    <cellStyle name="Inactive 8 2 3 2 2" xfId="15045" xr:uid="{00000000-0005-0000-0000-0000FE3D0000}"/>
    <cellStyle name="Inactive 8 2 3 2 2 2" xfId="15046" xr:uid="{00000000-0005-0000-0000-0000FF3D0000}"/>
    <cellStyle name="Inactive 8 2 3 2 2 3" xfId="15047" xr:uid="{00000000-0005-0000-0000-0000003E0000}"/>
    <cellStyle name="Inactive 8 2 3 2 3" xfId="15048" xr:uid="{00000000-0005-0000-0000-0000013E0000}"/>
    <cellStyle name="Inactive 8 2 3 2 3 2" xfId="15049" xr:uid="{00000000-0005-0000-0000-0000023E0000}"/>
    <cellStyle name="Inactive 8 2 3 2 4" xfId="15050" xr:uid="{00000000-0005-0000-0000-0000033E0000}"/>
    <cellStyle name="Inactive 8 2 3 2 4 2" xfId="15051" xr:uid="{00000000-0005-0000-0000-0000043E0000}"/>
    <cellStyle name="Inactive 8 2 3 2 5" xfId="15052" xr:uid="{00000000-0005-0000-0000-0000053E0000}"/>
    <cellStyle name="Inactive 8 2 3 2 5 2" xfId="15053" xr:uid="{00000000-0005-0000-0000-0000063E0000}"/>
    <cellStyle name="Inactive 8 2 3 2 6" xfId="15054" xr:uid="{00000000-0005-0000-0000-0000073E0000}"/>
    <cellStyle name="Inactive 8 2 3 2 6 2" xfId="15055" xr:uid="{00000000-0005-0000-0000-0000083E0000}"/>
    <cellStyle name="Inactive 8 2 3 2 6 3" xfId="15056" xr:uid="{00000000-0005-0000-0000-0000093E0000}"/>
    <cellStyle name="Inactive 8 2 3 2 7" xfId="15057" xr:uid="{00000000-0005-0000-0000-00000A3E0000}"/>
    <cellStyle name="Inactive 8 2 3 3" xfId="15058" xr:uid="{00000000-0005-0000-0000-00000B3E0000}"/>
    <cellStyle name="Inactive 8 2 3 3 2" xfId="15059" xr:uid="{00000000-0005-0000-0000-00000C3E0000}"/>
    <cellStyle name="Inactive 8 2 3 3 3" xfId="15060" xr:uid="{00000000-0005-0000-0000-00000D3E0000}"/>
    <cellStyle name="Inactive 8 2 3 4" xfId="15061" xr:uid="{00000000-0005-0000-0000-00000E3E0000}"/>
    <cellStyle name="Inactive 8 2 3 4 2" xfId="15062" xr:uid="{00000000-0005-0000-0000-00000F3E0000}"/>
    <cellStyle name="Inactive 8 2 3 4 3" xfId="15063" xr:uid="{00000000-0005-0000-0000-0000103E0000}"/>
    <cellStyle name="Inactive 8 2 3 5" xfId="15064" xr:uid="{00000000-0005-0000-0000-0000113E0000}"/>
    <cellStyle name="Inactive 8 2 3 5 2" xfId="15065" xr:uid="{00000000-0005-0000-0000-0000123E0000}"/>
    <cellStyle name="Inactive 8 2 3 6" xfId="15066" xr:uid="{00000000-0005-0000-0000-0000133E0000}"/>
    <cellStyle name="Inactive 8 2 3 6 2" xfId="15067" xr:uid="{00000000-0005-0000-0000-0000143E0000}"/>
    <cellStyle name="Inactive 8 2 3 7" xfId="15068" xr:uid="{00000000-0005-0000-0000-0000153E0000}"/>
    <cellStyle name="Inactive 8 2 3 8" xfId="15069" xr:uid="{00000000-0005-0000-0000-0000163E0000}"/>
    <cellStyle name="Inactive 8 2 4" xfId="15070" xr:uid="{00000000-0005-0000-0000-0000173E0000}"/>
    <cellStyle name="Inactive 8 2 4 2" xfId="15071" xr:uid="{00000000-0005-0000-0000-0000183E0000}"/>
    <cellStyle name="Inactive 8 2 4 2 2" xfId="15072" xr:uid="{00000000-0005-0000-0000-0000193E0000}"/>
    <cellStyle name="Inactive 8 2 4 2 2 2" xfId="15073" xr:uid="{00000000-0005-0000-0000-00001A3E0000}"/>
    <cellStyle name="Inactive 8 2 4 2 2 3" xfId="15074" xr:uid="{00000000-0005-0000-0000-00001B3E0000}"/>
    <cellStyle name="Inactive 8 2 4 2 3" xfId="15075" xr:uid="{00000000-0005-0000-0000-00001C3E0000}"/>
    <cellStyle name="Inactive 8 2 4 2 3 2" xfId="15076" xr:uid="{00000000-0005-0000-0000-00001D3E0000}"/>
    <cellStyle name="Inactive 8 2 4 2 4" xfId="15077" xr:uid="{00000000-0005-0000-0000-00001E3E0000}"/>
    <cellStyle name="Inactive 8 2 4 2 4 2" xfId="15078" xr:uid="{00000000-0005-0000-0000-00001F3E0000}"/>
    <cellStyle name="Inactive 8 2 4 2 5" xfId="15079" xr:uid="{00000000-0005-0000-0000-0000203E0000}"/>
    <cellStyle name="Inactive 8 2 4 2 5 2" xfId="15080" xr:uid="{00000000-0005-0000-0000-0000213E0000}"/>
    <cellStyle name="Inactive 8 2 4 2 6" xfId="15081" xr:uid="{00000000-0005-0000-0000-0000223E0000}"/>
    <cellStyle name="Inactive 8 2 4 2 6 2" xfId="15082" xr:uid="{00000000-0005-0000-0000-0000233E0000}"/>
    <cellStyle name="Inactive 8 2 4 2 6 3" xfId="15083" xr:uid="{00000000-0005-0000-0000-0000243E0000}"/>
    <cellStyle name="Inactive 8 2 4 2 7" xfId="15084" xr:uid="{00000000-0005-0000-0000-0000253E0000}"/>
    <cellStyle name="Inactive 8 2 4 3" xfId="15085" xr:uid="{00000000-0005-0000-0000-0000263E0000}"/>
    <cellStyle name="Inactive 8 2 4 3 2" xfId="15086" xr:uid="{00000000-0005-0000-0000-0000273E0000}"/>
    <cellStyle name="Inactive 8 2 4 3 3" xfId="15087" xr:uid="{00000000-0005-0000-0000-0000283E0000}"/>
    <cellStyle name="Inactive 8 2 4 4" xfId="15088" xr:uid="{00000000-0005-0000-0000-0000293E0000}"/>
    <cellStyle name="Inactive 8 2 4 4 2" xfId="15089" xr:uid="{00000000-0005-0000-0000-00002A3E0000}"/>
    <cellStyle name="Inactive 8 2 4 4 3" xfId="15090" xr:uid="{00000000-0005-0000-0000-00002B3E0000}"/>
    <cellStyle name="Inactive 8 2 4 5" xfId="15091" xr:uid="{00000000-0005-0000-0000-00002C3E0000}"/>
    <cellStyle name="Inactive 8 2 4 5 2" xfId="15092" xr:uid="{00000000-0005-0000-0000-00002D3E0000}"/>
    <cellStyle name="Inactive 8 2 4 6" xfId="15093" xr:uid="{00000000-0005-0000-0000-00002E3E0000}"/>
    <cellStyle name="Inactive 8 2 4 6 2" xfId="15094" xr:uid="{00000000-0005-0000-0000-00002F3E0000}"/>
    <cellStyle name="Inactive 8 2 4 7" xfId="15095" xr:uid="{00000000-0005-0000-0000-0000303E0000}"/>
    <cellStyle name="Inactive 8 2 4 8" xfId="15096" xr:uid="{00000000-0005-0000-0000-0000313E0000}"/>
    <cellStyle name="Inactive 8 2 5" xfId="15097" xr:uid="{00000000-0005-0000-0000-0000323E0000}"/>
    <cellStyle name="Inactive 8 2 5 2" xfId="15098" xr:uid="{00000000-0005-0000-0000-0000333E0000}"/>
    <cellStyle name="Inactive 8 2 5 2 2" xfId="15099" xr:uid="{00000000-0005-0000-0000-0000343E0000}"/>
    <cellStyle name="Inactive 8 2 5 2 3" xfId="15100" xr:uid="{00000000-0005-0000-0000-0000353E0000}"/>
    <cellStyle name="Inactive 8 2 5 3" xfId="15101" xr:uid="{00000000-0005-0000-0000-0000363E0000}"/>
    <cellStyle name="Inactive 8 2 5 3 2" xfId="15102" xr:uid="{00000000-0005-0000-0000-0000373E0000}"/>
    <cellStyle name="Inactive 8 2 5 4" xfId="15103" xr:uid="{00000000-0005-0000-0000-0000383E0000}"/>
    <cellStyle name="Inactive 8 2 5 4 2" xfId="15104" xr:uid="{00000000-0005-0000-0000-0000393E0000}"/>
    <cellStyle name="Inactive 8 2 5 5" xfId="15105" xr:uid="{00000000-0005-0000-0000-00003A3E0000}"/>
    <cellStyle name="Inactive 8 2 5 5 2" xfId="15106" xr:uid="{00000000-0005-0000-0000-00003B3E0000}"/>
    <cellStyle name="Inactive 8 2 5 6" xfId="15107" xr:uid="{00000000-0005-0000-0000-00003C3E0000}"/>
    <cellStyle name="Inactive 8 2 5 6 2" xfId="15108" xr:uid="{00000000-0005-0000-0000-00003D3E0000}"/>
    <cellStyle name="Inactive 8 2 5 6 3" xfId="15109" xr:uid="{00000000-0005-0000-0000-00003E3E0000}"/>
    <cellStyle name="Inactive 8 2 5 7" xfId="15110" xr:uid="{00000000-0005-0000-0000-00003F3E0000}"/>
    <cellStyle name="Inactive 8 2 6" xfId="15111" xr:uid="{00000000-0005-0000-0000-0000403E0000}"/>
    <cellStyle name="Inactive 8 2 6 2" xfId="15112" xr:uid="{00000000-0005-0000-0000-0000413E0000}"/>
    <cellStyle name="Inactive 8 2 6 3" xfId="15113" xr:uid="{00000000-0005-0000-0000-0000423E0000}"/>
    <cellStyle name="Inactive 8 2 7" xfId="15114" xr:uid="{00000000-0005-0000-0000-0000433E0000}"/>
    <cellStyle name="Inactive 8 2 7 2" xfId="15115" xr:uid="{00000000-0005-0000-0000-0000443E0000}"/>
    <cellStyle name="Inactive 8 2 7 3" xfId="15116" xr:uid="{00000000-0005-0000-0000-0000453E0000}"/>
    <cellStyle name="Inactive 8 2 8" xfId="15117" xr:uid="{00000000-0005-0000-0000-0000463E0000}"/>
    <cellStyle name="Inactive 8 2 8 2" xfId="15118" xr:uid="{00000000-0005-0000-0000-0000473E0000}"/>
    <cellStyle name="Inactive 8 2 9" xfId="15119" xr:uid="{00000000-0005-0000-0000-0000483E0000}"/>
    <cellStyle name="Inactive 8 2 9 2" xfId="15120" xr:uid="{00000000-0005-0000-0000-0000493E0000}"/>
    <cellStyle name="Inactive 8 3" xfId="15121" xr:uid="{00000000-0005-0000-0000-00004A3E0000}"/>
    <cellStyle name="Inactive 8 3 10" xfId="15122" xr:uid="{00000000-0005-0000-0000-00004B3E0000}"/>
    <cellStyle name="Inactive 8 3 11" xfId="15123" xr:uid="{00000000-0005-0000-0000-00004C3E0000}"/>
    <cellStyle name="Inactive 8 3 2" xfId="15124" xr:uid="{00000000-0005-0000-0000-00004D3E0000}"/>
    <cellStyle name="Inactive 8 3 2 2" xfId="15125" xr:uid="{00000000-0005-0000-0000-00004E3E0000}"/>
    <cellStyle name="Inactive 8 3 2 2 2" xfId="15126" xr:uid="{00000000-0005-0000-0000-00004F3E0000}"/>
    <cellStyle name="Inactive 8 3 2 2 2 2" xfId="15127" xr:uid="{00000000-0005-0000-0000-0000503E0000}"/>
    <cellStyle name="Inactive 8 3 2 2 2 3" xfId="15128" xr:uid="{00000000-0005-0000-0000-0000513E0000}"/>
    <cellStyle name="Inactive 8 3 2 2 3" xfId="15129" xr:uid="{00000000-0005-0000-0000-0000523E0000}"/>
    <cellStyle name="Inactive 8 3 2 2 3 2" xfId="15130" xr:uid="{00000000-0005-0000-0000-0000533E0000}"/>
    <cellStyle name="Inactive 8 3 2 2 4" xfId="15131" xr:uid="{00000000-0005-0000-0000-0000543E0000}"/>
    <cellStyle name="Inactive 8 3 2 2 4 2" xfId="15132" xr:uid="{00000000-0005-0000-0000-0000553E0000}"/>
    <cellStyle name="Inactive 8 3 2 2 5" xfId="15133" xr:uid="{00000000-0005-0000-0000-0000563E0000}"/>
    <cellStyle name="Inactive 8 3 2 2 5 2" xfId="15134" xr:uid="{00000000-0005-0000-0000-0000573E0000}"/>
    <cellStyle name="Inactive 8 3 2 2 6" xfId="15135" xr:uid="{00000000-0005-0000-0000-0000583E0000}"/>
    <cellStyle name="Inactive 8 3 2 2 6 2" xfId="15136" xr:uid="{00000000-0005-0000-0000-0000593E0000}"/>
    <cellStyle name="Inactive 8 3 2 2 6 3" xfId="15137" xr:uid="{00000000-0005-0000-0000-00005A3E0000}"/>
    <cellStyle name="Inactive 8 3 2 2 7" xfId="15138" xr:uid="{00000000-0005-0000-0000-00005B3E0000}"/>
    <cellStyle name="Inactive 8 3 2 3" xfId="15139" xr:uid="{00000000-0005-0000-0000-00005C3E0000}"/>
    <cellStyle name="Inactive 8 3 2 3 2" xfId="15140" xr:uid="{00000000-0005-0000-0000-00005D3E0000}"/>
    <cellStyle name="Inactive 8 3 2 3 3" xfId="15141" xr:uid="{00000000-0005-0000-0000-00005E3E0000}"/>
    <cellStyle name="Inactive 8 3 2 4" xfId="15142" xr:uid="{00000000-0005-0000-0000-00005F3E0000}"/>
    <cellStyle name="Inactive 8 3 2 4 2" xfId="15143" xr:uid="{00000000-0005-0000-0000-0000603E0000}"/>
    <cellStyle name="Inactive 8 3 2 4 3" xfId="15144" xr:uid="{00000000-0005-0000-0000-0000613E0000}"/>
    <cellStyle name="Inactive 8 3 2 5" xfId="15145" xr:uid="{00000000-0005-0000-0000-0000623E0000}"/>
    <cellStyle name="Inactive 8 3 2 5 2" xfId="15146" xr:uid="{00000000-0005-0000-0000-0000633E0000}"/>
    <cellStyle name="Inactive 8 3 2 6" xfId="15147" xr:uid="{00000000-0005-0000-0000-0000643E0000}"/>
    <cellStyle name="Inactive 8 3 2 6 2" xfId="15148" xr:uid="{00000000-0005-0000-0000-0000653E0000}"/>
    <cellStyle name="Inactive 8 3 2 7" xfId="15149" xr:uid="{00000000-0005-0000-0000-0000663E0000}"/>
    <cellStyle name="Inactive 8 3 2 8" xfId="15150" xr:uid="{00000000-0005-0000-0000-0000673E0000}"/>
    <cellStyle name="Inactive 8 3 3" xfId="15151" xr:uid="{00000000-0005-0000-0000-0000683E0000}"/>
    <cellStyle name="Inactive 8 3 3 2" xfId="15152" xr:uid="{00000000-0005-0000-0000-0000693E0000}"/>
    <cellStyle name="Inactive 8 3 3 2 2" xfId="15153" xr:uid="{00000000-0005-0000-0000-00006A3E0000}"/>
    <cellStyle name="Inactive 8 3 3 2 2 2" xfId="15154" xr:uid="{00000000-0005-0000-0000-00006B3E0000}"/>
    <cellStyle name="Inactive 8 3 3 2 2 3" xfId="15155" xr:uid="{00000000-0005-0000-0000-00006C3E0000}"/>
    <cellStyle name="Inactive 8 3 3 2 3" xfId="15156" xr:uid="{00000000-0005-0000-0000-00006D3E0000}"/>
    <cellStyle name="Inactive 8 3 3 2 3 2" xfId="15157" xr:uid="{00000000-0005-0000-0000-00006E3E0000}"/>
    <cellStyle name="Inactive 8 3 3 2 4" xfId="15158" xr:uid="{00000000-0005-0000-0000-00006F3E0000}"/>
    <cellStyle name="Inactive 8 3 3 2 4 2" xfId="15159" xr:uid="{00000000-0005-0000-0000-0000703E0000}"/>
    <cellStyle name="Inactive 8 3 3 2 5" xfId="15160" xr:uid="{00000000-0005-0000-0000-0000713E0000}"/>
    <cellStyle name="Inactive 8 3 3 2 5 2" xfId="15161" xr:uid="{00000000-0005-0000-0000-0000723E0000}"/>
    <cellStyle name="Inactive 8 3 3 2 6" xfId="15162" xr:uid="{00000000-0005-0000-0000-0000733E0000}"/>
    <cellStyle name="Inactive 8 3 3 2 6 2" xfId="15163" xr:uid="{00000000-0005-0000-0000-0000743E0000}"/>
    <cellStyle name="Inactive 8 3 3 2 6 3" xfId="15164" xr:uid="{00000000-0005-0000-0000-0000753E0000}"/>
    <cellStyle name="Inactive 8 3 3 2 7" xfId="15165" xr:uid="{00000000-0005-0000-0000-0000763E0000}"/>
    <cellStyle name="Inactive 8 3 3 3" xfId="15166" xr:uid="{00000000-0005-0000-0000-0000773E0000}"/>
    <cellStyle name="Inactive 8 3 3 3 2" xfId="15167" xr:uid="{00000000-0005-0000-0000-0000783E0000}"/>
    <cellStyle name="Inactive 8 3 3 3 3" xfId="15168" xr:uid="{00000000-0005-0000-0000-0000793E0000}"/>
    <cellStyle name="Inactive 8 3 3 4" xfId="15169" xr:uid="{00000000-0005-0000-0000-00007A3E0000}"/>
    <cellStyle name="Inactive 8 3 3 4 2" xfId="15170" xr:uid="{00000000-0005-0000-0000-00007B3E0000}"/>
    <cellStyle name="Inactive 8 3 3 4 3" xfId="15171" xr:uid="{00000000-0005-0000-0000-00007C3E0000}"/>
    <cellStyle name="Inactive 8 3 3 5" xfId="15172" xr:uid="{00000000-0005-0000-0000-00007D3E0000}"/>
    <cellStyle name="Inactive 8 3 3 5 2" xfId="15173" xr:uid="{00000000-0005-0000-0000-00007E3E0000}"/>
    <cellStyle name="Inactive 8 3 3 6" xfId="15174" xr:uid="{00000000-0005-0000-0000-00007F3E0000}"/>
    <cellStyle name="Inactive 8 3 3 6 2" xfId="15175" xr:uid="{00000000-0005-0000-0000-0000803E0000}"/>
    <cellStyle name="Inactive 8 3 3 7" xfId="15176" xr:uid="{00000000-0005-0000-0000-0000813E0000}"/>
    <cellStyle name="Inactive 8 3 3 8" xfId="15177" xr:uid="{00000000-0005-0000-0000-0000823E0000}"/>
    <cellStyle name="Inactive 8 3 4" xfId="15178" xr:uid="{00000000-0005-0000-0000-0000833E0000}"/>
    <cellStyle name="Inactive 8 3 4 2" xfId="15179" xr:uid="{00000000-0005-0000-0000-0000843E0000}"/>
    <cellStyle name="Inactive 8 3 4 2 2" xfId="15180" xr:uid="{00000000-0005-0000-0000-0000853E0000}"/>
    <cellStyle name="Inactive 8 3 4 2 2 2" xfId="15181" xr:uid="{00000000-0005-0000-0000-0000863E0000}"/>
    <cellStyle name="Inactive 8 3 4 2 2 3" xfId="15182" xr:uid="{00000000-0005-0000-0000-0000873E0000}"/>
    <cellStyle name="Inactive 8 3 4 2 3" xfId="15183" xr:uid="{00000000-0005-0000-0000-0000883E0000}"/>
    <cellStyle name="Inactive 8 3 4 2 3 2" xfId="15184" xr:uid="{00000000-0005-0000-0000-0000893E0000}"/>
    <cellStyle name="Inactive 8 3 4 2 4" xfId="15185" xr:uid="{00000000-0005-0000-0000-00008A3E0000}"/>
    <cellStyle name="Inactive 8 3 4 2 4 2" xfId="15186" xr:uid="{00000000-0005-0000-0000-00008B3E0000}"/>
    <cellStyle name="Inactive 8 3 4 2 5" xfId="15187" xr:uid="{00000000-0005-0000-0000-00008C3E0000}"/>
    <cellStyle name="Inactive 8 3 4 2 5 2" xfId="15188" xr:uid="{00000000-0005-0000-0000-00008D3E0000}"/>
    <cellStyle name="Inactive 8 3 4 2 6" xfId="15189" xr:uid="{00000000-0005-0000-0000-00008E3E0000}"/>
    <cellStyle name="Inactive 8 3 4 2 6 2" xfId="15190" xr:uid="{00000000-0005-0000-0000-00008F3E0000}"/>
    <cellStyle name="Inactive 8 3 4 2 6 3" xfId="15191" xr:uid="{00000000-0005-0000-0000-0000903E0000}"/>
    <cellStyle name="Inactive 8 3 4 2 7" xfId="15192" xr:uid="{00000000-0005-0000-0000-0000913E0000}"/>
    <cellStyle name="Inactive 8 3 4 3" xfId="15193" xr:uid="{00000000-0005-0000-0000-0000923E0000}"/>
    <cellStyle name="Inactive 8 3 4 3 2" xfId="15194" xr:uid="{00000000-0005-0000-0000-0000933E0000}"/>
    <cellStyle name="Inactive 8 3 4 3 3" xfId="15195" xr:uid="{00000000-0005-0000-0000-0000943E0000}"/>
    <cellStyle name="Inactive 8 3 4 4" xfId="15196" xr:uid="{00000000-0005-0000-0000-0000953E0000}"/>
    <cellStyle name="Inactive 8 3 4 4 2" xfId="15197" xr:uid="{00000000-0005-0000-0000-0000963E0000}"/>
    <cellStyle name="Inactive 8 3 4 4 3" xfId="15198" xr:uid="{00000000-0005-0000-0000-0000973E0000}"/>
    <cellStyle name="Inactive 8 3 4 5" xfId="15199" xr:uid="{00000000-0005-0000-0000-0000983E0000}"/>
    <cellStyle name="Inactive 8 3 4 5 2" xfId="15200" xr:uid="{00000000-0005-0000-0000-0000993E0000}"/>
    <cellStyle name="Inactive 8 3 4 6" xfId="15201" xr:uid="{00000000-0005-0000-0000-00009A3E0000}"/>
    <cellStyle name="Inactive 8 3 4 6 2" xfId="15202" xr:uid="{00000000-0005-0000-0000-00009B3E0000}"/>
    <cellStyle name="Inactive 8 3 4 7" xfId="15203" xr:uid="{00000000-0005-0000-0000-00009C3E0000}"/>
    <cellStyle name="Inactive 8 3 4 8" xfId="15204" xr:uid="{00000000-0005-0000-0000-00009D3E0000}"/>
    <cellStyle name="Inactive 8 3 5" xfId="15205" xr:uid="{00000000-0005-0000-0000-00009E3E0000}"/>
    <cellStyle name="Inactive 8 3 5 2" xfId="15206" xr:uid="{00000000-0005-0000-0000-00009F3E0000}"/>
    <cellStyle name="Inactive 8 3 5 2 2" xfId="15207" xr:uid="{00000000-0005-0000-0000-0000A03E0000}"/>
    <cellStyle name="Inactive 8 3 5 2 3" xfId="15208" xr:uid="{00000000-0005-0000-0000-0000A13E0000}"/>
    <cellStyle name="Inactive 8 3 5 3" xfId="15209" xr:uid="{00000000-0005-0000-0000-0000A23E0000}"/>
    <cellStyle name="Inactive 8 3 5 3 2" xfId="15210" xr:uid="{00000000-0005-0000-0000-0000A33E0000}"/>
    <cellStyle name="Inactive 8 3 5 4" xfId="15211" xr:uid="{00000000-0005-0000-0000-0000A43E0000}"/>
    <cellStyle name="Inactive 8 3 5 4 2" xfId="15212" xr:uid="{00000000-0005-0000-0000-0000A53E0000}"/>
    <cellStyle name="Inactive 8 3 5 5" xfId="15213" xr:uid="{00000000-0005-0000-0000-0000A63E0000}"/>
    <cellStyle name="Inactive 8 3 5 5 2" xfId="15214" xr:uid="{00000000-0005-0000-0000-0000A73E0000}"/>
    <cellStyle name="Inactive 8 3 5 6" xfId="15215" xr:uid="{00000000-0005-0000-0000-0000A83E0000}"/>
    <cellStyle name="Inactive 8 3 5 6 2" xfId="15216" xr:uid="{00000000-0005-0000-0000-0000A93E0000}"/>
    <cellStyle name="Inactive 8 3 5 6 3" xfId="15217" xr:uid="{00000000-0005-0000-0000-0000AA3E0000}"/>
    <cellStyle name="Inactive 8 3 5 7" xfId="15218" xr:uid="{00000000-0005-0000-0000-0000AB3E0000}"/>
    <cellStyle name="Inactive 8 3 6" xfId="15219" xr:uid="{00000000-0005-0000-0000-0000AC3E0000}"/>
    <cellStyle name="Inactive 8 3 6 2" xfId="15220" xr:uid="{00000000-0005-0000-0000-0000AD3E0000}"/>
    <cellStyle name="Inactive 8 3 6 3" xfId="15221" xr:uid="{00000000-0005-0000-0000-0000AE3E0000}"/>
    <cellStyle name="Inactive 8 3 7" xfId="15222" xr:uid="{00000000-0005-0000-0000-0000AF3E0000}"/>
    <cellStyle name="Inactive 8 3 7 2" xfId="15223" xr:uid="{00000000-0005-0000-0000-0000B03E0000}"/>
    <cellStyle name="Inactive 8 3 7 3" xfId="15224" xr:uid="{00000000-0005-0000-0000-0000B13E0000}"/>
    <cellStyle name="Inactive 8 3 8" xfId="15225" xr:uid="{00000000-0005-0000-0000-0000B23E0000}"/>
    <cellStyle name="Inactive 8 3 8 2" xfId="15226" xr:uid="{00000000-0005-0000-0000-0000B33E0000}"/>
    <cellStyle name="Inactive 8 3 9" xfId="15227" xr:uid="{00000000-0005-0000-0000-0000B43E0000}"/>
    <cellStyle name="Inactive 8 3 9 2" xfId="15228" xr:uid="{00000000-0005-0000-0000-0000B53E0000}"/>
    <cellStyle name="Inactive 8 4" xfId="15229" xr:uid="{00000000-0005-0000-0000-0000B63E0000}"/>
    <cellStyle name="Inactive 8 4 10" xfId="15230" xr:uid="{00000000-0005-0000-0000-0000B73E0000}"/>
    <cellStyle name="Inactive 8 4 11" xfId="15231" xr:uid="{00000000-0005-0000-0000-0000B83E0000}"/>
    <cellStyle name="Inactive 8 4 2" xfId="15232" xr:uid="{00000000-0005-0000-0000-0000B93E0000}"/>
    <cellStyle name="Inactive 8 4 2 2" xfId="15233" xr:uid="{00000000-0005-0000-0000-0000BA3E0000}"/>
    <cellStyle name="Inactive 8 4 2 2 2" xfId="15234" xr:uid="{00000000-0005-0000-0000-0000BB3E0000}"/>
    <cellStyle name="Inactive 8 4 2 2 2 2" xfId="15235" xr:uid="{00000000-0005-0000-0000-0000BC3E0000}"/>
    <cellStyle name="Inactive 8 4 2 2 2 3" xfId="15236" xr:uid="{00000000-0005-0000-0000-0000BD3E0000}"/>
    <cellStyle name="Inactive 8 4 2 2 3" xfId="15237" xr:uid="{00000000-0005-0000-0000-0000BE3E0000}"/>
    <cellStyle name="Inactive 8 4 2 2 3 2" xfId="15238" xr:uid="{00000000-0005-0000-0000-0000BF3E0000}"/>
    <cellStyle name="Inactive 8 4 2 2 4" xfId="15239" xr:uid="{00000000-0005-0000-0000-0000C03E0000}"/>
    <cellStyle name="Inactive 8 4 2 2 4 2" xfId="15240" xr:uid="{00000000-0005-0000-0000-0000C13E0000}"/>
    <cellStyle name="Inactive 8 4 2 2 5" xfId="15241" xr:uid="{00000000-0005-0000-0000-0000C23E0000}"/>
    <cellStyle name="Inactive 8 4 2 2 5 2" xfId="15242" xr:uid="{00000000-0005-0000-0000-0000C33E0000}"/>
    <cellStyle name="Inactive 8 4 2 2 6" xfId="15243" xr:uid="{00000000-0005-0000-0000-0000C43E0000}"/>
    <cellStyle name="Inactive 8 4 2 2 6 2" xfId="15244" xr:uid="{00000000-0005-0000-0000-0000C53E0000}"/>
    <cellStyle name="Inactive 8 4 2 2 6 3" xfId="15245" xr:uid="{00000000-0005-0000-0000-0000C63E0000}"/>
    <cellStyle name="Inactive 8 4 2 2 7" xfId="15246" xr:uid="{00000000-0005-0000-0000-0000C73E0000}"/>
    <cellStyle name="Inactive 8 4 2 3" xfId="15247" xr:uid="{00000000-0005-0000-0000-0000C83E0000}"/>
    <cellStyle name="Inactive 8 4 2 3 2" xfId="15248" xr:uid="{00000000-0005-0000-0000-0000C93E0000}"/>
    <cellStyle name="Inactive 8 4 2 3 3" xfId="15249" xr:uid="{00000000-0005-0000-0000-0000CA3E0000}"/>
    <cellStyle name="Inactive 8 4 2 4" xfId="15250" xr:uid="{00000000-0005-0000-0000-0000CB3E0000}"/>
    <cellStyle name="Inactive 8 4 2 4 2" xfId="15251" xr:uid="{00000000-0005-0000-0000-0000CC3E0000}"/>
    <cellStyle name="Inactive 8 4 2 4 3" xfId="15252" xr:uid="{00000000-0005-0000-0000-0000CD3E0000}"/>
    <cellStyle name="Inactive 8 4 2 5" xfId="15253" xr:uid="{00000000-0005-0000-0000-0000CE3E0000}"/>
    <cellStyle name="Inactive 8 4 2 5 2" xfId="15254" xr:uid="{00000000-0005-0000-0000-0000CF3E0000}"/>
    <cellStyle name="Inactive 8 4 2 6" xfId="15255" xr:uid="{00000000-0005-0000-0000-0000D03E0000}"/>
    <cellStyle name="Inactive 8 4 2 6 2" xfId="15256" xr:uid="{00000000-0005-0000-0000-0000D13E0000}"/>
    <cellStyle name="Inactive 8 4 2 7" xfId="15257" xr:uid="{00000000-0005-0000-0000-0000D23E0000}"/>
    <cellStyle name="Inactive 8 4 2 8" xfId="15258" xr:uid="{00000000-0005-0000-0000-0000D33E0000}"/>
    <cellStyle name="Inactive 8 4 3" xfId="15259" xr:uid="{00000000-0005-0000-0000-0000D43E0000}"/>
    <cellStyle name="Inactive 8 4 3 2" xfId="15260" xr:uid="{00000000-0005-0000-0000-0000D53E0000}"/>
    <cellStyle name="Inactive 8 4 3 2 2" xfId="15261" xr:uid="{00000000-0005-0000-0000-0000D63E0000}"/>
    <cellStyle name="Inactive 8 4 3 2 2 2" xfId="15262" xr:uid="{00000000-0005-0000-0000-0000D73E0000}"/>
    <cellStyle name="Inactive 8 4 3 2 2 3" xfId="15263" xr:uid="{00000000-0005-0000-0000-0000D83E0000}"/>
    <cellStyle name="Inactive 8 4 3 2 3" xfId="15264" xr:uid="{00000000-0005-0000-0000-0000D93E0000}"/>
    <cellStyle name="Inactive 8 4 3 2 3 2" xfId="15265" xr:uid="{00000000-0005-0000-0000-0000DA3E0000}"/>
    <cellStyle name="Inactive 8 4 3 2 4" xfId="15266" xr:uid="{00000000-0005-0000-0000-0000DB3E0000}"/>
    <cellStyle name="Inactive 8 4 3 2 4 2" xfId="15267" xr:uid="{00000000-0005-0000-0000-0000DC3E0000}"/>
    <cellStyle name="Inactive 8 4 3 2 5" xfId="15268" xr:uid="{00000000-0005-0000-0000-0000DD3E0000}"/>
    <cellStyle name="Inactive 8 4 3 2 5 2" xfId="15269" xr:uid="{00000000-0005-0000-0000-0000DE3E0000}"/>
    <cellStyle name="Inactive 8 4 3 2 6" xfId="15270" xr:uid="{00000000-0005-0000-0000-0000DF3E0000}"/>
    <cellStyle name="Inactive 8 4 3 2 6 2" xfId="15271" xr:uid="{00000000-0005-0000-0000-0000E03E0000}"/>
    <cellStyle name="Inactive 8 4 3 2 6 3" xfId="15272" xr:uid="{00000000-0005-0000-0000-0000E13E0000}"/>
    <cellStyle name="Inactive 8 4 3 2 7" xfId="15273" xr:uid="{00000000-0005-0000-0000-0000E23E0000}"/>
    <cellStyle name="Inactive 8 4 3 3" xfId="15274" xr:uid="{00000000-0005-0000-0000-0000E33E0000}"/>
    <cellStyle name="Inactive 8 4 3 3 2" xfId="15275" xr:uid="{00000000-0005-0000-0000-0000E43E0000}"/>
    <cellStyle name="Inactive 8 4 3 3 3" xfId="15276" xr:uid="{00000000-0005-0000-0000-0000E53E0000}"/>
    <cellStyle name="Inactive 8 4 3 4" xfId="15277" xr:uid="{00000000-0005-0000-0000-0000E63E0000}"/>
    <cellStyle name="Inactive 8 4 3 4 2" xfId="15278" xr:uid="{00000000-0005-0000-0000-0000E73E0000}"/>
    <cellStyle name="Inactive 8 4 3 4 3" xfId="15279" xr:uid="{00000000-0005-0000-0000-0000E83E0000}"/>
    <cellStyle name="Inactive 8 4 3 5" xfId="15280" xr:uid="{00000000-0005-0000-0000-0000E93E0000}"/>
    <cellStyle name="Inactive 8 4 3 5 2" xfId="15281" xr:uid="{00000000-0005-0000-0000-0000EA3E0000}"/>
    <cellStyle name="Inactive 8 4 3 6" xfId="15282" xr:uid="{00000000-0005-0000-0000-0000EB3E0000}"/>
    <cellStyle name="Inactive 8 4 3 6 2" xfId="15283" xr:uid="{00000000-0005-0000-0000-0000EC3E0000}"/>
    <cellStyle name="Inactive 8 4 3 7" xfId="15284" xr:uid="{00000000-0005-0000-0000-0000ED3E0000}"/>
    <cellStyle name="Inactive 8 4 3 8" xfId="15285" xr:uid="{00000000-0005-0000-0000-0000EE3E0000}"/>
    <cellStyle name="Inactive 8 4 4" xfId="15286" xr:uid="{00000000-0005-0000-0000-0000EF3E0000}"/>
    <cellStyle name="Inactive 8 4 4 2" xfId="15287" xr:uid="{00000000-0005-0000-0000-0000F03E0000}"/>
    <cellStyle name="Inactive 8 4 4 2 2" xfId="15288" xr:uid="{00000000-0005-0000-0000-0000F13E0000}"/>
    <cellStyle name="Inactive 8 4 4 2 2 2" xfId="15289" xr:uid="{00000000-0005-0000-0000-0000F23E0000}"/>
    <cellStyle name="Inactive 8 4 4 2 2 3" xfId="15290" xr:uid="{00000000-0005-0000-0000-0000F33E0000}"/>
    <cellStyle name="Inactive 8 4 4 2 3" xfId="15291" xr:uid="{00000000-0005-0000-0000-0000F43E0000}"/>
    <cellStyle name="Inactive 8 4 4 2 3 2" xfId="15292" xr:uid="{00000000-0005-0000-0000-0000F53E0000}"/>
    <cellStyle name="Inactive 8 4 4 2 4" xfId="15293" xr:uid="{00000000-0005-0000-0000-0000F63E0000}"/>
    <cellStyle name="Inactive 8 4 4 2 4 2" xfId="15294" xr:uid="{00000000-0005-0000-0000-0000F73E0000}"/>
    <cellStyle name="Inactive 8 4 4 2 5" xfId="15295" xr:uid="{00000000-0005-0000-0000-0000F83E0000}"/>
    <cellStyle name="Inactive 8 4 4 2 5 2" xfId="15296" xr:uid="{00000000-0005-0000-0000-0000F93E0000}"/>
    <cellStyle name="Inactive 8 4 4 2 6" xfId="15297" xr:uid="{00000000-0005-0000-0000-0000FA3E0000}"/>
    <cellStyle name="Inactive 8 4 4 2 6 2" xfId="15298" xr:uid="{00000000-0005-0000-0000-0000FB3E0000}"/>
    <cellStyle name="Inactive 8 4 4 2 6 3" xfId="15299" xr:uid="{00000000-0005-0000-0000-0000FC3E0000}"/>
    <cellStyle name="Inactive 8 4 4 2 7" xfId="15300" xr:uid="{00000000-0005-0000-0000-0000FD3E0000}"/>
    <cellStyle name="Inactive 8 4 4 3" xfId="15301" xr:uid="{00000000-0005-0000-0000-0000FE3E0000}"/>
    <cellStyle name="Inactive 8 4 4 3 2" xfId="15302" xr:uid="{00000000-0005-0000-0000-0000FF3E0000}"/>
    <cellStyle name="Inactive 8 4 4 3 3" xfId="15303" xr:uid="{00000000-0005-0000-0000-0000003F0000}"/>
    <cellStyle name="Inactive 8 4 4 4" xfId="15304" xr:uid="{00000000-0005-0000-0000-0000013F0000}"/>
    <cellStyle name="Inactive 8 4 4 4 2" xfId="15305" xr:uid="{00000000-0005-0000-0000-0000023F0000}"/>
    <cellStyle name="Inactive 8 4 4 4 3" xfId="15306" xr:uid="{00000000-0005-0000-0000-0000033F0000}"/>
    <cellStyle name="Inactive 8 4 4 5" xfId="15307" xr:uid="{00000000-0005-0000-0000-0000043F0000}"/>
    <cellStyle name="Inactive 8 4 4 5 2" xfId="15308" xr:uid="{00000000-0005-0000-0000-0000053F0000}"/>
    <cellStyle name="Inactive 8 4 4 6" xfId="15309" xr:uid="{00000000-0005-0000-0000-0000063F0000}"/>
    <cellStyle name="Inactive 8 4 4 6 2" xfId="15310" xr:uid="{00000000-0005-0000-0000-0000073F0000}"/>
    <cellStyle name="Inactive 8 4 4 7" xfId="15311" xr:uid="{00000000-0005-0000-0000-0000083F0000}"/>
    <cellStyle name="Inactive 8 4 4 8" xfId="15312" xr:uid="{00000000-0005-0000-0000-0000093F0000}"/>
    <cellStyle name="Inactive 8 4 5" xfId="15313" xr:uid="{00000000-0005-0000-0000-00000A3F0000}"/>
    <cellStyle name="Inactive 8 4 5 2" xfId="15314" xr:uid="{00000000-0005-0000-0000-00000B3F0000}"/>
    <cellStyle name="Inactive 8 4 5 2 2" xfId="15315" xr:uid="{00000000-0005-0000-0000-00000C3F0000}"/>
    <cellStyle name="Inactive 8 4 5 2 3" xfId="15316" xr:uid="{00000000-0005-0000-0000-00000D3F0000}"/>
    <cellStyle name="Inactive 8 4 5 3" xfId="15317" xr:uid="{00000000-0005-0000-0000-00000E3F0000}"/>
    <cellStyle name="Inactive 8 4 5 3 2" xfId="15318" xr:uid="{00000000-0005-0000-0000-00000F3F0000}"/>
    <cellStyle name="Inactive 8 4 5 4" xfId="15319" xr:uid="{00000000-0005-0000-0000-0000103F0000}"/>
    <cellStyle name="Inactive 8 4 5 4 2" xfId="15320" xr:uid="{00000000-0005-0000-0000-0000113F0000}"/>
    <cellStyle name="Inactive 8 4 5 5" xfId="15321" xr:uid="{00000000-0005-0000-0000-0000123F0000}"/>
    <cellStyle name="Inactive 8 4 5 5 2" xfId="15322" xr:uid="{00000000-0005-0000-0000-0000133F0000}"/>
    <cellStyle name="Inactive 8 4 5 6" xfId="15323" xr:uid="{00000000-0005-0000-0000-0000143F0000}"/>
    <cellStyle name="Inactive 8 4 5 6 2" xfId="15324" xr:uid="{00000000-0005-0000-0000-0000153F0000}"/>
    <cellStyle name="Inactive 8 4 5 6 3" xfId="15325" xr:uid="{00000000-0005-0000-0000-0000163F0000}"/>
    <cellStyle name="Inactive 8 4 5 7" xfId="15326" xr:uid="{00000000-0005-0000-0000-0000173F0000}"/>
    <cellStyle name="Inactive 8 4 6" xfId="15327" xr:uid="{00000000-0005-0000-0000-0000183F0000}"/>
    <cellStyle name="Inactive 8 4 6 2" xfId="15328" xr:uid="{00000000-0005-0000-0000-0000193F0000}"/>
    <cellStyle name="Inactive 8 4 6 3" xfId="15329" xr:uid="{00000000-0005-0000-0000-00001A3F0000}"/>
    <cellStyle name="Inactive 8 4 7" xfId="15330" xr:uid="{00000000-0005-0000-0000-00001B3F0000}"/>
    <cellStyle name="Inactive 8 4 7 2" xfId="15331" xr:uid="{00000000-0005-0000-0000-00001C3F0000}"/>
    <cellStyle name="Inactive 8 4 7 3" xfId="15332" xr:uid="{00000000-0005-0000-0000-00001D3F0000}"/>
    <cellStyle name="Inactive 8 4 8" xfId="15333" xr:uid="{00000000-0005-0000-0000-00001E3F0000}"/>
    <cellStyle name="Inactive 8 4 8 2" xfId="15334" xr:uid="{00000000-0005-0000-0000-00001F3F0000}"/>
    <cellStyle name="Inactive 8 4 9" xfId="15335" xr:uid="{00000000-0005-0000-0000-0000203F0000}"/>
    <cellStyle name="Inactive 8 4 9 2" xfId="15336" xr:uid="{00000000-0005-0000-0000-0000213F0000}"/>
    <cellStyle name="Inactive 8 5" xfId="15337" xr:uid="{00000000-0005-0000-0000-0000223F0000}"/>
    <cellStyle name="Inactive 8 5 2" xfId="15338" xr:uid="{00000000-0005-0000-0000-0000233F0000}"/>
    <cellStyle name="Inactive 8 5 2 2" xfId="15339" xr:uid="{00000000-0005-0000-0000-0000243F0000}"/>
    <cellStyle name="Inactive 8 5 2 3" xfId="15340" xr:uid="{00000000-0005-0000-0000-0000253F0000}"/>
    <cellStyle name="Inactive 8 5 3" xfId="15341" xr:uid="{00000000-0005-0000-0000-0000263F0000}"/>
    <cellStyle name="Inactive 8 5 3 2" xfId="15342" xr:uid="{00000000-0005-0000-0000-0000273F0000}"/>
    <cellStyle name="Inactive 8 5 4" xfId="15343" xr:uid="{00000000-0005-0000-0000-0000283F0000}"/>
    <cellStyle name="Inactive 8 5 4 2" xfId="15344" xr:uid="{00000000-0005-0000-0000-0000293F0000}"/>
    <cellStyle name="Inactive 8 5 5" xfId="15345" xr:uid="{00000000-0005-0000-0000-00002A3F0000}"/>
    <cellStyle name="Inactive 8 5 5 2" xfId="15346" xr:uid="{00000000-0005-0000-0000-00002B3F0000}"/>
    <cellStyle name="Inactive 8 5 6" xfId="15347" xr:uid="{00000000-0005-0000-0000-00002C3F0000}"/>
    <cellStyle name="Inactive 8 5 6 2" xfId="15348" xr:uid="{00000000-0005-0000-0000-00002D3F0000}"/>
    <cellStyle name="Inactive 8 5 6 3" xfId="15349" xr:uid="{00000000-0005-0000-0000-00002E3F0000}"/>
    <cellStyle name="Inactive 8 5 7" xfId="15350" xr:uid="{00000000-0005-0000-0000-00002F3F0000}"/>
    <cellStyle name="Inactive 8 6" xfId="15351" xr:uid="{00000000-0005-0000-0000-0000303F0000}"/>
    <cellStyle name="Inactive 8 6 2" xfId="15352" xr:uid="{00000000-0005-0000-0000-0000313F0000}"/>
    <cellStyle name="Inactive 8 6 3" xfId="15353" xr:uid="{00000000-0005-0000-0000-0000323F0000}"/>
    <cellStyle name="Inactive 8 7" xfId="15354" xr:uid="{00000000-0005-0000-0000-0000333F0000}"/>
    <cellStyle name="Inactive 8 7 2" xfId="15355" xr:uid="{00000000-0005-0000-0000-0000343F0000}"/>
    <cellStyle name="Inactive 8 7 3" xfId="15356" xr:uid="{00000000-0005-0000-0000-0000353F0000}"/>
    <cellStyle name="Inactive 8 8" xfId="15357" xr:uid="{00000000-0005-0000-0000-0000363F0000}"/>
    <cellStyle name="Inactive 8 8 2" xfId="15358" xr:uid="{00000000-0005-0000-0000-0000373F0000}"/>
    <cellStyle name="Inactive 8 9" xfId="15359" xr:uid="{00000000-0005-0000-0000-0000383F0000}"/>
    <cellStyle name="Inactive 8 9 2" xfId="15360" xr:uid="{00000000-0005-0000-0000-0000393F0000}"/>
    <cellStyle name="Inactive 9" xfId="15361" xr:uid="{00000000-0005-0000-0000-00003A3F0000}"/>
    <cellStyle name="Inactive 9 10" xfId="15362" xr:uid="{00000000-0005-0000-0000-00003B3F0000}"/>
    <cellStyle name="Inactive 9 11" xfId="15363" xr:uid="{00000000-0005-0000-0000-00003C3F0000}"/>
    <cellStyle name="Inactive 9 2" xfId="15364" xr:uid="{00000000-0005-0000-0000-00003D3F0000}"/>
    <cellStyle name="Inactive 9 2 2" xfId="15365" xr:uid="{00000000-0005-0000-0000-00003E3F0000}"/>
    <cellStyle name="Inactive 9 2 2 2" xfId="15366" xr:uid="{00000000-0005-0000-0000-00003F3F0000}"/>
    <cellStyle name="Inactive 9 2 2 2 2" xfId="15367" xr:uid="{00000000-0005-0000-0000-0000403F0000}"/>
    <cellStyle name="Inactive 9 2 2 2 3" xfId="15368" xr:uid="{00000000-0005-0000-0000-0000413F0000}"/>
    <cellStyle name="Inactive 9 2 2 3" xfId="15369" xr:uid="{00000000-0005-0000-0000-0000423F0000}"/>
    <cellStyle name="Inactive 9 2 2 3 2" xfId="15370" xr:uid="{00000000-0005-0000-0000-0000433F0000}"/>
    <cellStyle name="Inactive 9 2 2 4" xfId="15371" xr:uid="{00000000-0005-0000-0000-0000443F0000}"/>
    <cellStyle name="Inactive 9 2 2 4 2" xfId="15372" xr:uid="{00000000-0005-0000-0000-0000453F0000}"/>
    <cellStyle name="Inactive 9 2 2 5" xfId="15373" xr:uid="{00000000-0005-0000-0000-0000463F0000}"/>
    <cellStyle name="Inactive 9 2 2 5 2" xfId="15374" xr:uid="{00000000-0005-0000-0000-0000473F0000}"/>
    <cellStyle name="Inactive 9 2 2 6" xfId="15375" xr:uid="{00000000-0005-0000-0000-0000483F0000}"/>
    <cellStyle name="Inactive 9 2 2 6 2" xfId="15376" xr:uid="{00000000-0005-0000-0000-0000493F0000}"/>
    <cellStyle name="Inactive 9 2 2 6 3" xfId="15377" xr:uid="{00000000-0005-0000-0000-00004A3F0000}"/>
    <cellStyle name="Inactive 9 2 2 7" xfId="15378" xr:uid="{00000000-0005-0000-0000-00004B3F0000}"/>
    <cellStyle name="Inactive 9 2 3" xfId="15379" xr:uid="{00000000-0005-0000-0000-00004C3F0000}"/>
    <cellStyle name="Inactive 9 2 3 2" xfId="15380" xr:uid="{00000000-0005-0000-0000-00004D3F0000}"/>
    <cellStyle name="Inactive 9 2 3 3" xfId="15381" xr:uid="{00000000-0005-0000-0000-00004E3F0000}"/>
    <cellStyle name="Inactive 9 2 4" xfId="15382" xr:uid="{00000000-0005-0000-0000-00004F3F0000}"/>
    <cellStyle name="Inactive 9 2 4 2" xfId="15383" xr:uid="{00000000-0005-0000-0000-0000503F0000}"/>
    <cellStyle name="Inactive 9 2 4 3" xfId="15384" xr:uid="{00000000-0005-0000-0000-0000513F0000}"/>
    <cellStyle name="Inactive 9 2 5" xfId="15385" xr:uid="{00000000-0005-0000-0000-0000523F0000}"/>
    <cellStyle name="Inactive 9 2 5 2" xfId="15386" xr:uid="{00000000-0005-0000-0000-0000533F0000}"/>
    <cellStyle name="Inactive 9 2 6" xfId="15387" xr:uid="{00000000-0005-0000-0000-0000543F0000}"/>
    <cellStyle name="Inactive 9 2 6 2" xfId="15388" xr:uid="{00000000-0005-0000-0000-0000553F0000}"/>
    <cellStyle name="Inactive 9 2 7" xfId="15389" xr:uid="{00000000-0005-0000-0000-0000563F0000}"/>
    <cellStyle name="Inactive 9 2 8" xfId="15390" xr:uid="{00000000-0005-0000-0000-0000573F0000}"/>
    <cellStyle name="Inactive 9 3" xfId="15391" xr:uid="{00000000-0005-0000-0000-0000583F0000}"/>
    <cellStyle name="Inactive 9 3 2" xfId="15392" xr:uid="{00000000-0005-0000-0000-0000593F0000}"/>
    <cellStyle name="Inactive 9 3 2 2" xfId="15393" xr:uid="{00000000-0005-0000-0000-00005A3F0000}"/>
    <cellStyle name="Inactive 9 3 2 2 2" xfId="15394" xr:uid="{00000000-0005-0000-0000-00005B3F0000}"/>
    <cellStyle name="Inactive 9 3 2 2 3" xfId="15395" xr:uid="{00000000-0005-0000-0000-00005C3F0000}"/>
    <cellStyle name="Inactive 9 3 2 3" xfId="15396" xr:uid="{00000000-0005-0000-0000-00005D3F0000}"/>
    <cellStyle name="Inactive 9 3 2 3 2" xfId="15397" xr:uid="{00000000-0005-0000-0000-00005E3F0000}"/>
    <cellStyle name="Inactive 9 3 2 4" xfId="15398" xr:uid="{00000000-0005-0000-0000-00005F3F0000}"/>
    <cellStyle name="Inactive 9 3 2 4 2" xfId="15399" xr:uid="{00000000-0005-0000-0000-0000603F0000}"/>
    <cellStyle name="Inactive 9 3 2 5" xfId="15400" xr:uid="{00000000-0005-0000-0000-0000613F0000}"/>
    <cellStyle name="Inactive 9 3 2 5 2" xfId="15401" xr:uid="{00000000-0005-0000-0000-0000623F0000}"/>
    <cellStyle name="Inactive 9 3 2 6" xfId="15402" xr:uid="{00000000-0005-0000-0000-0000633F0000}"/>
    <cellStyle name="Inactive 9 3 2 6 2" xfId="15403" xr:uid="{00000000-0005-0000-0000-0000643F0000}"/>
    <cellStyle name="Inactive 9 3 2 6 3" xfId="15404" xr:uid="{00000000-0005-0000-0000-0000653F0000}"/>
    <cellStyle name="Inactive 9 3 2 7" xfId="15405" xr:uid="{00000000-0005-0000-0000-0000663F0000}"/>
    <cellStyle name="Inactive 9 3 3" xfId="15406" xr:uid="{00000000-0005-0000-0000-0000673F0000}"/>
    <cellStyle name="Inactive 9 3 3 2" xfId="15407" xr:uid="{00000000-0005-0000-0000-0000683F0000}"/>
    <cellStyle name="Inactive 9 3 3 3" xfId="15408" xr:uid="{00000000-0005-0000-0000-0000693F0000}"/>
    <cellStyle name="Inactive 9 3 4" xfId="15409" xr:uid="{00000000-0005-0000-0000-00006A3F0000}"/>
    <cellStyle name="Inactive 9 3 4 2" xfId="15410" xr:uid="{00000000-0005-0000-0000-00006B3F0000}"/>
    <cellStyle name="Inactive 9 3 4 3" xfId="15411" xr:uid="{00000000-0005-0000-0000-00006C3F0000}"/>
    <cellStyle name="Inactive 9 3 5" xfId="15412" xr:uid="{00000000-0005-0000-0000-00006D3F0000}"/>
    <cellStyle name="Inactive 9 3 5 2" xfId="15413" xr:uid="{00000000-0005-0000-0000-00006E3F0000}"/>
    <cellStyle name="Inactive 9 3 6" xfId="15414" xr:uid="{00000000-0005-0000-0000-00006F3F0000}"/>
    <cellStyle name="Inactive 9 3 6 2" xfId="15415" xr:uid="{00000000-0005-0000-0000-0000703F0000}"/>
    <cellStyle name="Inactive 9 3 7" xfId="15416" xr:uid="{00000000-0005-0000-0000-0000713F0000}"/>
    <cellStyle name="Inactive 9 3 8" xfId="15417" xr:uid="{00000000-0005-0000-0000-0000723F0000}"/>
    <cellStyle name="Inactive 9 4" xfId="15418" xr:uid="{00000000-0005-0000-0000-0000733F0000}"/>
    <cellStyle name="Inactive 9 4 2" xfId="15419" xr:uid="{00000000-0005-0000-0000-0000743F0000}"/>
    <cellStyle name="Inactive 9 4 2 2" xfId="15420" xr:uid="{00000000-0005-0000-0000-0000753F0000}"/>
    <cellStyle name="Inactive 9 4 2 2 2" xfId="15421" xr:uid="{00000000-0005-0000-0000-0000763F0000}"/>
    <cellStyle name="Inactive 9 4 2 2 3" xfId="15422" xr:uid="{00000000-0005-0000-0000-0000773F0000}"/>
    <cellStyle name="Inactive 9 4 2 3" xfId="15423" xr:uid="{00000000-0005-0000-0000-0000783F0000}"/>
    <cellStyle name="Inactive 9 4 2 3 2" xfId="15424" xr:uid="{00000000-0005-0000-0000-0000793F0000}"/>
    <cellStyle name="Inactive 9 4 2 4" xfId="15425" xr:uid="{00000000-0005-0000-0000-00007A3F0000}"/>
    <cellStyle name="Inactive 9 4 2 4 2" xfId="15426" xr:uid="{00000000-0005-0000-0000-00007B3F0000}"/>
    <cellStyle name="Inactive 9 4 2 5" xfId="15427" xr:uid="{00000000-0005-0000-0000-00007C3F0000}"/>
    <cellStyle name="Inactive 9 4 2 5 2" xfId="15428" xr:uid="{00000000-0005-0000-0000-00007D3F0000}"/>
    <cellStyle name="Inactive 9 4 2 6" xfId="15429" xr:uid="{00000000-0005-0000-0000-00007E3F0000}"/>
    <cellStyle name="Inactive 9 4 2 6 2" xfId="15430" xr:uid="{00000000-0005-0000-0000-00007F3F0000}"/>
    <cellStyle name="Inactive 9 4 2 6 3" xfId="15431" xr:uid="{00000000-0005-0000-0000-0000803F0000}"/>
    <cellStyle name="Inactive 9 4 2 7" xfId="15432" xr:uid="{00000000-0005-0000-0000-0000813F0000}"/>
    <cellStyle name="Inactive 9 4 3" xfId="15433" xr:uid="{00000000-0005-0000-0000-0000823F0000}"/>
    <cellStyle name="Inactive 9 4 3 2" xfId="15434" xr:uid="{00000000-0005-0000-0000-0000833F0000}"/>
    <cellStyle name="Inactive 9 4 3 3" xfId="15435" xr:uid="{00000000-0005-0000-0000-0000843F0000}"/>
    <cellStyle name="Inactive 9 4 4" xfId="15436" xr:uid="{00000000-0005-0000-0000-0000853F0000}"/>
    <cellStyle name="Inactive 9 4 4 2" xfId="15437" xr:uid="{00000000-0005-0000-0000-0000863F0000}"/>
    <cellStyle name="Inactive 9 4 4 3" xfId="15438" xr:uid="{00000000-0005-0000-0000-0000873F0000}"/>
    <cellStyle name="Inactive 9 4 5" xfId="15439" xr:uid="{00000000-0005-0000-0000-0000883F0000}"/>
    <cellStyle name="Inactive 9 4 5 2" xfId="15440" xr:uid="{00000000-0005-0000-0000-0000893F0000}"/>
    <cellStyle name="Inactive 9 4 6" xfId="15441" xr:uid="{00000000-0005-0000-0000-00008A3F0000}"/>
    <cellStyle name="Inactive 9 4 6 2" xfId="15442" xr:uid="{00000000-0005-0000-0000-00008B3F0000}"/>
    <cellStyle name="Inactive 9 4 7" xfId="15443" xr:uid="{00000000-0005-0000-0000-00008C3F0000}"/>
    <cellStyle name="Inactive 9 4 8" xfId="15444" xr:uid="{00000000-0005-0000-0000-00008D3F0000}"/>
    <cellStyle name="Inactive 9 5" xfId="15445" xr:uid="{00000000-0005-0000-0000-00008E3F0000}"/>
    <cellStyle name="Inactive 9 5 2" xfId="15446" xr:uid="{00000000-0005-0000-0000-00008F3F0000}"/>
    <cellStyle name="Inactive 9 5 2 2" xfId="15447" xr:uid="{00000000-0005-0000-0000-0000903F0000}"/>
    <cellStyle name="Inactive 9 5 2 3" xfId="15448" xr:uid="{00000000-0005-0000-0000-0000913F0000}"/>
    <cellStyle name="Inactive 9 5 3" xfId="15449" xr:uid="{00000000-0005-0000-0000-0000923F0000}"/>
    <cellStyle name="Inactive 9 5 3 2" xfId="15450" xr:uid="{00000000-0005-0000-0000-0000933F0000}"/>
    <cellStyle name="Inactive 9 5 4" xfId="15451" xr:uid="{00000000-0005-0000-0000-0000943F0000}"/>
    <cellStyle name="Inactive 9 5 4 2" xfId="15452" xr:uid="{00000000-0005-0000-0000-0000953F0000}"/>
    <cellStyle name="Inactive 9 5 5" xfId="15453" xr:uid="{00000000-0005-0000-0000-0000963F0000}"/>
    <cellStyle name="Inactive 9 5 5 2" xfId="15454" xr:uid="{00000000-0005-0000-0000-0000973F0000}"/>
    <cellStyle name="Inactive 9 5 6" xfId="15455" xr:uid="{00000000-0005-0000-0000-0000983F0000}"/>
    <cellStyle name="Inactive 9 5 6 2" xfId="15456" xr:uid="{00000000-0005-0000-0000-0000993F0000}"/>
    <cellStyle name="Inactive 9 5 6 3" xfId="15457" xr:uid="{00000000-0005-0000-0000-00009A3F0000}"/>
    <cellStyle name="Inactive 9 5 7" xfId="15458" xr:uid="{00000000-0005-0000-0000-00009B3F0000}"/>
    <cellStyle name="Inactive 9 6" xfId="15459" xr:uid="{00000000-0005-0000-0000-00009C3F0000}"/>
    <cellStyle name="Inactive 9 6 2" xfId="15460" xr:uid="{00000000-0005-0000-0000-00009D3F0000}"/>
    <cellStyle name="Inactive 9 6 3" xfId="15461" xr:uid="{00000000-0005-0000-0000-00009E3F0000}"/>
    <cellStyle name="Inactive 9 7" xfId="15462" xr:uid="{00000000-0005-0000-0000-00009F3F0000}"/>
    <cellStyle name="Inactive 9 7 2" xfId="15463" xr:uid="{00000000-0005-0000-0000-0000A03F0000}"/>
    <cellStyle name="Inactive 9 7 3" xfId="15464" xr:uid="{00000000-0005-0000-0000-0000A13F0000}"/>
    <cellStyle name="Inactive 9 8" xfId="15465" xr:uid="{00000000-0005-0000-0000-0000A23F0000}"/>
    <cellStyle name="Inactive 9 8 2" xfId="15466" xr:uid="{00000000-0005-0000-0000-0000A33F0000}"/>
    <cellStyle name="Inactive 9 9" xfId="15467" xr:uid="{00000000-0005-0000-0000-0000A43F0000}"/>
    <cellStyle name="Inactive 9 9 2" xfId="15468" xr:uid="{00000000-0005-0000-0000-0000A53F0000}"/>
    <cellStyle name="Input [yellow]" xfId="23" xr:uid="{00000000-0005-0000-0000-0000A63F0000}"/>
    <cellStyle name="Input [yellow] 10" xfId="15469" xr:uid="{00000000-0005-0000-0000-0000A73F0000}"/>
    <cellStyle name="Input [yellow] 10 10" xfId="15470" xr:uid="{00000000-0005-0000-0000-0000A83F0000}"/>
    <cellStyle name="Input [yellow] 10 2" xfId="15471" xr:uid="{00000000-0005-0000-0000-0000A93F0000}"/>
    <cellStyle name="Input [yellow] 10 2 2" xfId="15472" xr:uid="{00000000-0005-0000-0000-0000AA3F0000}"/>
    <cellStyle name="Input [yellow] 10 2 2 2" xfId="15473" xr:uid="{00000000-0005-0000-0000-0000AB3F0000}"/>
    <cellStyle name="Input [yellow] 10 2 2 2 2" xfId="15474" xr:uid="{00000000-0005-0000-0000-0000AC3F0000}"/>
    <cellStyle name="Input [yellow] 10 2 2 2 3" xfId="15475" xr:uid="{00000000-0005-0000-0000-0000AD3F0000}"/>
    <cellStyle name="Input [yellow] 10 2 2 3" xfId="15476" xr:uid="{00000000-0005-0000-0000-0000AE3F0000}"/>
    <cellStyle name="Input [yellow] 10 2 2 3 2" xfId="15477" xr:uid="{00000000-0005-0000-0000-0000AF3F0000}"/>
    <cellStyle name="Input [yellow] 10 2 2 3 3" xfId="15478" xr:uid="{00000000-0005-0000-0000-0000B03F0000}"/>
    <cellStyle name="Input [yellow] 10 2 2 4" xfId="15479" xr:uid="{00000000-0005-0000-0000-0000B13F0000}"/>
    <cellStyle name="Input [yellow] 10 2 2 4 2" xfId="15480" xr:uid="{00000000-0005-0000-0000-0000B23F0000}"/>
    <cellStyle name="Input [yellow] 10 2 2 4 3" xfId="15481" xr:uid="{00000000-0005-0000-0000-0000B33F0000}"/>
    <cellStyle name="Input [yellow] 10 2 2 5" xfId="15482" xr:uid="{00000000-0005-0000-0000-0000B43F0000}"/>
    <cellStyle name="Input [yellow] 10 2 2 5 2" xfId="15483" xr:uid="{00000000-0005-0000-0000-0000B53F0000}"/>
    <cellStyle name="Input [yellow] 10 2 2 5 3" xfId="15484" xr:uid="{00000000-0005-0000-0000-0000B63F0000}"/>
    <cellStyle name="Input [yellow] 10 2 2 6" xfId="15485" xr:uid="{00000000-0005-0000-0000-0000B73F0000}"/>
    <cellStyle name="Input [yellow] 10 2 3" xfId="15486" xr:uid="{00000000-0005-0000-0000-0000B83F0000}"/>
    <cellStyle name="Input [yellow] 10 2 3 2" xfId="15487" xr:uid="{00000000-0005-0000-0000-0000B93F0000}"/>
    <cellStyle name="Input [yellow] 10 2 3 3" xfId="15488" xr:uid="{00000000-0005-0000-0000-0000BA3F0000}"/>
    <cellStyle name="Input [yellow] 10 2 4" xfId="15489" xr:uid="{00000000-0005-0000-0000-0000BB3F0000}"/>
    <cellStyle name="Input [yellow] 10 2 4 2" xfId="15490" xr:uid="{00000000-0005-0000-0000-0000BC3F0000}"/>
    <cellStyle name="Input [yellow] 10 2 4 3" xfId="15491" xr:uid="{00000000-0005-0000-0000-0000BD3F0000}"/>
    <cellStyle name="Input [yellow] 10 2 5" xfId="15492" xr:uid="{00000000-0005-0000-0000-0000BE3F0000}"/>
    <cellStyle name="Input [yellow] 10 2 5 2" xfId="15493" xr:uid="{00000000-0005-0000-0000-0000BF3F0000}"/>
    <cellStyle name="Input [yellow] 10 2 5 3" xfId="15494" xr:uid="{00000000-0005-0000-0000-0000C03F0000}"/>
    <cellStyle name="Input [yellow] 10 2 6" xfId="15495" xr:uid="{00000000-0005-0000-0000-0000C13F0000}"/>
    <cellStyle name="Input [yellow] 10 2 7" xfId="15496" xr:uid="{00000000-0005-0000-0000-0000C23F0000}"/>
    <cellStyle name="Input [yellow] 10 3" xfId="15497" xr:uid="{00000000-0005-0000-0000-0000C33F0000}"/>
    <cellStyle name="Input [yellow] 10 3 2" xfId="15498" xr:uid="{00000000-0005-0000-0000-0000C43F0000}"/>
    <cellStyle name="Input [yellow] 10 3 2 2" xfId="15499" xr:uid="{00000000-0005-0000-0000-0000C53F0000}"/>
    <cellStyle name="Input [yellow] 10 3 2 2 2" xfId="15500" xr:uid="{00000000-0005-0000-0000-0000C63F0000}"/>
    <cellStyle name="Input [yellow] 10 3 2 2 3" xfId="15501" xr:uid="{00000000-0005-0000-0000-0000C73F0000}"/>
    <cellStyle name="Input [yellow] 10 3 2 3" xfId="15502" xr:uid="{00000000-0005-0000-0000-0000C83F0000}"/>
    <cellStyle name="Input [yellow] 10 3 2 3 2" xfId="15503" xr:uid="{00000000-0005-0000-0000-0000C93F0000}"/>
    <cellStyle name="Input [yellow] 10 3 2 3 3" xfId="15504" xr:uid="{00000000-0005-0000-0000-0000CA3F0000}"/>
    <cellStyle name="Input [yellow] 10 3 2 4" xfId="15505" xr:uid="{00000000-0005-0000-0000-0000CB3F0000}"/>
    <cellStyle name="Input [yellow] 10 3 2 4 2" xfId="15506" xr:uid="{00000000-0005-0000-0000-0000CC3F0000}"/>
    <cellStyle name="Input [yellow] 10 3 2 4 3" xfId="15507" xr:uid="{00000000-0005-0000-0000-0000CD3F0000}"/>
    <cellStyle name="Input [yellow] 10 3 2 5" xfId="15508" xr:uid="{00000000-0005-0000-0000-0000CE3F0000}"/>
    <cellStyle name="Input [yellow] 10 3 2 5 2" xfId="15509" xr:uid="{00000000-0005-0000-0000-0000CF3F0000}"/>
    <cellStyle name="Input [yellow] 10 3 2 5 3" xfId="15510" xr:uid="{00000000-0005-0000-0000-0000D03F0000}"/>
    <cellStyle name="Input [yellow] 10 3 2 6" xfId="15511" xr:uid="{00000000-0005-0000-0000-0000D13F0000}"/>
    <cellStyle name="Input [yellow] 10 3 3" xfId="15512" xr:uid="{00000000-0005-0000-0000-0000D23F0000}"/>
    <cellStyle name="Input [yellow] 10 3 3 2" xfId="15513" xr:uid="{00000000-0005-0000-0000-0000D33F0000}"/>
    <cellStyle name="Input [yellow] 10 3 3 3" xfId="15514" xr:uid="{00000000-0005-0000-0000-0000D43F0000}"/>
    <cellStyle name="Input [yellow] 10 3 4" xfId="15515" xr:uid="{00000000-0005-0000-0000-0000D53F0000}"/>
    <cellStyle name="Input [yellow] 10 3 4 2" xfId="15516" xr:uid="{00000000-0005-0000-0000-0000D63F0000}"/>
    <cellStyle name="Input [yellow] 10 3 4 3" xfId="15517" xr:uid="{00000000-0005-0000-0000-0000D73F0000}"/>
    <cellStyle name="Input [yellow] 10 3 5" xfId="15518" xr:uid="{00000000-0005-0000-0000-0000D83F0000}"/>
    <cellStyle name="Input [yellow] 10 3 5 2" xfId="15519" xr:uid="{00000000-0005-0000-0000-0000D93F0000}"/>
    <cellStyle name="Input [yellow] 10 3 5 3" xfId="15520" xr:uid="{00000000-0005-0000-0000-0000DA3F0000}"/>
    <cellStyle name="Input [yellow] 10 3 6" xfId="15521" xr:uid="{00000000-0005-0000-0000-0000DB3F0000}"/>
    <cellStyle name="Input [yellow] 10 3 7" xfId="15522" xr:uid="{00000000-0005-0000-0000-0000DC3F0000}"/>
    <cellStyle name="Input [yellow] 10 4" xfId="15523" xr:uid="{00000000-0005-0000-0000-0000DD3F0000}"/>
    <cellStyle name="Input [yellow] 10 4 2" xfId="15524" xr:uid="{00000000-0005-0000-0000-0000DE3F0000}"/>
    <cellStyle name="Input [yellow] 10 4 2 2" xfId="15525" xr:uid="{00000000-0005-0000-0000-0000DF3F0000}"/>
    <cellStyle name="Input [yellow] 10 4 2 2 2" xfId="15526" xr:uid="{00000000-0005-0000-0000-0000E03F0000}"/>
    <cellStyle name="Input [yellow] 10 4 2 2 3" xfId="15527" xr:uid="{00000000-0005-0000-0000-0000E13F0000}"/>
    <cellStyle name="Input [yellow] 10 4 2 3" xfId="15528" xr:uid="{00000000-0005-0000-0000-0000E23F0000}"/>
    <cellStyle name="Input [yellow] 10 4 2 3 2" xfId="15529" xr:uid="{00000000-0005-0000-0000-0000E33F0000}"/>
    <cellStyle name="Input [yellow] 10 4 2 3 3" xfId="15530" xr:uid="{00000000-0005-0000-0000-0000E43F0000}"/>
    <cellStyle name="Input [yellow] 10 4 2 4" xfId="15531" xr:uid="{00000000-0005-0000-0000-0000E53F0000}"/>
    <cellStyle name="Input [yellow] 10 4 2 4 2" xfId="15532" xr:uid="{00000000-0005-0000-0000-0000E63F0000}"/>
    <cellStyle name="Input [yellow] 10 4 2 4 3" xfId="15533" xr:uid="{00000000-0005-0000-0000-0000E73F0000}"/>
    <cellStyle name="Input [yellow] 10 4 2 5" xfId="15534" xr:uid="{00000000-0005-0000-0000-0000E83F0000}"/>
    <cellStyle name="Input [yellow] 10 4 2 5 2" xfId="15535" xr:uid="{00000000-0005-0000-0000-0000E93F0000}"/>
    <cellStyle name="Input [yellow] 10 4 2 5 3" xfId="15536" xr:uid="{00000000-0005-0000-0000-0000EA3F0000}"/>
    <cellStyle name="Input [yellow] 10 4 2 6" xfId="15537" xr:uid="{00000000-0005-0000-0000-0000EB3F0000}"/>
    <cellStyle name="Input [yellow] 10 4 3" xfId="15538" xr:uid="{00000000-0005-0000-0000-0000EC3F0000}"/>
    <cellStyle name="Input [yellow] 10 4 3 2" xfId="15539" xr:uid="{00000000-0005-0000-0000-0000ED3F0000}"/>
    <cellStyle name="Input [yellow] 10 4 3 3" xfId="15540" xr:uid="{00000000-0005-0000-0000-0000EE3F0000}"/>
    <cellStyle name="Input [yellow] 10 4 4" xfId="15541" xr:uid="{00000000-0005-0000-0000-0000EF3F0000}"/>
    <cellStyle name="Input [yellow] 10 4 4 2" xfId="15542" xr:uid="{00000000-0005-0000-0000-0000F03F0000}"/>
    <cellStyle name="Input [yellow] 10 4 4 3" xfId="15543" xr:uid="{00000000-0005-0000-0000-0000F13F0000}"/>
    <cellStyle name="Input [yellow] 10 4 5" xfId="15544" xr:uid="{00000000-0005-0000-0000-0000F23F0000}"/>
    <cellStyle name="Input [yellow] 10 4 5 2" xfId="15545" xr:uid="{00000000-0005-0000-0000-0000F33F0000}"/>
    <cellStyle name="Input [yellow] 10 4 5 3" xfId="15546" xr:uid="{00000000-0005-0000-0000-0000F43F0000}"/>
    <cellStyle name="Input [yellow] 10 4 6" xfId="15547" xr:uid="{00000000-0005-0000-0000-0000F53F0000}"/>
    <cellStyle name="Input [yellow] 10 4 7" xfId="15548" xr:uid="{00000000-0005-0000-0000-0000F63F0000}"/>
    <cellStyle name="Input [yellow] 10 5" xfId="15549" xr:uid="{00000000-0005-0000-0000-0000F73F0000}"/>
    <cellStyle name="Input [yellow] 10 5 2" xfId="15550" xr:uid="{00000000-0005-0000-0000-0000F83F0000}"/>
    <cellStyle name="Input [yellow] 10 5 2 2" xfId="15551" xr:uid="{00000000-0005-0000-0000-0000F93F0000}"/>
    <cellStyle name="Input [yellow] 10 5 2 3" xfId="15552" xr:uid="{00000000-0005-0000-0000-0000FA3F0000}"/>
    <cellStyle name="Input [yellow] 10 5 3" xfId="15553" xr:uid="{00000000-0005-0000-0000-0000FB3F0000}"/>
    <cellStyle name="Input [yellow] 10 5 3 2" xfId="15554" xr:uid="{00000000-0005-0000-0000-0000FC3F0000}"/>
    <cellStyle name="Input [yellow] 10 5 3 3" xfId="15555" xr:uid="{00000000-0005-0000-0000-0000FD3F0000}"/>
    <cellStyle name="Input [yellow] 10 5 4" xfId="15556" xr:uid="{00000000-0005-0000-0000-0000FE3F0000}"/>
    <cellStyle name="Input [yellow] 10 5 4 2" xfId="15557" xr:uid="{00000000-0005-0000-0000-0000FF3F0000}"/>
    <cellStyle name="Input [yellow] 10 5 4 3" xfId="15558" xr:uid="{00000000-0005-0000-0000-000000400000}"/>
    <cellStyle name="Input [yellow] 10 5 5" xfId="15559" xr:uid="{00000000-0005-0000-0000-000001400000}"/>
    <cellStyle name="Input [yellow] 10 5 5 2" xfId="15560" xr:uid="{00000000-0005-0000-0000-000002400000}"/>
    <cellStyle name="Input [yellow] 10 5 5 3" xfId="15561" xr:uid="{00000000-0005-0000-0000-000003400000}"/>
    <cellStyle name="Input [yellow] 10 5 6" xfId="15562" xr:uid="{00000000-0005-0000-0000-000004400000}"/>
    <cellStyle name="Input [yellow] 10 6" xfId="15563" xr:uid="{00000000-0005-0000-0000-000005400000}"/>
    <cellStyle name="Input [yellow] 10 6 2" xfId="15564" xr:uid="{00000000-0005-0000-0000-000006400000}"/>
    <cellStyle name="Input [yellow] 10 6 3" xfId="15565" xr:uid="{00000000-0005-0000-0000-000007400000}"/>
    <cellStyle name="Input [yellow] 10 7" xfId="15566" xr:uid="{00000000-0005-0000-0000-000008400000}"/>
    <cellStyle name="Input [yellow] 10 7 2" xfId="15567" xr:uid="{00000000-0005-0000-0000-000009400000}"/>
    <cellStyle name="Input [yellow] 10 7 3" xfId="15568" xr:uid="{00000000-0005-0000-0000-00000A400000}"/>
    <cellStyle name="Input [yellow] 10 8" xfId="15569" xr:uid="{00000000-0005-0000-0000-00000B400000}"/>
    <cellStyle name="Input [yellow] 10 8 2" xfId="15570" xr:uid="{00000000-0005-0000-0000-00000C400000}"/>
    <cellStyle name="Input [yellow] 10 8 3" xfId="15571" xr:uid="{00000000-0005-0000-0000-00000D400000}"/>
    <cellStyle name="Input [yellow] 10 9" xfId="15572" xr:uid="{00000000-0005-0000-0000-00000E400000}"/>
    <cellStyle name="Input [yellow] 11" xfId="15573" xr:uid="{00000000-0005-0000-0000-00000F400000}"/>
    <cellStyle name="Input [yellow] 11 10" xfId="15574" xr:uid="{00000000-0005-0000-0000-000010400000}"/>
    <cellStyle name="Input [yellow] 11 2" xfId="15575" xr:uid="{00000000-0005-0000-0000-000011400000}"/>
    <cellStyle name="Input [yellow] 11 2 2" xfId="15576" xr:uid="{00000000-0005-0000-0000-000012400000}"/>
    <cellStyle name="Input [yellow] 11 2 2 2" xfId="15577" xr:uid="{00000000-0005-0000-0000-000013400000}"/>
    <cellStyle name="Input [yellow] 11 2 2 2 2" xfId="15578" xr:uid="{00000000-0005-0000-0000-000014400000}"/>
    <cellStyle name="Input [yellow] 11 2 2 2 3" xfId="15579" xr:uid="{00000000-0005-0000-0000-000015400000}"/>
    <cellStyle name="Input [yellow] 11 2 2 3" xfId="15580" xr:uid="{00000000-0005-0000-0000-000016400000}"/>
    <cellStyle name="Input [yellow] 11 2 2 3 2" xfId="15581" xr:uid="{00000000-0005-0000-0000-000017400000}"/>
    <cellStyle name="Input [yellow] 11 2 2 3 3" xfId="15582" xr:uid="{00000000-0005-0000-0000-000018400000}"/>
    <cellStyle name="Input [yellow] 11 2 2 4" xfId="15583" xr:uid="{00000000-0005-0000-0000-000019400000}"/>
    <cellStyle name="Input [yellow] 11 2 2 4 2" xfId="15584" xr:uid="{00000000-0005-0000-0000-00001A400000}"/>
    <cellStyle name="Input [yellow] 11 2 2 4 3" xfId="15585" xr:uid="{00000000-0005-0000-0000-00001B400000}"/>
    <cellStyle name="Input [yellow] 11 2 2 5" xfId="15586" xr:uid="{00000000-0005-0000-0000-00001C400000}"/>
    <cellStyle name="Input [yellow] 11 2 2 5 2" xfId="15587" xr:uid="{00000000-0005-0000-0000-00001D400000}"/>
    <cellStyle name="Input [yellow] 11 2 2 5 3" xfId="15588" xr:uid="{00000000-0005-0000-0000-00001E400000}"/>
    <cellStyle name="Input [yellow] 11 2 2 6" xfId="15589" xr:uid="{00000000-0005-0000-0000-00001F400000}"/>
    <cellStyle name="Input [yellow] 11 2 3" xfId="15590" xr:uid="{00000000-0005-0000-0000-000020400000}"/>
    <cellStyle name="Input [yellow] 11 2 3 2" xfId="15591" xr:uid="{00000000-0005-0000-0000-000021400000}"/>
    <cellStyle name="Input [yellow] 11 2 3 3" xfId="15592" xr:uid="{00000000-0005-0000-0000-000022400000}"/>
    <cellStyle name="Input [yellow] 11 2 4" xfId="15593" xr:uid="{00000000-0005-0000-0000-000023400000}"/>
    <cellStyle name="Input [yellow] 11 2 4 2" xfId="15594" xr:uid="{00000000-0005-0000-0000-000024400000}"/>
    <cellStyle name="Input [yellow] 11 2 4 3" xfId="15595" xr:uid="{00000000-0005-0000-0000-000025400000}"/>
    <cellStyle name="Input [yellow] 11 2 5" xfId="15596" xr:uid="{00000000-0005-0000-0000-000026400000}"/>
    <cellStyle name="Input [yellow] 11 2 5 2" xfId="15597" xr:uid="{00000000-0005-0000-0000-000027400000}"/>
    <cellStyle name="Input [yellow] 11 2 5 3" xfId="15598" xr:uid="{00000000-0005-0000-0000-000028400000}"/>
    <cellStyle name="Input [yellow] 11 2 6" xfId="15599" xr:uid="{00000000-0005-0000-0000-000029400000}"/>
    <cellStyle name="Input [yellow] 11 2 7" xfId="15600" xr:uid="{00000000-0005-0000-0000-00002A400000}"/>
    <cellStyle name="Input [yellow] 11 3" xfId="15601" xr:uid="{00000000-0005-0000-0000-00002B400000}"/>
    <cellStyle name="Input [yellow] 11 3 2" xfId="15602" xr:uid="{00000000-0005-0000-0000-00002C400000}"/>
    <cellStyle name="Input [yellow] 11 3 2 2" xfId="15603" xr:uid="{00000000-0005-0000-0000-00002D400000}"/>
    <cellStyle name="Input [yellow] 11 3 2 2 2" xfId="15604" xr:uid="{00000000-0005-0000-0000-00002E400000}"/>
    <cellStyle name="Input [yellow] 11 3 2 2 3" xfId="15605" xr:uid="{00000000-0005-0000-0000-00002F400000}"/>
    <cellStyle name="Input [yellow] 11 3 2 3" xfId="15606" xr:uid="{00000000-0005-0000-0000-000030400000}"/>
    <cellStyle name="Input [yellow] 11 3 2 3 2" xfId="15607" xr:uid="{00000000-0005-0000-0000-000031400000}"/>
    <cellStyle name="Input [yellow] 11 3 2 3 3" xfId="15608" xr:uid="{00000000-0005-0000-0000-000032400000}"/>
    <cellStyle name="Input [yellow] 11 3 2 4" xfId="15609" xr:uid="{00000000-0005-0000-0000-000033400000}"/>
    <cellStyle name="Input [yellow] 11 3 2 4 2" xfId="15610" xr:uid="{00000000-0005-0000-0000-000034400000}"/>
    <cellStyle name="Input [yellow] 11 3 2 4 3" xfId="15611" xr:uid="{00000000-0005-0000-0000-000035400000}"/>
    <cellStyle name="Input [yellow] 11 3 2 5" xfId="15612" xr:uid="{00000000-0005-0000-0000-000036400000}"/>
    <cellStyle name="Input [yellow] 11 3 2 5 2" xfId="15613" xr:uid="{00000000-0005-0000-0000-000037400000}"/>
    <cellStyle name="Input [yellow] 11 3 2 5 3" xfId="15614" xr:uid="{00000000-0005-0000-0000-000038400000}"/>
    <cellStyle name="Input [yellow] 11 3 2 6" xfId="15615" xr:uid="{00000000-0005-0000-0000-000039400000}"/>
    <cellStyle name="Input [yellow] 11 3 3" xfId="15616" xr:uid="{00000000-0005-0000-0000-00003A400000}"/>
    <cellStyle name="Input [yellow] 11 3 3 2" xfId="15617" xr:uid="{00000000-0005-0000-0000-00003B400000}"/>
    <cellStyle name="Input [yellow] 11 3 3 3" xfId="15618" xr:uid="{00000000-0005-0000-0000-00003C400000}"/>
    <cellStyle name="Input [yellow] 11 3 4" xfId="15619" xr:uid="{00000000-0005-0000-0000-00003D400000}"/>
    <cellStyle name="Input [yellow] 11 3 4 2" xfId="15620" xr:uid="{00000000-0005-0000-0000-00003E400000}"/>
    <cellStyle name="Input [yellow] 11 3 4 3" xfId="15621" xr:uid="{00000000-0005-0000-0000-00003F400000}"/>
    <cellStyle name="Input [yellow] 11 3 5" xfId="15622" xr:uid="{00000000-0005-0000-0000-000040400000}"/>
    <cellStyle name="Input [yellow] 11 3 5 2" xfId="15623" xr:uid="{00000000-0005-0000-0000-000041400000}"/>
    <cellStyle name="Input [yellow] 11 3 5 3" xfId="15624" xr:uid="{00000000-0005-0000-0000-000042400000}"/>
    <cellStyle name="Input [yellow] 11 3 6" xfId="15625" xr:uid="{00000000-0005-0000-0000-000043400000}"/>
    <cellStyle name="Input [yellow] 11 3 7" xfId="15626" xr:uid="{00000000-0005-0000-0000-000044400000}"/>
    <cellStyle name="Input [yellow] 11 4" xfId="15627" xr:uid="{00000000-0005-0000-0000-000045400000}"/>
    <cellStyle name="Input [yellow] 11 4 2" xfId="15628" xr:uid="{00000000-0005-0000-0000-000046400000}"/>
    <cellStyle name="Input [yellow] 11 4 2 2" xfId="15629" xr:uid="{00000000-0005-0000-0000-000047400000}"/>
    <cellStyle name="Input [yellow] 11 4 2 2 2" xfId="15630" xr:uid="{00000000-0005-0000-0000-000048400000}"/>
    <cellStyle name="Input [yellow] 11 4 2 2 3" xfId="15631" xr:uid="{00000000-0005-0000-0000-000049400000}"/>
    <cellStyle name="Input [yellow] 11 4 2 3" xfId="15632" xr:uid="{00000000-0005-0000-0000-00004A400000}"/>
    <cellStyle name="Input [yellow] 11 4 2 3 2" xfId="15633" xr:uid="{00000000-0005-0000-0000-00004B400000}"/>
    <cellStyle name="Input [yellow] 11 4 2 3 3" xfId="15634" xr:uid="{00000000-0005-0000-0000-00004C400000}"/>
    <cellStyle name="Input [yellow] 11 4 2 4" xfId="15635" xr:uid="{00000000-0005-0000-0000-00004D400000}"/>
    <cellStyle name="Input [yellow] 11 4 2 4 2" xfId="15636" xr:uid="{00000000-0005-0000-0000-00004E400000}"/>
    <cellStyle name="Input [yellow] 11 4 2 4 3" xfId="15637" xr:uid="{00000000-0005-0000-0000-00004F400000}"/>
    <cellStyle name="Input [yellow] 11 4 2 5" xfId="15638" xr:uid="{00000000-0005-0000-0000-000050400000}"/>
    <cellStyle name="Input [yellow] 11 4 2 5 2" xfId="15639" xr:uid="{00000000-0005-0000-0000-000051400000}"/>
    <cellStyle name="Input [yellow] 11 4 2 5 3" xfId="15640" xr:uid="{00000000-0005-0000-0000-000052400000}"/>
    <cellStyle name="Input [yellow] 11 4 2 6" xfId="15641" xr:uid="{00000000-0005-0000-0000-000053400000}"/>
    <cellStyle name="Input [yellow] 11 4 3" xfId="15642" xr:uid="{00000000-0005-0000-0000-000054400000}"/>
    <cellStyle name="Input [yellow] 11 4 3 2" xfId="15643" xr:uid="{00000000-0005-0000-0000-000055400000}"/>
    <cellStyle name="Input [yellow] 11 4 3 3" xfId="15644" xr:uid="{00000000-0005-0000-0000-000056400000}"/>
    <cellStyle name="Input [yellow] 11 4 4" xfId="15645" xr:uid="{00000000-0005-0000-0000-000057400000}"/>
    <cellStyle name="Input [yellow] 11 4 4 2" xfId="15646" xr:uid="{00000000-0005-0000-0000-000058400000}"/>
    <cellStyle name="Input [yellow] 11 4 4 3" xfId="15647" xr:uid="{00000000-0005-0000-0000-000059400000}"/>
    <cellStyle name="Input [yellow] 11 4 5" xfId="15648" xr:uid="{00000000-0005-0000-0000-00005A400000}"/>
    <cellStyle name="Input [yellow] 11 4 5 2" xfId="15649" xr:uid="{00000000-0005-0000-0000-00005B400000}"/>
    <cellStyle name="Input [yellow] 11 4 5 3" xfId="15650" xr:uid="{00000000-0005-0000-0000-00005C400000}"/>
    <cellStyle name="Input [yellow] 11 4 6" xfId="15651" xr:uid="{00000000-0005-0000-0000-00005D400000}"/>
    <cellStyle name="Input [yellow] 11 4 7" xfId="15652" xr:uid="{00000000-0005-0000-0000-00005E400000}"/>
    <cellStyle name="Input [yellow] 11 5" xfId="15653" xr:uid="{00000000-0005-0000-0000-00005F400000}"/>
    <cellStyle name="Input [yellow] 11 5 2" xfId="15654" xr:uid="{00000000-0005-0000-0000-000060400000}"/>
    <cellStyle name="Input [yellow] 11 5 2 2" xfId="15655" xr:uid="{00000000-0005-0000-0000-000061400000}"/>
    <cellStyle name="Input [yellow] 11 5 2 3" xfId="15656" xr:uid="{00000000-0005-0000-0000-000062400000}"/>
    <cellStyle name="Input [yellow] 11 5 3" xfId="15657" xr:uid="{00000000-0005-0000-0000-000063400000}"/>
    <cellStyle name="Input [yellow] 11 5 3 2" xfId="15658" xr:uid="{00000000-0005-0000-0000-000064400000}"/>
    <cellStyle name="Input [yellow] 11 5 3 3" xfId="15659" xr:uid="{00000000-0005-0000-0000-000065400000}"/>
    <cellStyle name="Input [yellow] 11 5 4" xfId="15660" xr:uid="{00000000-0005-0000-0000-000066400000}"/>
    <cellStyle name="Input [yellow] 11 5 4 2" xfId="15661" xr:uid="{00000000-0005-0000-0000-000067400000}"/>
    <cellStyle name="Input [yellow] 11 5 4 3" xfId="15662" xr:uid="{00000000-0005-0000-0000-000068400000}"/>
    <cellStyle name="Input [yellow] 11 5 5" xfId="15663" xr:uid="{00000000-0005-0000-0000-000069400000}"/>
    <cellStyle name="Input [yellow] 11 5 5 2" xfId="15664" xr:uid="{00000000-0005-0000-0000-00006A400000}"/>
    <cellStyle name="Input [yellow] 11 5 5 3" xfId="15665" xr:uid="{00000000-0005-0000-0000-00006B400000}"/>
    <cellStyle name="Input [yellow] 11 5 6" xfId="15666" xr:uid="{00000000-0005-0000-0000-00006C400000}"/>
    <cellStyle name="Input [yellow] 11 6" xfId="15667" xr:uid="{00000000-0005-0000-0000-00006D400000}"/>
    <cellStyle name="Input [yellow] 11 6 2" xfId="15668" xr:uid="{00000000-0005-0000-0000-00006E400000}"/>
    <cellStyle name="Input [yellow] 11 6 3" xfId="15669" xr:uid="{00000000-0005-0000-0000-00006F400000}"/>
    <cellStyle name="Input [yellow] 11 7" xfId="15670" xr:uid="{00000000-0005-0000-0000-000070400000}"/>
    <cellStyle name="Input [yellow] 11 7 2" xfId="15671" xr:uid="{00000000-0005-0000-0000-000071400000}"/>
    <cellStyle name="Input [yellow] 11 7 3" xfId="15672" xr:uid="{00000000-0005-0000-0000-000072400000}"/>
    <cellStyle name="Input [yellow] 11 8" xfId="15673" xr:uid="{00000000-0005-0000-0000-000073400000}"/>
    <cellStyle name="Input [yellow] 11 8 2" xfId="15674" xr:uid="{00000000-0005-0000-0000-000074400000}"/>
    <cellStyle name="Input [yellow] 11 8 3" xfId="15675" xr:uid="{00000000-0005-0000-0000-000075400000}"/>
    <cellStyle name="Input [yellow] 11 9" xfId="15676" xr:uid="{00000000-0005-0000-0000-000076400000}"/>
    <cellStyle name="Input [yellow] 12" xfId="15677" xr:uid="{00000000-0005-0000-0000-000077400000}"/>
    <cellStyle name="Input [yellow] 12 2" xfId="15678" xr:uid="{00000000-0005-0000-0000-000078400000}"/>
    <cellStyle name="Input [yellow] 12 2 2" xfId="15679" xr:uid="{00000000-0005-0000-0000-000079400000}"/>
    <cellStyle name="Input [yellow] 12 2 3" xfId="15680" xr:uid="{00000000-0005-0000-0000-00007A400000}"/>
    <cellStyle name="Input [yellow] 12 3" xfId="15681" xr:uid="{00000000-0005-0000-0000-00007B400000}"/>
    <cellStyle name="Input [yellow] 12 3 2" xfId="15682" xr:uid="{00000000-0005-0000-0000-00007C400000}"/>
    <cellStyle name="Input [yellow] 12 3 3" xfId="15683" xr:uid="{00000000-0005-0000-0000-00007D400000}"/>
    <cellStyle name="Input [yellow] 12 4" xfId="15684" xr:uid="{00000000-0005-0000-0000-00007E400000}"/>
    <cellStyle name="Input [yellow] 12 4 2" xfId="15685" xr:uid="{00000000-0005-0000-0000-00007F400000}"/>
    <cellStyle name="Input [yellow] 12 4 3" xfId="15686" xr:uid="{00000000-0005-0000-0000-000080400000}"/>
    <cellStyle name="Input [yellow] 12 5" xfId="15687" xr:uid="{00000000-0005-0000-0000-000081400000}"/>
    <cellStyle name="Input [yellow] 12 5 2" xfId="15688" xr:uid="{00000000-0005-0000-0000-000082400000}"/>
    <cellStyle name="Input [yellow] 12 5 3" xfId="15689" xr:uid="{00000000-0005-0000-0000-000083400000}"/>
    <cellStyle name="Input [yellow] 12 6" xfId="15690" xr:uid="{00000000-0005-0000-0000-000084400000}"/>
    <cellStyle name="Input [yellow] 13" xfId="15691" xr:uid="{00000000-0005-0000-0000-000085400000}"/>
    <cellStyle name="Input [yellow] 13 2" xfId="15692" xr:uid="{00000000-0005-0000-0000-000086400000}"/>
    <cellStyle name="Input [yellow] 13 3" xfId="15693" xr:uid="{00000000-0005-0000-0000-000087400000}"/>
    <cellStyle name="Input [yellow] 14" xfId="15694" xr:uid="{00000000-0005-0000-0000-000088400000}"/>
    <cellStyle name="Input [yellow] 14 2" xfId="15695" xr:uid="{00000000-0005-0000-0000-000089400000}"/>
    <cellStyle name="Input [yellow] 14 3" xfId="15696" xr:uid="{00000000-0005-0000-0000-00008A400000}"/>
    <cellStyle name="Input [yellow] 15" xfId="15697" xr:uid="{00000000-0005-0000-0000-00008B400000}"/>
    <cellStyle name="Input [yellow] 15 2" xfId="15698" xr:uid="{00000000-0005-0000-0000-00008C400000}"/>
    <cellStyle name="Input [yellow] 15 3" xfId="15699" xr:uid="{00000000-0005-0000-0000-00008D400000}"/>
    <cellStyle name="Input [yellow] 16" xfId="15700" xr:uid="{00000000-0005-0000-0000-00008E400000}"/>
    <cellStyle name="Input [yellow] 17" xfId="15701" xr:uid="{00000000-0005-0000-0000-00008F400000}"/>
    <cellStyle name="Input [yellow] 2" xfId="15702" xr:uid="{00000000-0005-0000-0000-000090400000}"/>
    <cellStyle name="Input [yellow] 2 10" xfId="15703" xr:uid="{00000000-0005-0000-0000-000091400000}"/>
    <cellStyle name="Input [yellow] 2 2" xfId="15704" xr:uid="{00000000-0005-0000-0000-000092400000}"/>
    <cellStyle name="Input [yellow] 2 2 10" xfId="15705" xr:uid="{00000000-0005-0000-0000-000093400000}"/>
    <cellStyle name="Input [yellow] 2 2 2" xfId="15706" xr:uid="{00000000-0005-0000-0000-000094400000}"/>
    <cellStyle name="Input [yellow] 2 2 2 2" xfId="15707" xr:uid="{00000000-0005-0000-0000-000095400000}"/>
    <cellStyle name="Input [yellow] 2 2 2 2 2" xfId="15708" xr:uid="{00000000-0005-0000-0000-000096400000}"/>
    <cellStyle name="Input [yellow] 2 2 2 2 2 2" xfId="15709" xr:uid="{00000000-0005-0000-0000-000097400000}"/>
    <cellStyle name="Input [yellow] 2 2 2 2 2 3" xfId="15710" xr:uid="{00000000-0005-0000-0000-000098400000}"/>
    <cellStyle name="Input [yellow] 2 2 2 2 3" xfId="15711" xr:uid="{00000000-0005-0000-0000-000099400000}"/>
    <cellStyle name="Input [yellow] 2 2 2 2 3 2" xfId="15712" xr:uid="{00000000-0005-0000-0000-00009A400000}"/>
    <cellStyle name="Input [yellow] 2 2 2 2 3 3" xfId="15713" xr:uid="{00000000-0005-0000-0000-00009B400000}"/>
    <cellStyle name="Input [yellow] 2 2 2 2 4" xfId="15714" xr:uid="{00000000-0005-0000-0000-00009C400000}"/>
    <cellStyle name="Input [yellow] 2 2 2 2 4 2" xfId="15715" xr:uid="{00000000-0005-0000-0000-00009D400000}"/>
    <cellStyle name="Input [yellow] 2 2 2 2 4 3" xfId="15716" xr:uid="{00000000-0005-0000-0000-00009E400000}"/>
    <cellStyle name="Input [yellow] 2 2 2 2 5" xfId="15717" xr:uid="{00000000-0005-0000-0000-00009F400000}"/>
    <cellStyle name="Input [yellow] 2 2 2 2 5 2" xfId="15718" xr:uid="{00000000-0005-0000-0000-0000A0400000}"/>
    <cellStyle name="Input [yellow] 2 2 2 2 5 3" xfId="15719" xr:uid="{00000000-0005-0000-0000-0000A1400000}"/>
    <cellStyle name="Input [yellow] 2 2 2 2 6" xfId="15720" xr:uid="{00000000-0005-0000-0000-0000A2400000}"/>
    <cellStyle name="Input [yellow] 2 2 2 3" xfId="15721" xr:uid="{00000000-0005-0000-0000-0000A3400000}"/>
    <cellStyle name="Input [yellow] 2 2 2 3 2" xfId="15722" xr:uid="{00000000-0005-0000-0000-0000A4400000}"/>
    <cellStyle name="Input [yellow] 2 2 2 3 3" xfId="15723" xr:uid="{00000000-0005-0000-0000-0000A5400000}"/>
    <cellStyle name="Input [yellow] 2 2 2 4" xfId="15724" xr:uid="{00000000-0005-0000-0000-0000A6400000}"/>
    <cellStyle name="Input [yellow] 2 2 2 4 2" xfId="15725" xr:uid="{00000000-0005-0000-0000-0000A7400000}"/>
    <cellStyle name="Input [yellow] 2 2 2 4 3" xfId="15726" xr:uid="{00000000-0005-0000-0000-0000A8400000}"/>
    <cellStyle name="Input [yellow] 2 2 2 5" xfId="15727" xr:uid="{00000000-0005-0000-0000-0000A9400000}"/>
    <cellStyle name="Input [yellow] 2 2 2 5 2" xfId="15728" xr:uid="{00000000-0005-0000-0000-0000AA400000}"/>
    <cellStyle name="Input [yellow] 2 2 2 5 3" xfId="15729" xr:uid="{00000000-0005-0000-0000-0000AB400000}"/>
    <cellStyle name="Input [yellow] 2 2 2 6" xfId="15730" xr:uid="{00000000-0005-0000-0000-0000AC400000}"/>
    <cellStyle name="Input [yellow] 2 2 2 7" xfId="15731" xr:uid="{00000000-0005-0000-0000-0000AD400000}"/>
    <cellStyle name="Input [yellow] 2 2 3" xfId="15732" xr:uid="{00000000-0005-0000-0000-0000AE400000}"/>
    <cellStyle name="Input [yellow] 2 2 3 2" xfId="15733" xr:uid="{00000000-0005-0000-0000-0000AF400000}"/>
    <cellStyle name="Input [yellow] 2 2 3 2 2" xfId="15734" xr:uid="{00000000-0005-0000-0000-0000B0400000}"/>
    <cellStyle name="Input [yellow] 2 2 3 2 2 2" xfId="15735" xr:uid="{00000000-0005-0000-0000-0000B1400000}"/>
    <cellStyle name="Input [yellow] 2 2 3 2 2 3" xfId="15736" xr:uid="{00000000-0005-0000-0000-0000B2400000}"/>
    <cellStyle name="Input [yellow] 2 2 3 2 3" xfId="15737" xr:uid="{00000000-0005-0000-0000-0000B3400000}"/>
    <cellStyle name="Input [yellow] 2 2 3 2 3 2" xfId="15738" xr:uid="{00000000-0005-0000-0000-0000B4400000}"/>
    <cellStyle name="Input [yellow] 2 2 3 2 3 3" xfId="15739" xr:uid="{00000000-0005-0000-0000-0000B5400000}"/>
    <cellStyle name="Input [yellow] 2 2 3 2 4" xfId="15740" xr:uid="{00000000-0005-0000-0000-0000B6400000}"/>
    <cellStyle name="Input [yellow] 2 2 3 2 4 2" xfId="15741" xr:uid="{00000000-0005-0000-0000-0000B7400000}"/>
    <cellStyle name="Input [yellow] 2 2 3 2 4 3" xfId="15742" xr:uid="{00000000-0005-0000-0000-0000B8400000}"/>
    <cellStyle name="Input [yellow] 2 2 3 2 5" xfId="15743" xr:uid="{00000000-0005-0000-0000-0000B9400000}"/>
    <cellStyle name="Input [yellow] 2 2 3 2 5 2" xfId="15744" xr:uid="{00000000-0005-0000-0000-0000BA400000}"/>
    <cellStyle name="Input [yellow] 2 2 3 2 5 3" xfId="15745" xr:uid="{00000000-0005-0000-0000-0000BB400000}"/>
    <cellStyle name="Input [yellow] 2 2 3 2 6" xfId="15746" xr:uid="{00000000-0005-0000-0000-0000BC400000}"/>
    <cellStyle name="Input [yellow] 2 2 3 3" xfId="15747" xr:uid="{00000000-0005-0000-0000-0000BD400000}"/>
    <cellStyle name="Input [yellow] 2 2 3 3 2" xfId="15748" xr:uid="{00000000-0005-0000-0000-0000BE400000}"/>
    <cellStyle name="Input [yellow] 2 2 3 3 3" xfId="15749" xr:uid="{00000000-0005-0000-0000-0000BF400000}"/>
    <cellStyle name="Input [yellow] 2 2 3 4" xfId="15750" xr:uid="{00000000-0005-0000-0000-0000C0400000}"/>
    <cellStyle name="Input [yellow] 2 2 3 4 2" xfId="15751" xr:uid="{00000000-0005-0000-0000-0000C1400000}"/>
    <cellStyle name="Input [yellow] 2 2 3 4 3" xfId="15752" xr:uid="{00000000-0005-0000-0000-0000C2400000}"/>
    <cellStyle name="Input [yellow] 2 2 3 5" xfId="15753" xr:uid="{00000000-0005-0000-0000-0000C3400000}"/>
    <cellStyle name="Input [yellow] 2 2 3 5 2" xfId="15754" xr:uid="{00000000-0005-0000-0000-0000C4400000}"/>
    <cellStyle name="Input [yellow] 2 2 3 5 3" xfId="15755" xr:uid="{00000000-0005-0000-0000-0000C5400000}"/>
    <cellStyle name="Input [yellow] 2 2 3 6" xfId="15756" xr:uid="{00000000-0005-0000-0000-0000C6400000}"/>
    <cellStyle name="Input [yellow] 2 2 3 7" xfId="15757" xr:uid="{00000000-0005-0000-0000-0000C7400000}"/>
    <cellStyle name="Input [yellow] 2 2 4" xfId="15758" xr:uid="{00000000-0005-0000-0000-0000C8400000}"/>
    <cellStyle name="Input [yellow] 2 2 4 2" xfId="15759" xr:uid="{00000000-0005-0000-0000-0000C9400000}"/>
    <cellStyle name="Input [yellow] 2 2 4 2 2" xfId="15760" xr:uid="{00000000-0005-0000-0000-0000CA400000}"/>
    <cellStyle name="Input [yellow] 2 2 4 2 2 2" xfId="15761" xr:uid="{00000000-0005-0000-0000-0000CB400000}"/>
    <cellStyle name="Input [yellow] 2 2 4 2 2 3" xfId="15762" xr:uid="{00000000-0005-0000-0000-0000CC400000}"/>
    <cellStyle name="Input [yellow] 2 2 4 2 3" xfId="15763" xr:uid="{00000000-0005-0000-0000-0000CD400000}"/>
    <cellStyle name="Input [yellow] 2 2 4 2 3 2" xfId="15764" xr:uid="{00000000-0005-0000-0000-0000CE400000}"/>
    <cellStyle name="Input [yellow] 2 2 4 2 3 3" xfId="15765" xr:uid="{00000000-0005-0000-0000-0000CF400000}"/>
    <cellStyle name="Input [yellow] 2 2 4 2 4" xfId="15766" xr:uid="{00000000-0005-0000-0000-0000D0400000}"/>
    <cellStyle name="Input [yellow] 2 2 4 2 4 2" xfId="15767" xr:uid="{00000000-0005-0000-0000-0000D1400000}"/>
    <cellStyle name="Input [yellow] 2 2 4 2 4 3" xfId="15768" xr:uid="{00000000-0005-0000-0000-0000D2400000}"/>
    <cellStyle name="Input [yellow] 2 2 4 2 5" xfId="15769" xr:uid="{00000000-0005-0000-0000-0000D3400000}"/>
    <cellStyle name="Input [yellow] 2 2 4 2 5 2" xfId="15770" xr:uid="{00000000-0005-0000-0000-0000D4400000}"/>
    <cellStyle name="Input [yellow] 2 2 4 2 5 3" xfId="15771" xr:uid="{00000000-0005-0000-0000-0000D5400000}"/>
    <cellStyle name="Input [yellow] 2 2 4 2 6" xfId="15772" xr:uid="{00000000-0005-0000-0000-0000D6400000}"/>
    <cellStyle name="Input [yellow] 2 2 4 3" xfId="15773" xr:uid="{00000000-0005-0000-0000-0000D7400000}"/>
    <cellStyle name="Input [yellow] 2 2 4 3 2" xfId="15774" xr:uid="{00000000-0005-0000-0000-0000D8400000}"/>
    <cellStyle name="Input [yellow] 2 2 4 3 3" xfId="15775" xr:uid="{00000000-0005-0000-0000-0000D9400000}"/>
    <cellStyle name="Input [yellow] 2 2 4 4" xfId="15776" xr:uid="{00000000-0005-0000-0000-0000DA400000}"/>
    <cellStyle name="Input [yellow] 2 2 4 4 2" xfId="15777" xr:uid="{00000000-0005-0000-0000-0000DB400000}"/>
    <cellStyle name="Input [yellow] 2 2 4 4 3" xfId="15778" xr:uid="{00000000-0005-0000-0000-0000DC400000}"/>
    <cellStyle name="Input [yellow] 2 2 4 5" xfId="15779" xr:uid="{00000000-0005-0000-0000-0000DD400000}"/>
    <cellStyle name="Input [yellow] 2 2 4 5 2" xfId="15780" xr:uid="{00000000-0005-0000-0000-0000DE400000}"/>
    <cellStyle name="Input [yellow] 2 2 4 5 3" xfId="15781" xr:uid="{00000000-0005-0000-0000-0000DF400000}"/>
    <cellStyle name="Input [yellow] 2 2 4 6" xfId="15782" xr:uid="{00000000-0005-0000-0000-0000E0400000}"/>
    <cellStyle name="Input [yellow] 2 2 4 7" xfId="15783" xr:uid="{00000000-0005-0000-0000-0000E1400000}"/>
    <cellStyle name="Input [yellow] 2 2 5" xfId="15784" xr:uid="{00000000-0005-0000-0000-0000E2400000}"/>
    <cellStyle name="Input [yellow] 2 2 5 2" xfId="15785" xr:uid="{00000000-0005-0000-0000-0000E3400000}"/>
    <cellStyle name="Input [yellow] 2 2 5 2 2" xfId="15786" xr:uid="{00000000-0005-0000-0000-0000E4400000}"/>
    <cellStyle name="Input [yellow] 2 2 5 2 3" xfId="15787" xr:uid="{00000000-0005-0000-0000-0000E5400000}"/>
    <cellStyle name="Input [yellow] 2 2 5 3" xfId="15788" xr:uid="{00000000-0005-0000-0000-0000E6400000}"/>
    <cellStyle name="Input [yellow] 2 2 5 3 2" xfId="15789" xr:uid="{00000000-0005-0000-0000-0000E7400000}"/>
    <cellStyle name="Input [yellow] 2 2 5 3 3" xfId="15790" xr:uid="{00000000-0005-0000-0000-0000E8400000}"/>
    <cellStyle name="Input [yellow] 2 2 5 4" xfId="15791" xr:uid="{00000000-0005-0000-0000-0000E9400000}"/>
    <cellStyle name="Input [yellow] 2 2 5 4 2" xfId="15792" xr:uid="{00000000-0005-0000-0000-0000EA400000}"/>
    <cellStyle name="Input [yellow] 2 2 5 4 3" xfId="15793" xr:uid="{00000000-0005-0000-0000-0000EB400000}"/>
    <cellStyle name="Input [yellow] 2 2 5 5" xfId="15794" xr:uid="{00000000-0005-0000-0000-0000EC400000}"/>
    <cellStyle name="Input [yellow] 2 2 5 5 2" xfId="15795" xr:uid="{00000000-0005-0000-0000-0000ED400000}"/>
    <cellStyle name="Input [yellow] 2 2 5 5 3" xfId="15796" xr:uid="{00000000-0005-0000-0000-0000EE400000}"/>
    <cellStyle name="Input [yellow] 2 2 5 6" xfId="15797" xr:uid="{00000000-0005-0000-0000-0000EF400000}"/>
    <cellStyle name="Input [yellow] 2 2 6" xfId="15798" xr:uid="{00000000-0005-0000-0000-0000F0400000}"/>
    <cellStyle name="Input [yellow] 2 2 6 2" xfId="15799" xr:uid="{00000000-0005-0000-0000-0000F1400000}"/>
    <cellStyle name="Input [yellow] 2 2 6 3" xfId="15800" xr:uid="{00000000-0005-0000-0000-0000F2400000}"/>
    <cellStyle name="Input [yellow] 2 2 7" xfId="15801" xr:uid="{00000000-0005-0000-0000-0000F3400000}"/>
    <cellStyle name="Input [yellow] 2 2 7 2" xfId="15802" xr:uid="{00000000-0005-0000-0000-0000F4400000}"/>
    <cellStyle name="Input [yellow] 2 2 7 3" xfId="15803" xr:uid="{00000000-0005-0000-0000-0000F5400000}"/>
    <cellStyle name="Input [yellow] 2 2 8" xfId="15804" xr:uid="{00000000-0005-0000-0000-0000F6400000}"/>
    <cellStyle name="Input [yellow] 2 2 8 2" xfId="15805" xr:uid="{00000000-0005-0000-0000-0000F7400000}"/>
    <cellStyle name="Input [yellow] 2 2 8 3" xfId="15806" xr:uid="{00000000-0005-0000-0000-0000F8400000}"/>
    <cellStyle name="Input [yellow] 2 2 9" xfId="15807" xr:uid="{00000000-0005-0000-0000-0000F9400000}"/>
    <cellStyle name="Input [yellow] 2 3" xfId="15808" xr:uid="{00000000-0005-0000-0000-0000FA400000}"/>
    <cellStyle name="Input [yellow] 2 3 10" xfId="15809" xr:uid="{00000000-0005-0000-0000-0000FB400000}"/>
    <cellStyle name="Input [yellow] 2 3 2" xfId="15810" xr:uid="{00000000-0005-0000-0000-0000FC400000}"/>
    <cellStyle name="Input [yellow] 2 3 2 2" xfId="15811" xr:uid="{00000000-0005-0000-0000-0000FD400000}"/>
    <cellStyle name="Input [yellow] 2 3 2 2 2" xfId="15812" xr:uid="{00000000-0005-0000-0000-0000FE400000}"/>
    <cellStyle name="Input [yellow] 2 3 2 2 2 2" xfId="15813" xr:uid="{00000000-0005-0000-0000-0000FF400000}"/>
    <cellStyle name="Input [yellow] 2 3 2 2 2 3" xfId="15814" xr:uid="{00000000-0005-0000-0000-000000410000}"/>
    <cellStyle name="Input [yellow] 2 3 2 2 3" xfId="15815" xr:uid="{00000000-0005-0000-0000-000001410000}"/>
    <cellStyle name="Input [yellow] 2 3 2 2 3 2" xfId="15816" xr:uid="{00000000-0005-0000-0000-000002410000}"/>
    <cellStyle name="Input [yellow] 2 3 2 2 3 3" xfId="15817" xr:uid="{00000000-0005-0000-0000-000003410000}"/>
    <cellStyle name="Input [yellow] 2 3 2 2 4" xfId="15818" xr:uid="{00000000-0005-0000-0000-000004410000}"/>
    <cellStyle name="Input [yellow] 2 3 2 2 4 2" xfId="15819" xr:uid="{00000000-0005-0000-0000-000005410000}"/>
    <cellStyle name="Input [yellow] 2 3 2 2 4 3" xfId="15820" xr:uid="{00000000-0005-0000-0000-000006410000}"/>
    <cellStyle name="Input [yellow] 2 3 2 2 5" xfId="15821" xr:uid="{00000000-0005-0000-0000-000007410000}"/>
    <cellStyle name="Input [yellow] 2 3 2 2 5 2" xfId="15822" xr:uid="{00000000-0005-0000-0000-000008410000}"/>
    <cellStyle name="Input [yellow] 2 3 2 2 5 3" xfId="15823" xr:uid="{00000000-0005-0000-0000-000009410000}"/>
    <cellStyle name="Input [yellow] 2 3 2 2 6" xfId="15824" xr:uid="{00000000-0005-0000-0000-00000A410000}"/>
    <cellStyle name="Input [yellow] 2 3 2 3" xfId="15825" xr:uid="{00000000-0005-0000-0000-00000B410000}"/>
    <cellStyle name="Input [yellow] 2 3 2 3 2" xfId="15826" xr:uid="{00000000-0005-0000-0000-00000C410000}"/>
    <cellStyle name="Input [yellow] 2 3 2 3 3" xfId="15827" xr:uid="{00000000-0005-0000-0000-00000D410000}"/>
    <cellStyle name="Input [yellow] 2 3 2 4" xfId="15828" xr:uid="{00000000-0005-0000-0000-00000E410000}"/>
    <cellStyle name="Input [yellow] 2 3 2 4 2" xfId="15829" xr:uid="{00000000-0005-0000-0000-00000F410000}"/>
    <cellStyle name="Input [yellow] 2 3 2 4 3" xfId="15830" xr:uid="{00000000-0005-0000-0000-000010410000}"/>
    <cellStyle name="Input [yellow] 2 3 2 5" xfId="15831" xr:uid="{00000000-0005-0000-0000-000011410000}"/>
    <cellStyle name="Input [yellow] 2 3 2 5 2" xfId="15832" xr:uid="{00000000-0005-0000-0000-000012410000}"/>
    <cellStyle name="Input [yellow] 2 3 2 5 3" xfId="15833" xr:uid="{00000000-0005-0000-0000-000013410000}"/>
    <cellStyle name="Input [yellow] 2 3 2 6" xfId="15834" xr:uid="{00000000-0005-0000-0000-000014410000}"/>
    <cellStyle name="Input [yellow] 2 3 2 7" xfId="15835" xr:uid="{00000000-0005-0000-0000-000015410000}"/>
    <cellStyle name="Input [yellow] 2 3 3" xfId="15836" xr:uid="{00000000-0005-0000-0000-000016410000}"/>
    <cellStyle name="Input [yellow] 2 3 3 2" xfId="15837" xr:uid="{00000000-0005-0000-0000-000017410000}"/>
    <cellStyle name="Input [yellow] 2 3 3 2 2" xfId="15838" xr:uid="{00000000-0005-0000-0000-000018410000}"/>
    <cellStyle name="Input [yellow] 2 3 3 2 2 2" xfId="15839" xr:uid="{00000000-0005-0000-0000-000019410000}"/>
    <cellStyle name="Input [yellow] 2 3 3 2 2 3" xfId="15840" xr:uid="{00000000-0005-0000-0000-00001A410000}"/>
    <cellStyle name="Input [yellow] 2 3 3 2 3" xfId="15841" xr:uid="{00000000-0005-0000-0000-00001B410000}"/>
    <cellStyle name="Input [yellow] 2 3 3 2 3 2" xfId="15842" xr:uid="{00000000-0005-0000-0000-00001C410000}"/>
    <cellStyle name="Input [yellow] 2 3 3 2 3 3" xfId="15843" xr:uid="{00000000-0005-0000-0000-00001D410000}"/>
    <cellStyle name="Input [yellow] 2 3 3 2 4" xfId="15844" xr:uid="{00000000-0005-0000-0000-00001E410000}"/>
    <cellStyle name="Input [yellow] 2 3 3 2 4 2" xfId="15845" xr:uid="{00000000-0005-0000-0000-00001F410000}"/>
    <cellStyle name="Input [yellow] 2 3 3 2 4 3" xfId="15846" xr:uid="{00000000-0005-0000-0000-000020410000}"/>
    <cellStyle name="Input [yellow] 2 3 3 2 5" xfId="15847" xr:uid="{00000000-0005-0000-0000-000021410000}"/>
    <cellStyle name="Input [yellow] 2 3 3 2 5 2" xfId="15848" xr:uid="{00000000-0005-0000-0000-000022410000}"/>
    <cellStyle name="Input [yellow] 2 3 3 2 5 3" xfId="15849" xr:uid="{00000000-0005-0000-0000-000023410000}"/>
    <cellStyle name="Input [yellow] 2 3 3 2 6" xfId="15850" xr:uid="{00000000-0005-0000-0000-000024410000}"/>
    <cellStyle name="Input [yellow] 2 3 3 3" xfId="15851" xr:uid="{00000000-0005-0000-0000-000025410000}"/>
    <cellStyle name="Input [yellow] 2 3 3 3 2" xfId="15852" xr:uid="{00000000-0005-0000-0000-000026410000}"/>
    <cellStyle name="Input [yellow] 2 3 3 3 3" xfId="15853" xr:uid="{00000000-0005-0000-0000-000027410000}"/>
    <cellStyle name="Input [yellow] 2 3 3 4" xfId="15854" xr:uid="{00000000-0005-0000-0000-000028410000}"/>
    <cellStyle name="Input [yellow] 2 3 3 4 2" xfId="15855" xr:uid="{00000000-0005-0000-0000-000029410000}"/>
    <cellStyle name="Input [yellow] 2 3 3 4 3" xfId="15856" xr:uid="{00000000-0005-0000-0000-00002A410000}"/>
    <cellStyle name="Input [yellow] 2 3 3 5" xfId="15857" xr:uid="{00000000-0005-0000-0000-00002B410000}"/>
    <cellStyle name="Input [yellow] 2 3 3 5 2" xfId="15858" xr:uid="{00000000-0005-0000-0000-00002C410000}"/>
    <cellStyle name="Input [yellow] 2 3 3 5 3" xfId="15859" xr:uid="{00000000-0005-0000-0000-00002D410000}"/>
    <cellStyle name="Input [yellow] 2 3 3 6" xfId="15860" xr:uid="{00000000-0005-0000-0000-00002E410000}"/>
    <cellStyle name="Input [yellow] 2 3 3 7" xfId="15861" xr:uid="{00000000-0005-0000-0000-00002F410000}"/>
    <cellStyle name="Input [yellow] 2 3 4" xfId="15862" xr:uid="{00000000-0005-0000-0000-000030410000}"/>
    <cellStyle name="Input [yellow] 2 3 4 2" xfId="15863" xr:uid="{00000000-0005-0000-0000-000031410000}"/>
    <cellStyle name="Input [yellow] 2 3 4 2 2" xfId="15864" xr:uid="{00000000-0005-0000-0000-000032410000}"/>
    <cellStyle name="Input [yellow] 2 3 4 2 2 2" xfId="15865" xr:uid="{00000000-0005-0000-0000-000033410000}"/>
    <cellStyle name="Input [yellow] 2 3 4 2 2 3" xfId="15866" xr:uid="{00000000-0005-0000-0000-000034410000}"/>
    <cellStyle name="Input [yellow] 2 3 4 2 3" xfId="15867" xr:uid="{00000000-0005-0000-0000-000035410000}"/>
    <cellStyle name="Input [yellow] 2 3 4 2 3 2" xfId="15868" xr:uid="{00000000-0005-0000-0000-000036410000}"/>
    <cellStyle name="Input [yellow] 2 3 4 2 3 3" xfId="15869" xr:uid="{00000000-0005-0000-0000-000037410000}"/>
    <cellStyle name="Input [yellow] 2 3 4 2 4" xfId="15870" xr:uid="{00000000-0005-0000-0000-000038410000}"/>
    <cellStyle name="Input [yellow] 2 3 4 2 4 2" xfId="15871" xr:uid="{00000000-0005-0000-0000-000039410000}"/>
    <cellStyle name="Input [yellow] 2 3 4 2 4 3" xfId="15872" xr:uid="{00000000-0005-0000-0000-00003A410000}"/>
    <cellStyle name="Input [yellow] 2 3 4 2 5" xfId="15873" xr:uid="{00000000-0005-0000-0000-00003B410000}"/>
    <cellStyle name="Input [yellow] 2 3 4 2 5 2" xfId="15874" xr:uid="{00000000-0005-0000-0000-00003C410000}"/>
    <cellStyle name="Input [yellow] 2 3 4 2 5 3" xfId="15875" xr:uid="{00000000-0005-0000-0000-00003D410000}"/>
    <cellStyle name="Input [yellow] 2 3 4 2 6" xfId="15876" xr:uid="{00000000-0005-0000-0000-00003E410000}"/>
    <cellStyle name="Input [yellow] 2 3 4 3" xfId="15877" xr:uid="{00000000-0005-0000-0000-00003F410000}"/>
    <cellStyle name="Input [yellow] 2 3 4 3 2" xfId="15878" xr:uid="{00000000-0005-0000-0000-000040410000}"/>
    <cellStyle name="Input [yellow] 2 3 4 3 3" xfId="15879" xr:uid="{00000000-0005-0000-0000-000041410000}"/>
    <cellStyle name="Input [yellow] 2 3 4 4" xfId="15880" xr:uid="{00000000-0005-0000-0000-000042410000}"/>
    <cellStyle name="Input [yellow] 2 3 4 4 2" xfId="15881" xr:uid="{00000000-0005-0000-0000-000043410000}"/>
    <cellStyle name="Input [yellow] 2 3 4 4 3" xfId="15882" xr:uid="{00000000-0005-0000-0000-000044410000}"/>
    <cellStyle name="Input [yellow] 2 3 4 5" xfId="15883" xr:uid="{00000000-0005-0000-0000-000045410000}"/>
    <cellStyle name="Input [yellow] 2 3 4 5 2" xfId="15884" xr:uid="{00000000-0005-0000-0000-000046410000}"/>
    <cellStyle name="Input [yellow] 2 3 4 5 3" xfId="15885" xr:uid="{00000000-0005-0000-0000-000047410000}"/>
    <cellStyle name="Input [yellow] 2 3 4 6" xfId="15886" xr:uid="{00000000-0005-0000-0000-000048410000}"/>
    <cellStyle name="Input [yellow] 2 3 4 7" xfId="15887" xr:uid="{00000000-0005-0000-0000-000049410000}"/>
    <cellStyle name="Input [yellow] 2 3 5" xfId="15888" xr:uid="{00000000-0005-0000-0000-00004A410000}"/>
    <cellStyle name="Input [yellow] 2 3 5 2" xfId="15889" xr:uid="{00000000-0005-0000-0000-00004B410000}"/>
    <cellStyle name="Input [yellow] 2 3 5 2 2" xfId="15890" xr:uid="{00000000-0005-0000-0000-00004C410000}"/>
    <cellStyle name="Input [yellow] 2 3 5 2 3" xfId="15891" xr:uid="{00000000-0005-0000-0000-00004D410000}"/>
    <cellStyle name="Input [yellow] 2 3 5 3" xfId="15892" xr:uid="{00000000-0005-0000-0000-00004E410000}"/>
    <cellStyle name="Input [yellow] 2 3 5 3 2" xfId="15893" xr:uid="{00000000-0005-0000-0000-00004F410000}"/>
    <cellStyle name="Input [yellow] 2 3 5 3 3" xfId="15894" xr:uid="{00000000-0005-0000-0000-000050410000}"/>
    <cellStyle name="Input [yellow] 2 3 5 4" xfId="15895" xr:uid="{00000000-0005-0000-0000-000051410000}"/>
    <cellStyle name="Input [yellow] 2 3 5 4 2" xfId="15896" xr:uid="{00000000-0005-0000-0000-000052410000}"/>
    <cellStyle name="Input [yellow] 2 3 5 4 3" xfId="15897" xr:uid="{00000000-0005-0000-0000-000053410000}"/>
    <cellStyle name="Input [yellow] 2 3 5 5" xfId="15898" xr:uid="{00000000-0005-0000-0000-000054410000}"/>
    <cellStyle name="Input [yellow] 2 3 5 5 2" xfId="15899" xr:uid="{00000000-0005-0000-0000-000055410000}"/>
    <cellStyle name="Input [yellow] 2 3 5 5 3" xfId="15900" xr:uid="{00000000-0005-0000-0000-000056410000}"/>
    <cellStyle name="Input [yellow] 2 3 5 6" xfId="15901" xr:uid="{00000000-0005-0000-0000-000057410000}"/>
    <cellStyle name="Input [yellow] 2 3 6" xfId="15902" xr:uid="{00000000-0005-0000-0000-000058410000}"/>
    <cellStyle name="Input [yellow] 2 3 6 2" xfId="15903" xr:uid="{00000000-0005-0000-0000-000059410000}"/>
    <cellStyle name="Input [yellow] 2 3 6 3" xfId="15904" xr:uid="{00000000-0005-0000-0000-00005A410000}"/>
    <cellStyle name="Input [yellow] 2 3 7" xfId="15905" xr:uid="{00000000-0005-0000-0000-00005B410000}"/>
    <cellStyle name="Input [yellow] 2 3 7 2" xfId="15906" xr:uid="{00000000-0005-0000-0000-00005C410000}"/>
    <cellStyle name="Input [yellow] 2 3 7 3" xfId="15907" xr:uid="{00000000-0005-0000-0000-00005D410000}"/>
    <cellStyle name="Input [yellow] 2 3 8" xfId="15908" xr:uid="{00000000-0005-0000-0000-00005E410000}"/>
    <cellStyle name="Input [yellow] 2 3 8 2" xfId="15909" xr:uid="{00000000-0005-0000-0000-00005F410000}"/>
    <cellStyle name="Input [yellow] 2 3 8 3" xfId="15910" xr:uid="{00000000-0005-0000-0000-000060410000}"/>
    <cellStyle name="Input [yellow] 2 3 9" xfId="15911" xr:uid="{00000000-0005-0000-0000-000061410000}"/>
    <cellStyle name="Input [yellow] 2 4" xfId="15912" xr:uid="{00000000-0005-0000-0000-000062410000}"/>
    <cellStyle name="Input [yellow] 2 4 10" xfId="15913" xr:uid="{00000000-0005-0000-0000-000063410000}"/>
    <cellStyle name="Input [yellow] 2 4 2" xfId="15914" xr:uid="{00000000-0005-0000-0000-000064410000}"/>
    <cellStyle name="Input [yellow] 2 4 2 2" xfId="15915" xr:uid="{00000000-0005-0000-0000-000065410000}"/>
    <cellStyle name="Input [yellow] 2 4 2 2 2" xfId="15916" xr:uid="{00000000-0005-0000-0000-000066410000}"/>
    <cellStyle name="Input [yellow] 2 4 2 2 2 2" xfId="15917" xr:uid="{00000000-0005-0000-0000-000067410000}"/>
    <cellStyle name="Input [yellow] 2 4 2 2 2 3" xfId="15918" xr:uid="{00000000-0005-0000-0000-000068410000}"/>
    <cellStyle name="Input [yellow] 2 4 2 2 3" xfId="15919" xr:uid="{00000000-0005-0000-0000-000069410000}"/>
    <cellStyle name="Input [yellow] 2 4 2 2 3 2" xfId="15920" xr:uid="{00000000-0005-0000-0000-00006A410000}"/>
    <cellStyle name="Input [yellow] 2 4 2 2 3 3" xfId="15921" xr:uid="{00000000-0005-0000-0000-00006B410000}"/>
    <cellStyle name="Input [yellow] 2 4 2 2 4" xfId="15922" xr:uid="{00000000-0005-0000-0000-00006C410000}"/>
    <cellStyle name="Input [yellow] 2 4 2 2 4 2" xfId="15923" xr:uid="{00000000-0005-0000-0000-00006D410000}"/>
    <cellStyle name="Input [yellow] 2 4 2 2 4 3" xfId="15924" xr:uid="{00000000-0005-0000-0000-00006E410000}"/>
    <cellStyle name="Input [yellow] 2 4 2 2 5" xfId="15925" xr:uid="{00000000-0005-0000-0000-00006F410000}"/>
    <cellStyle name="Input [yellow] 2 4 2 2 5 2" xfId="15926" xr:uid="{00000000-0005-0000-0000-000070410000}"/>
    <cellStyle name="Input [yellow] 2 4 2 2 5 3" xfId="15927" xr:uid="{00000000-0005-0000-0000-000071410000}"/>
    <cellStyle name="Input [yellow] 2 4 2 2 6" xfId="15928" xr:uid="{00000000-0005-0000-0000-000072410000}"/>
    <cellStyle name="Input [yellow] 2 4 2 3" xfId="15929" xr:uid="{00000000-0005-0000-0000-000073410000}"/>
    <cellStyle name="Input [yellow] 2 4 2 3 2" xfId="15930" xr:uid="{00000000-0005-0000-0000-000074410000}"/>
    <cellStyle name="Input [yellow] 2 4 2 3 3" xfId="15931" xr:uid="{00000000-0005-0000-0000-000075410000}"/>
    <cellStyle name="Input [yellow] 2 4 2 4" xfId="15932" xr:uid="{00000000-0005-0000-0000-000076410000}"/>
    <cellStyle name="Input [yellow] 2 4 2 4 2" xfId="15933" xr:uid="{00000000-0005-0000-0000-000077410000}"/>
    <cellStyle name="Input [yellow] 2 4 2 4 3" xfId="15934" xr:uid="{00000000-0005-0000-0000-000078410000}"/>
    <cellStyle name="Input [yellow] 2 4 2 5" xfId="15935" xr:uid="{00000000-0005-0000-0000-000079410000}"/>
    <cellStyle name="Input [yellow] 2 4 2 5 2" xfId="15936" xr:uid="{00000000-0005-0000-0000-00007A410000}"/>
    <cellStyle name="Input [yellow] 2 4 2 5 3" xfId="15937" xr:uid="{00000000-0005-0000-0000-00007B410000}"/>
    <cellStyle name="Input [yellow] 2 4 2 6" xfId="15938" xr:uid="{00000000-0005-0000-0000-00007C410000}"/>
    <cellStyle name="Input [yellow] 2 4 2 7" xfId="15939" xr:uid="{00000000-0005-0000-0000-00007D410000}"/>
    <cellStyle name="Input [yellow] 2 4 3" xfId="15940" xr:uid="{00000000-0005-0000-0000-00007E410000}"/>
    <cellStyle name="Input [yellow] 2 4 3 2" xfId="15941" xr:uid="{00000000-0005-0000-0000-00007F410000}"/>
    <cellStyle name="Input [yellow] 2 4 3 2 2" xfId="15942" xr:uid="{00000000-0005-0000-0000-000080410000}"/>
    <cellStyle name="Input [yellow] 2 4 3 2 2 2" xfId="15943" xr:uid="{00000000-0005-0000-0000-000081410000}"/>
    <cellStyle name="Input [yellow] 2 4 3 2 2 3" xfId="15944" xr:uid="{00000000-0005-0000-0000-000082410000}"/>
    <cellStyle name="Input [yellow] 2 4 3 2 3" xfId="15945" xr:uid="{00000000-0005-0000-0000-000083410000}"/>
    <cellStyle name="Input [yellow] 2 4 3 2 3 2" xfId="15946" xr:uid="{00000000-0005-0000-0000-000084410000}"/>
    <cellStyle name="Input [yellow] 2 4 3 2 3 3" xfId="15947" xr:uid="{00000000-0005-0000-0000-000085410000}"/>
    <cellStyle name="Input [yellow] 2 4 3 2 4" xfId="15948" xr:uid="{00000000-0005-0000-0000-000086410000}"/>
    <cellStyle name="Input [yellow] 2 4 3 2 4 2" xfId="15949" xr:uid="{00000000-0005-0000-0000-000087410000}"/>
    <cellStyle name="Input [yellow] 2 4 3 2 4 3" xfId="15950" xr:uid="{00000000-0005-0000-0000-000088410000}"/>
    <cellStyle name="Input [yellow] 2 4 3 2 5" xfId="15951" xr:uid="{00000000-0005-0000-0000-000089410000}"/>
    <cellStyle name="Input [yellow] 2 4 3 2 5 2" xfId="15952" xr:uid="{00000000-0005-0000-0000-00008A410000}"/>
    <cellStyle name="Input [yellow] 2 4 3 2 5 3" xfId="15953" xr:uid="{00000000-0005-0000-0000-00008B410000}"/>
    <cellStyle name="Input [yellow] 2 4 3 2 6" xfId="15954" xr:uid="{00000000-0005-0000-0000-00008C410000}"/>
    <cellStyle name="Input [yellow] 2 4 3 3" xfId="15955" xr:uid="{00000000-0005-0000-0000-00008D410000}"/>
    <cellStyle name="Input [yellow] 2 4 3 3 2" xfId="15956" xr:uid="{00000000-0005-0000-0000-00008E410000}"/>
    <cellStyle name="Input [yellow] 2 4 3 3 3" xfId="15957" xr:uid="{00000000-0005-0000-0000-00008F410000}"/>
    <cellStyle name="Input [yellow] 2 4 3 4" xfId="15958" xr:uid="{00000000-0005-0000-0000-000090410000}"/>
    <cellStyle name="Input [yellow] 2 4 3 4 2" xfId="15959" xr:uid="{00000000-0005-0000-0000-000091410000}"/>
    <cellStyle name="Input [yellow] 2 4 3 4 3" xfId="15960" xr:uid="{00000000-0005-0000-0000-000092410000}"/>
    <cellStyle name="Input [yellow] 2 4 3 5" xfId="15961" xr:uid="{00000000-0005-0000-0000-000093410000}"/>
    <cellStyle name="Input [yellow] 2 4 3 5 2" xfId="15962" xr:uid="{00000000-0005-0000-0000-000094410000}"/>
    <cellStyle name="Input [yellow] 2 4 3 5 3" xfId="15963" xr:uid="{00000000-0005-0000-0000-000095410000}"/>
    <cellStyle name="Input [yellow] 2 4 3 6" xfId="15964" xr:uid="{00000000-0005-0000-0000-000096410000}"/>
    <cellStyle name="Input [yellow] 2 4 3 7" xfId="15965" xr:uid="{00000000-0005-0000-0000-000097410000}"/>
    <cellStyle name="Input [yellow] 2 4 4" xfId="15966" xr:uid="{00000000-0005-0000-0000-000098410000}"/>
    <cellStyle name="Input [yellow] 2 4 4 2" xfId="15967" xr:uid="{00000000-0005-0000-0000-000099410000}"/>
    <cellStyle name="Input [yellow] 2 4 4 2 2" xfId="15968" xr:uid="{00000000-0005-0000-0000-00009A410000}"/>
    <cellStyle name="Input [yellow] 2 4 4 2 2 2" xfId="15969" xr:uid="{00000000-0005-0000-0000-00009B410000}"/>
    <cellStyle name="Input [yellow] 2 4 4 2 2 3" xfId="15970" xr:uid="{00000000-0005-0000-0000-00009C410000}"/>
    <cellStyle name="Input [yellow] 2 4 4 2 3" xfId="15971" xr:uid="{00000000-0005-0000-0000-00009D410000}"/>
    <cellStyle name="Input [yellow] 2 4 4 2 3 2" xfId="15972" xr:uid="{00000000-0005-0000-0000-00009E410000}"/>
    <cellStyle name="Input [yellow] 2 4 4 2 3 3" xfId="15973" xr:uid="{00000000-0005-0000-0000-00009F410000}"/>
    <cellStyle name="Input [yellow] 2 4 4 2 4" xfId="15974" xr:uid="{00000000-0005-0000-0000-0000A0410000}"/>
    <cellStyle name="Input [yellow] 2 4 4 2 4 2" xfId="15975" xr:uid="{00000000-0005-0000-0000-0000A1410000}"/>
    <cellStyle name="Input [yellow] 2 4 4 2 4 3" xfId="15976" xr:uid="{00000000-0005-0000-0000-0000A2410000}"/>
    <cellStyle name="Input [yellow] 2 4 4 2 5" xfId="15977" xr:uid="{00000000-0005-0000-0000-0000A3410000}"/>
    <cellStyle name="Input [yellow] 2 4 4 2 5 2" xfId="15978" xr:uid="{00000000-0005-0000-0000-0000A4410000}"/>
    <cellStyle name="Input [yellow] 2 4 4 2 5 3" xfId="15979" xr:uid="{00000000-0005-0000-0000-0000A5410000}"/>
    <cellStyle name="Input [yellow] 2 4 4 2 6" xfId="15980" xr:uid="{00000000-0005-0000-0000-0000A6410000}"/>
    <cellStyle name="Input [yellow] 2 4 4 3" xfId="15981" xr:uid="{00000000-0005-0000-0000-0000A7410000}"/>
    <cellStyle name="Input [yellow] 2 4 4 3 2" xfId="15982" xr:uid="{00000000-0005-0000-0000-0000A8410000}"/>
    <cellStyle name="Input [yellow] 2 4 4 3 3" xfId="15983" xr:uid="{00000000-0005-0000-0000-0000A9410000}"/>
    <cellStyle name="Input [yellow] 2 4 4 4" xfId="15984" xr:uid="{00000000-0005-0000-0000-0000AA410000}"/>
    <cellStyle name="Input [yellow] 2 4 4 4 2" xfId="15985" xr:uid="{00000000-0005-0000-0000-0000AB410000}"/>
    <cellStyle name="Input [yellow] 2 4 4 4 3" xfId="15986" xr:uid="{00000000-0005-0000-0000-0000AC410000}"/>
    <cellStyle name="Input [yellow] 2 4 4 5" xfId="15987" xr:uid="{00000000-0005-0000-0000-0000AD410000}"/>
    <cellStyle name="Input [yellow] 2 4 4 5 2" xfId="15988" xr:uid="{00000000-0005-0000-0000-0000AE410000}"/>
    <cellStyle name="Input [yellow] 2 4 4 5 3" xfId="15989" xr:uid="{00000000-0005-0000-0000-0000AF410000}"/>
    <cellStyle name="Input [yellow] 2 4 4 6" xfId="15990" xr:uid="{00000000-0005-0000-0000-0000B0410000}"/>
    <cellStyle name="Input [yellow] 2 4 4 7" xfId="15991" xr:uid="{00000000-0005-0000-0000-0000B1410000}"/>
    <cellStyle name="Input [yellow] 2 4 5" xfId="15992" xr:uid="{00000000-0005-0000-0000-0000B2410000}"/>
    <cellStyle name="Input [yellow] 2 4 5 2" xfId="15993" xr:uid="{00000000-0005-0000-0000-0000B3410000}"/>
    <cellStyle name="Input [yellow] 2 4 5 2 2" xfId="15994" xr:uid="{00000000-0005-0000-0000-0000B4410000}"/>
    <cellStyle name="Input [yellow] 2 4 5 2 3" xfId="15995" xr:uid="{00000000-0005-0000-0000-0000B5410000}"/>
    <cellStyle name="Input [yellow] 2 4 5 3" xfId="15996" xr:uid="{00000000-0005-0000-0000-0000B6410000}"/>
    <cellStyle name="Input [yellow] 2 4 5 3 2" xfId="15997" xr:uid="{00000000-0005-0000-0000-0000B7410000}"/>
    <cellStyle name="Input [yellow] 2 4 5 3 3" xfId="15998" xr:uid="{00000000-0005-0000-0000-0000B8410000}"/>
    <cellStyle name="Input [yellow] 2 4 5 4" xfId="15999" xr:uid="{00000000-0005-0000-0000-0000B9410000}"/>
    <cellStyle name="Input [yellow] 2 4 5 4 2" xfId="16000" xr:uid="{00000000-0005-0000-0000-0000BA410000}"/>
    <cellStyle name="Input [yellow] 2 4 5 4 3" xfId="16001" xr:uid="{00000000-0005-0000-0000-0000BB410000}"/>
    <cellStyle name="Input [yellow] 2 4 5 5" xfId="16002" xr:uid="{00000000-0005-0000-0000-0000BC410000}"/>
    <cellStyle name="Input [yellow] 2 4 5 5 2" xfId="16003" xr:uid="{00000000-0005-0000-0000-0000BD410000}"/>
    <cellStyle name="Input [yellow] 2 4 5 5 3" xfId="16004" xr:uid="{00000000-0005-0000-0000-0000BE410000}"/>
    <cellStyle name="Input [yellow] 2 4 5 6" xfId="16005" xr:uid="{00000000-0005-0000-0000-0000BF410000}"/>
    <cellStyle name="Input [yellow] 2 4 6" xfId="16006" xr:uid="{00000000-0005-0000-0000-0000C0410000}"/>
    <cellStyle name="Input [yellow] 2 4 6 2" xfId="16007" xr:uid="{00000000-0005-0000-0000-0000C1410000}"/>
    <cellStyle name="Input [yellow] 2 4 6 3" xfId="16008" xr:uid="{00000000-0005-0000-0000-0000C2410000}"/>
    <cellStyle name="Input [yellow] 2 4 7" xfId="16009" xr:uid="{00000000-0005-0000-0000-0000C3410000}"/>
    <cellStyle name="Input [yellow] 2 4 7 2" xfId="16010" xr:uid="{00000000-0005-0000-0000-0000C4410000}"/>
    <cellStyle name="Input [yellow] 2 4 7 3" xfId="16011" xr:uid="{00000000-0005-0000-0000-0000C5410000}"/>
    <cellStyle name="Input [yellow] 2 4 8" xfId="16012" xr:uid="{00000000-0005-0000-0000-0000C6410000}"/>
    <cellStyle name="Input [yellow] 2 4 8 2" xfId="16013" xr:uid="{00000000-0005-0000-0000-0000C7410000}"/>
    <cellStyle name="Input [yellow] 2 4 8 3" xfId="16014" xr:uid="{00000000-0005-0000-0000-0000C8410000}"/>
    <cellStyle name="Input [yellow] 2 4 9" xfId="16015" xr:uid="{00000000-0005-0000-0000-0000C9410000}"/>
    <cellStyle name="Input [yellow] 2 5" xfId="16016" xr:uid="{00000000-0005-0000-0000-0000CA410000}"/>
    <cellStyle name="Input [yellow] 2 5 2" xfId="16017" xr:uid="{00000000-0005-0000-0000-0000CB410000}"/>
    <cellStyle name="Input [yellow] 2 5 2 2" xfId="16018" xr:uid="{00000000-0005-0000-0000-0000CC410000}"/>
    <cellStyle name="Input [yellow] 2 5 2 3" xfId="16019" xr:uid="{00000000-0005-0000-0000-0000CD410000}"/>
    <cellStyle name="Input [yellow] 2 5 3" xfId="16020" xr:uid="{00000000-0005-0000-0000-0000CE410000}"/>
    <cellStyle name="Input [yellow] 2 5 3 2" xfId="16021" xr:uid="{00000000-0005-0000-0000-0000CF410000}"/>
    <cellStyle name="Input [yellow] 2 5 3 3" xfId="16022" xr:uid="{00000000-0005-0000-0000-0000D0410000}"/>
    <cellStyle name="Input [yellow] 2 5 4" xfId="16023" xr:uid="{00000000-0005-0000-0000-0000D1410000}"/>
    <cellStyle name="Input [yellow] 2 5 4 2" xfId="16024" xr:uid="{00000000-0005-0000-0000-0000D2410000}"/>
    <cellStyle name="Input [yellow] 2 5 4 3" xfId="16025" xr:uid="{00000000-0005-0000-0000-0000D3410000}"/>
    <cellStyle name="Input [yellow] 2 5 5" xfId="16026" xr:uid="{00000000-0005-0000-0000-0000D4410000}"/>
    <cellStyle name="Input [yellow] 2 5 5 2" xfId="16027" xr:uid="{00000000-0005-0000-0000-0000D5410000}"/>
    <cellStyle name="Input [yellow] 2 5 5 3" xfId="16028" xr:uid="{00000000-0005-0000-0000-0000D6410000}"/>
    <cellStyle name="Input [yellow] 2 5 6" xfId="16029" xr:uid="{00000000-0005-0000-0000-0000D7410000}"/>
    <cellStyle name="Input [yellow] 2 6" xfId="16030" xr:uid="{00000000-0005-0000-0000-0000D8410000}"/>
    <cellStyle name="Input [yellow] 2 6 2" xfId="16031" xr:uid="{00000000-0005-0000-0000-0000D9410000}"/>
    <cellStyle name="Input [yellow] 2 6 3" xfId="16032" xr:uid="{00000000-0005-0000-0000-0000DA410000}"/>
    <cellStyle name="Input [yellow] 2 7" xfId="16033" xr:uid="{00000000-0005-0000-0000-0000DB410000}"/>
    <cellStyle name="Input [yellow] 2 7 2" xfId="16034" xr:uid="{00000000-0005-0000-0000-0000DC410000}"/>
    <cellStyle name="Input [yellow] 2 7 3" xfId="16035" xr:uid="{00000000-0005-0000-0000-0000DD410000}"/>
    <cellStyle name="Input [yellow] 2 8" xfId="16036" xr:uid="{00000000-0005-0000-0000-0000DE410000}"/>
    <cellStyle name="Input [yellow] 2 8 2" xfId="16037" xr:uid="{00000000-0005-0000-0000-0000DF410000}"/>
    <cellStyle name="Input [yellow] 2 8 3" xfId="16038" xr:uid="{00000000-0005-0000-0000-0000E0410000}"/>
    <cellStyle name="Input [yellow] 2 9" xfId="16039" xr:uid="{00000000-0005-0000-0000-0000E1410000}"/>
    <cellStyle name="Input [yellow] 3" xfId="16040" xr:uid="{00000000-0005-0000-0000-0000E2410000}"/>
    <cellStyle name="Input [yellow] 3 10" xfId="16041" xr:uid="{00000000-0005-0000-0000-0000E3410000}"/>
    <cellStyle name="Input [yellow] 3 2" xfId="16042" xr:uid="{00000000-0005-0000-0000-0000E4410000}"/>
    <cellStyle name="Input [yellow] 3 2 10" xfId="16043" xr:uid="{00000000-0005-0000-0000-0000E5410000}"/>
    <cellStyle name="Input [yellow] 3 2 2" xfId="16044" xr:uid="{00000000-0005-0000-0000-0000E6410000}"/>
    <cellStyle name="Input [yellow] 3 2 2 2" xfId="16045" xr:uid="{00000000-0005-0000-0000-0000E7410000}"/>
    <cellStyle name="Input [yellow] 3 2 2 2 2" xfId="16046" xr:uid="{00000000-0005-0000-0000-0000E8410000}"/>
    <cellStyle name="Input [yellow] 3 2 2 2 2 2" xfId="16047" xr:uid="{00000000-0005-0000-0000-0000E9410000}"/>
    <cellStyle name="Input [yellow] 3 2 2 2 2 3" xfId="16048" xr:uid="{00000000-0005-0000-0000-0000EA410000}"/>
    <cellStyle name="Input [yellow] 3 2 2 2 3" xfId="16049" xr:uid="{00000000-0005-0000-0000-0000EB410000}"/>
    <cellStyle name="Input [yellow] 3 2 2 2 3 2" xfId="16050" xr:uid="{00000000-0005-0000-0000-0000EC410000}"/>
    <cellStyle name="Input [yellow] 3 2 2 2 3 3" xfId="16051" xr:uid="{00000000-0005-0000-0000-0000ED410000}"/>
    <cellStyle name="Input [yellow] 3 2 2 2 4" xfId="16052" xr:uid="{00000000-0005-0000-0000-0000EE410000}"/>
    <cellStyle name="Input [yellow] 3 2 2 2 4 2" xfId="16053" xr:uid="{00000000-0005-0000-0000-0000EF410000}"/>
    <cellStyle name="Input [yellow] 3 2 2 2 4 3" xfId="16054" xr:uid="{00000000-0005-0000-0000-0000F0410000}"/>
    <cellStyle name="Input [yellow] 3 2 2 2 5" xfId="16055" xr:uid="{00000000-0005-0000-0000-0000F1410000}"/>
    <cellStyle name="Input [yellow] 3 2 2 2 5 2" xfId="16056" xr:uid="{00000000-0005-0000-0000-0000F2410000}"/>
    <cellStyle name="Input [yellow] 3 2 2 2 5 3" xfId="16057" xr:uid="{00000000-0005-0000-0000-0000F3410000}"/>
    <cellStyle name="Input [yellow] 3 2 2 2 6" xfId="16058" xr:uid="{00000000-0005-0000-0000-0000F4410000}"/>
    <cellStyle name="Input [yellow] 3 2 2 3" xfId="16059" xr:uid="{00000000-0005-0000-0000-0000F5410000}"/>
    <cellStyle name="Input [yellow] 3 2 2 3 2" xfId="16060" xr:uid="{00000000-0005-0000-0000-0000F6410000}"/>
    <cellStyle name="Input [yellow] 3 2 2 3 3" xfId="16061" xr:uid="{00000000-0005-0000-0000-0000F7410000}"/>
    <cellStyle name="Input [yellow] 3 2 2 4" xfId="16062" xr:uid="{00000000-0005-0000-0000-0000F8410000}"/>
    <cellStyle name="Input [yellow] 3 2 2 4 2" xfId="16063" xr:uid="{00000000-0005-0000-0000-0000F9410000}"/>
    <cellStyle name="Input [yellow] 3 2 2 4 3" xfId="16064" xr:uid="{00000000-0005-0000-0000-0000FA410000}"/>
    <cellStyle name="Input [yellow] 3 2 2 5" xfId="16065" xr:uid="{00000000-0005-0000-0000-0000FB410000}"/>
    <cellStyle name="Input [yellow] 3 2 2 5 2" xfId="16066" xr:uid="{00000000-0005-0000-0000-0000FC410000}"/>
    <cellStyle name="Input [yellow] 3 2 2 5 3" xfId="16067" xr:uid="{00000000-0005-0000-0000-0000FD410000}"/>
    <cellStyle name="Input [yellow] 3 2 2 6" xfId="16068" xr:uid="{00000000-0005-0000-0000-0000FE410000}"/>
    <cellStyle name="Input [yellow] 3 2 2 7" xfId="16069" xr:uid="{00000000-0005-0000-0000-0000FF410000}"/>
    <cellStyle name="Input [yellow] 3 2 3" xfId="16070" xr:uid="{00000000-0005-0000-0000-000000420000}"/>
    <cellStyle name="Input [yellow] 3 2 3 2" xfId="16071" xr:uid="{00000000-0005-0000-0000-000001420000}"/>
    <cellStyle name="Input [yellow] 3 2 3 2 2" xfId="16072" xr:uid="{00000000-0005-0000-0000-000002420000}"/>
    <cellStyle name="Input [yellow] 3 2 3 2 2 2" xfId="16073" xr:uid="{00000000-0005-0000-0000-000003420000}"/>
    <cellStyle name="Input [yellow] 3 2 3 2 2 3" xfId="16074" xr:uid="{00000000-0005-0000-0000-000004420000}"/>
    <cellStyle name="Input [yellow] 3 2 3 2 3" xfId="16075" xr:uid="{00000000-0005-0000-0000-000005420000}"/>
    <cellStyle name="Input [yellow] 3 2 3 2 3 2" xfId="16076" xr:uid="{00000000-0005-0000-0000-000006420000}"/>
    <cellStyle name="Input [yellow] 3 2 3 2 3 3" xfId="16077" xr:uid="{00000000-0005-0000-0000-000007420000}"/>
    <cellStyle name="Input [yellow] 3 2 3 2 4" xfId="16078" xr:uid="{00000000-0005-0000-0000-000008420000}"/>
    <cellStyle name="Input [yellow] 3 2 3 2 4 2" xfId="16079" xr:uid="{00000000-0005-0000-0000-000009420000}"/>
    <cellStyle name="Input [yellow] 3 2 3 2 4 3" xfId="16080" xr:uid="{00000000-0005-0000-0000-00000A420000}"/>
    <cellStyle name="Input [yellow] 3 2 3 2 5" xfId="16081" xr:uid="{00000000-0005-0000-0000-00000B420000}"/>
    <cellStyle name="Input [yellow] 3 2 3 2 5 2" xfId="16082" xr:uid="{00000000-0005-0000-0000-00000C420000}"/>
    <cellStyle name="Input [yellow] 3 2 3 2 5 3" xfId="16083" xr:uid="{00000000-0005-0000-0000-00000D420000}"/>
    <cellStyle name="Input [yellow] 3 2 3 2 6" xfId="16084" xr:uid="{00000000-0005-0000-0000-00000E420000}"/>
    <cellStyle name="Input [yellow] 3 2 3 3" xfId="16085" xr:uid="{00000000-0005-0000-0000-00000F420000}"/>
    <cellStyle name="Input [yellow] 3 2 3 3 2" xfId="16086" xr:uid="{00000000-0005-0000-0000-000010420000}"/>
    <cellStyle name="Input [yellow] 3 2 3 3 3" xfId="16087" xr:uid="{00000000-0005-0000-0000-000011420000}"/>
    <cellStyle name="Input [yellow] 3 2 3 4" xfId="16088" xr:uid="{00000000-0005-0000-0000-000012420000}"/>
    <cellStyle name="Input [yellow] 3 2 3 4 2" xfId="16089" xr:uid="{00000000-0005-0000-0000-000013420000}"/>
    <cellStyle name="Input [yellow] 3 2 3 4 3" xfId="16090" xr:uid="{00000000-0005-0000-0000-000014420000}"/>
    <cellStyle name="Input [yellow] 3 2 3 5" xfId="16091" xr:uid="{00000000-0005-0000-0000-000015420000}"/>
    <cellStyle name="Input [yellow] 3 2 3 5 2" xfId="16092" xr:uid="{00000000-0005-0000-0000-000016420000}"/>
    <cellStyle name="Input [yellow] 3 2 3 5 3" xfId="16093" xr:uid="{00000000-0005-0000-0000-000017420000}"/>
    <cellStyle name="Input [yellow] 3 2 3 6" xfId="16094" xr:uid="{00000000-0005-0000-0000-000018420000}"/>
    <cellStyle name="Input [yellow] 3 2 3 7" xfId="16095" xr:uid="{00000000-0005-0000-0000-000019420000}"/>
    <cellStyle name="Input [yellow] 3 2 4" xfId="16096" xr:uid="{00000000-0005-0000-0000-00001A420000}"/>
    <cellStyle name="Input [yellow] 3 2 4 2" xfId="16097" xr:uid="{00000000-0005-0000-0000-00001B420000}"/>
    <cellStyle name="Input [yellow] 3 2 4 2 2" xfId="16098" xr:uid="{00000000-0005-0000-0000-00001C420000}"/>
    <cellStyle name="Input [yellow] 3 2 4 2 2 2" xfId="16099" xr:uid="{00000000-0005-0000-0000-00001D420000}"/>
    <cellStyle name="Input [yellow] 3 2 4 2 2 3" xfId="16100" xr:uid="{00000000-0005-0000-0000-00001E420000}"/>
    <cellStyle name="Input [yellow] 3 2 4 2 3" xfId="16101" xr:uid="{00000000-0005-0000-0000-00001F420000}"/>
    <cellStyle name="Input [yellow] 3 2 4 2 3 2" xfId="16102" xr:uid="{00000000-0005-0000-0000-000020420000}"/>
    <cellStyle name="Input [yellow] 3 2 4 2 3 3" xfId="16103" xr:uid="{00000000-0005-0000-0000-000021420000}"/>
    <cellStyle name="Input [yellow] 3 2 4 2 4" xfId="16104" xr:uid="{00000000-0005-0000-0000-000022420000}"/>
    <cellStyle name="Input [yellow] 3 2 4 2 4 2" xfId="16105" xr:uid="{00000000-0005-0000-0000-000023420000}"/>
    <cellStyle name="Input [yellow] 3 2 4 2 4 3" xfId="16106" xr:uid="{00000000-0005-0000-0000-000024420000}"/>
    <cellStyle name="Input [yellow] 3 2 4 2 5" xfId="16107" xr:uid="{00000000-0005-0000-0000-000025420000}"/>
    <cellStyle name="Input [yellow] 3 2 4 2 5 2" xfId="16108" xr:uid="{00000000-0005-0000-0000-000026420000}"/>
    <cellStyle name="Input [yellow] 3 2 4 2 5 3" xfId="16109" xr:uid="{00000000-0005-0000-0000-000027420000}"/>
    <cellStyle name="Input [yellow] 3 2 4 2 6" xfId="16110" xr:uid="{00000000-0005-0000-0000-000028420000}"/>
    <cellStyle name="Input [yellow] 3 2 4 3" xfId="16111" xr:uid="{00000000-0005-0000-0000-000029420000}"/>
    <cellStyle name="Input [yellow] 3 2 4 3 2" xfId="16112" xr:uid="{00000000-0005-0000-0000-00002A420000}"/>
    <cellStyle name="Input [yellow] 3 2 4 3 3" xfId="16113" xr:uid="{00000000-0005-0000-0000-00002B420000}"/>
    <cellStyle name="Input [yellow] 3 2 4 4" xfId="16114" xr:uid="{00000000-0005-0000-0000-00002C420000}"/>
    <cellStyle name="Input [yellow] 3 2 4 4 2" xfId="16115" xr:uid="{00000000-0005-0000-0000-00002D420000}"/>
    <cellStyle name="Input [yellow] 3 2 4 4 3" xfId="16116" xr:uid="{00000000-0005-0000-0000-00002E420000}"/>
    <cellStyle name="Input [yellow] 3 2 4 5" xfId="16117" xr:uid="{00000000-0005-0000-0000-00002F420000}"/>
    <cellStyle name="Input [yellow] 3 2 4 5 2" xfId="16118" xr:uid="{00000000-0005-0000-0000-000030420000}"/>
    <cellStyle name="Input [yellow] 3 2 4 5 3" xfId="16119" xr:uid="{00000000-0005-0000-0000-000031420000}"/>
    <cellStyle name="Input [yellow] 3 2 4 6" xfId="16120" xr:uid="{00000000-0005-0000-0000-000032420000}"/>
    <cellStyle name="Input [yellow] 3 2 4 7" xfId="16121" xr:uid="{00000000-0005-0000-0000-000033420000}"/>
    <cellStyle name="Input [yellow] 3 2 5" xfId="16122" xr:uid="{00000000-0005-0000-0000-000034420000}"/>
    <cellStyle name="Input [yellow] 3 2 5 2" xfId="16123" xr:uid="{00000000-0005-0000-0000-000035420000}"/>
    <cellStyle name="Input [yellow] 3 2 5 2 2" xfId="16124" xr:uid="{00000000-0005-0000-0000-000036420000}"/>
    <cellStyle name="Input [yellow] 3 2 5 2 3" xfId="16125" xr:uid="{00000000-0005-0000-0000-000037420000}"/>
    <cellStyle name="Input [yellow] 3 2 5 3" xfId="16126" xr:uid="{00000000-0005-0000-0000-000038420000}"/>
    <cellStyle name="Input [yellow] 3 2 5 3 2" xfId="16127" xr:uid="{00000000-0005-0000-0000-000039420000}"/>
    <cellStyle name="Input [yellow] 3 2 5 3 3" xfId="16128" xr:uid="{00000000-0005-0000-0000-00003A420000}"/>
    <cellStyle name="Input [yellow] 3 2 5 4" xfId="16129" xr:uid="{00000000-0005-0000-0000-00003B420000}"/>
    <cellStyle name="Input [yellow] 3 2 5 4 2" xfId="16130" xr:uid="{00000000-0005-0000-0000-00003C420000}"/>
    <cellStyle name="Input [yellow] 3 2 5 4 3" xfId="16131" xr:uid="{00000000-0005-0000-0000-00003D420000}"/>
    <cellStyle name="Input [yellow] 3 2 5 5" xfId="16132" xr:uid="{00000000-0005-0000-0000-00003E420000}"/>
    <cellStyle name="Input [yellow] 3 2 5 5 2" xfId="16133" xr:uid="{00000000-0005-0000-0000-00003F420000}"/>
    <cellStyle name="Input [yellow] 3 2 5 5 3" xfId="16134" xr:uid="{00000000-0005-0000-0000-000040420000}"/>
    <cellStyle name="Input [yellow] 3 2 5 6" xfId="16135" xr:uid="{00000000-0005-0000-0000-000041420000}"/>
    <cellStyle name="Input [yellow] 3 2 6" xfId="16136" xr:uid="{00000000-0005-0000-0000-000042420000}"/>
    <cellStyle name="Input [yellow] 3 2 6 2" xfId="16137" xr:uid="{00000000-0005-0000-0000-000043420000}"/>
    <cellStyle name="Input [yellow] 3 2 6 3" xfId="16138" xr:uid="{00000000-0005-0000-0000-000044420000}"/>
    <cellStyle name="Input [yellow] 3 2 7" xfId="16139" xr:uid="{00000000-0005-0000-0000-000045420000}"/>
    <cellStyle name="Input [yellow] 3 2 7 2" xfId="16140" xr:uid="{00000000-0005-0000-0000-000046420000}"/>
    <cellStyle name="Input [yellow] 3 2 7 3" xfId="16141" xr:uid="{00000000-0005-0000-0000-000047420000}"/>
    <cellStyle name="Input [yellow] 3 2 8" xfId="16142" xr:uid="{00000000-0005-0000-0000-000048420000}"/>
    <cellStyle name="Input [yellow] 3 2 8 2" xfId="16143" xr:uid="{00000000-0005-0000-0000-000049420000}"/>
    <cellStyle name="Input [yellow] 3 2 8 3" xfId="16144" xr:uid="{00000000-0005-0000-0000-00004A420000}"/>
    <cellStyle name="Input [yellow] 3 2 9" xfId="16145" xr:uid="{00000000-0005-0000-0000-00004B420000}"/>
    <cellStyle name="Input [yellow] 3 3" xfId="16146" xr:uid="{00000000-0005-0000-0000-00004C420000}"/>
    <cellStyle name="Input [yellow] 3 3 10" xfId="16147" xr:uid="{00000000-0005-0000-0000-00004D420000}"/>
    <cellStyle name="Input [yellow] 3 3 2" xfId="16148" xr:uid="{00000000-0005-0000-0000-00004E420000}"/>
    <cellStyle name="Input [yellow] 3 3 2 2" xfId="16149" xr:uid="{00000000-0005-0000-0000-00004F420000}"/>
    <cellStyle name="Input [yellow] 3 3 2 2 2" xfId="16150" xr:uid="{00000000-0005-0000-0000-000050420000}"/>
    <cellStyle name="Input [yellow] 3 3 2 2 2 2" xfId="16151" xr:uid="{00000000-0005-0000-0000-000051420000}"/>
    <cellStyle name="Input [yellow] 3 3 2 2 2 3" xfId="16152" xr:uid="{00000000-0005-0000-0000-000052420000}"/>
    <cellStyle name="Input [yellow] 3 3 2 2 3" xfId="16153" xr:uid="{00000000-0005-0000-0000-000053420000}"/>
    <cellStyle name="Input [yellow] 3 3 2 2 3 2" xfId="16154" xr:uid="{00000000-0005-0000-0000-000054420000}"/>
    <cellStyle name="Input [yellow] 3 3 2 2 3 3" xfId="16155" xr:uid="{00000000-0005-0000-0000-000055420000}"/>
    <cellStyle name="Input [yellow] 3 3 2 2 4" xfId="16156" xr:uid="{00000000-0005-0000-0000-000056420000}"/>
    <cellStyle name="Input [yellow] 3 3 2 2 4 2" xfId="16157" xr:uid="{00000000-0005-0000-0000-000057420000}"/>
    <cellStyle name="Input [yellow] 3 3 2 2 4 3" xfId="16158" xr:uid="{00000000-0005-0000-0000-000058420000}"/>
    <cellStyle name="Input [yellow] 3 3 2 2 5" xfId="16159" xr:uid="{00000000-0005-0000-0000-000059420000}"/>
    <cellStyle name="Input [yellow] 3 3 2 2 5 2" xfId="16160" xr:uid="{00000000-0005-0000-0000-00005A420000}"/>
    <cellStyle name="Input [yellow] 3 3 2 2 5 3" xfId="16161" xr:uid="{00000000-0005-0000-0000-00005B420000}"/>
    <cellStyle name="Input [yellow] 3 3 2 2 6" xfId="16162" xr:uid="{00000000-0005-0000-0000-00005C420000}"/>
    <cellStyle name="Input [yellow] 3 3 2 3" xfId="16163" xr:uid="{00000000-0005-0000-0000-00005D420000}"/>
    <cellStyle name="Input [yellow] 3 3 2 3 2" xfId="16164" xr:uid="{00000000-0005-0000-0000-00005E420000}"/>
    <cellStyle name="Input [yellow] 3 3 2 3 3" xfId="16165" xr:uid="{00000000-0005-0000-0000-00005F420000}"/>
    <cellStyle name="Input [yellow] 3 3 2 4" xfId="16166" xr:uid="{00000000-0005-0000-0000-000060420000}"/>
    <cellStyle name="Input [yellow] 3 3 2 4 2" xfId="16167" xr:uid="{00000000-0005-0000-0000-000061420000}"/>
    <cellStyle name="Input [yellow] 3 3 2 4 3" xfId="16168" xr:uid="{00000000-0005-0000-0000-000062420000}"/>
    <cellStyle name="Input [yellow] 3 3 2 5" xfId="16169" xr:uid="{00000000-0005-0000-0000-000063420000}"/>
    <cellStyle name="Input [yellow] 3 3 2 5 2" xfId="16170" xr:uid="{00000000-0005-0000-0000-000064420000}"/>
    <cellStyle name="Input [yellow] 3 3 2 5 3" xfId="16171" xr:uid="{00000000-0005-0000-0000-000065420000}"/>
    <cellStyle name="Input [yellow] 3 3 2 6" xfId="16172" xr:uid="{00000000-0005-0000-0000-000066420000}"/>
    <cellStyle name="Input [yellow] 3 3 2 7" xfId="16173" xr:uid="{00000000-0005-0000-0000-000067420000}"/>
    <cellStyle name="Input [yellow] 3 3 3" xfId="16174" xr:uid="{00000000-0005-0000-0000-000068420000}"/>
    <cellStyle name="Input [yellow] 3 3 3 2" xfId="16175" xr:uid="{00000000-0005-0000-0000-000069420000}"/>
    <cellStyle name="Input [yellow] 3 3 3 2 2" xfId="16176" xr:uid="{00000000-0005-0000-0000-00006A420000}"/>
    <cellStyle name="Input [yellow] 3 3 3 2 2 2" xfId="16177" xr:uid="{00000000-0005-0000-0000-00006B420000}"/>
    <cellStyle name="Input [yellow] 3 3 3 2 2 3" xfId="16178" xr:uid="{00000000-0005-0000-0000-00006C420000}"/>
    <cellStyle name="Input [yellow] 3 3 3 2 3" xfId="16179" xr:uid="{00000000-0005-0000-0000-00006D420000}"/>
    <cellStyle name="Input [yellow] 3 3 3 2 3 2" xfId="16180" xr:uid="{00000000-0005-0000-0000-00006E420000}"/>
    <cellStyle name="Input [yellow] 3 3 3 2 3 3" xfId="16181" xr:uid="{00000000-0005-0000-0000-00006F420000}"/>
    <cellStyle name="Input [yellow] 3 3 3 2 4" xfId="16182" xr:uid="{00000000-0005-0000-0000-000070420000}"/>
    <cellStyle name="Input [yellow] 3 3 3 2 4 2" xfId="16183" xr:uid="{00000000-0005-0000-0000-000071420000}"/>
    <cellStyle name="Input [yellow] 3 3 3 2 4 3" xfId="16184" xr:uid="{00000000-0005-0000-0000-000072420000}"/>
    <cellStyle name="Input [yellow] 3 3 3 2 5" xfId="16185" xr:uid="{00000000-0005-0000-0000-000073420000}"/>
    <cellStyle name="Input [yellow] 3 3 3 2 5 2" xfId="16186" xr:uid="{00000000-0005-0000-0000-000074420000}"/>
    <cellStyle name="Input [yellow] 3 3 3 2 5 3" xfId="16187" xr:uid="{00000000-0005-0000-0000-000075420000}"/>
    <cellStyle name="Input [yellow] 3 3 3 2 6" xfId="16188" xr:uid="{00000000-0005-0000-0000-000076420000}"/>
    <cellStyle name="Input [yellow] 3 3 3 3" xfId="16189" xr:uid="{00000000-0005-0000-0000-000077420000}"/>
    <cellStyle name="Input [yellow] 3 3 3 3 2" xfId="16190" xr:uid="{00000000-0005-0000-0000-000078420000}"/>
    <cellStyle name="Input [yellow] 3 3 3 3 3" xfId="16191" xr:uid="{00000000-0005-0000-0000-000079420000}"/>
    <cellStyle name="Input [yellow] 3 3 3 4" xfId="16192" xr:uid="{00000000-0005-0000-0000-00007A420000}"/>
    <cellStyle name="Input [yellow] 3 3 3 4 2" xfId="16193" xr:uid="{00000000-0005-0000-0000-00007B420000}"/>
    <cellStyle name="Input [yellow] 3 3 3 4 3" xfId="16194" xr:uid="{00000000-0005-0000-0000-00007C420000}"/>
    <cellStyle name="Input [yellow] 3 3 3 5" xfId="16195" xr:uid="{00000000-0005-0000-0000-00007D420000}"/>
    <cellStyle name="Input [yellow] 3 3 3 5 2" xfId="16196" xr:uid="{00000000-0005-0000-0000-00007E420000}"/>
    <cellStyle name="Input [yellow] 3 3 3 5 3" xfId="16197" xr:uid="{00000000-0005-0000-0000-00007F420000}"/>
    <cellStyle name="Input [yellow] 3 3 3 6" xfId="16198" xr:uid="{00000000-0005-0000-0000-000080420000}"/>
    <cellStyle name="Input [yellow] 3 3 3 7" xfId="16199" xr:uid="{00000000-0005-0000-0000-000081420000}"/>
    <cellStyle name="Input [yellow] 3 3 4" xfId="16200" xr:uid="{00000000-0005-0000-0000-000082420000}"/>
    <cellStyle name="Input [yellow] 3 3 4 2" xfId="16201" xr:uid="{00000000-0005-0000-0000-000083420000}"/>
    <cellStyle name="Input [yellow] 3 3 4 2 2" xfId="16202" xr:uid="{00000000-0005-0000-0000-000084420000}"/>
    <cellStyle name="Input [yellow] 3 3 4 2 2 2" xfId="16203" xr:uid="{00000000-0005-0000-0000-000085420000}"/>
    <cellStyle name="Input [yellow] 3 3 4 2 2 3" xfId="16204" xr:uid="{00000000-0005-0000-0000-000086420000}"/>
    <cellStyle name="Input [yellow] 3 3 4 2 3" xfId="16205" xr:uid="{00000000-0005-0000-0000-000087420000}"/>
    <cellStyle name="Input [yellow] 3 3 4 2 3 2" xfId="16206" xr:uid="{00000000-0005-0000-0000-000088420000}"/>
    <cellStyle name="Input [yellow] 3 3 4 2 3 3" xfId="16207" xr:uid="{00000000-0005-0000-0000-000089420000}"/>
    <cellStyle name="Input [yellow] 3 3 4 2 4" xfId="16208" xr:uid="{00000000-0005-0000-0000-00008A420000}"/>
    <cellStyle name="Input [yellow] 3 3 4 2 4 2" xfId="16209" xr:uid="{00000000-0005-0000-0000-00008B420000}"/>
    <cellStyle name="Input [yellow] 3 3 4 2 4 3" xfId="16210" xr:uid="{00000000-0005-0000-0000-00008C420000}"/>
    <cellStyle name="Input [yellow] 3 3 4 2 5" xfId="16211" xr:uid="{00000000-0005-0000-0000-00008D420000}"/>
    <cellStyle name="Input [yellow] 3 3 4 2 5 2" xfId="16212" xr:uid="{00000000-0005-0000-0000-00008E420000}"/>
    <cellStyle name="Input [yellow] 3 3 4 2 5 3" xfId="16213" xr:uid="{00000000-0005-0000-0000-00008F420000}"/>
    <cellStyle name="Input [yellow] 3 3 4 2 6" xfId="16214" xr:uid="{00000000-0005-0000-0000-000090420000}"/>
    <cellStyle name="Input [yellow] 3 3 4 3" xfId="16215" xr:uid="{00000000-0005-0000-0000-000091420000}"/>
    <cellStyle name="Input [yellow] 3 3 4 3 2" xfId="16216" xr:uid="{00000000-0005-0000-0000-000092420000}"/>
    <cellStyle name="Input [yellow] 3 3 4 3 3" xfId="16217" xr:uid="{00000000-0005-0000-0000-000093420000}"/>
    <cellStyle name="Input [yellow] 3 3 4 4" xfId="16218" xr:uid="{00000000-0005-0000-0000-000094420000}"/>
    <cellStyle name="Input [yellow] 3 3 4 4 2" xfId="16219" xr:uid="{00000000-0005-0000-0000-000095420000}"/>
    <cellStyle name="Input [yellow] 3 3 4 4 3" xfId="16220" xr:uid="{00000000-0005-0000-0000-000096420000}"/>
    <cellStyle name="Input [yellow] 3 3 4 5" xfId="16221" xr:uid="{00000000-0005-0000-0000-000097420000}"/>
    <cellStyle name="Input [yellow] 3 3 4 5 2" xfId="16222" xr:uid="{00000000-0005-0000-0000-000098420000}"/>
    <cellStyle name="Input [yellow] 3 3 4 5 3" xfId="16223" xr:uid="{00000000-0005-0000-0000-000099420000}"/>
    <cellStyle name="Input [yellow] 3 3 4 6" xfId="16224" xr:uid="{00000000-0005-0000-0000-00009A420000}"/>
    <cellStyle name="Input [yellow] 3 3 4 7" xfId="16225" xr:uid="{00000000-0005-0000-0000-00009B420000}"/>
    <cellStyle name="Input [yellow] 3 3 5" xfId="16226" xr:uid="{00000000-0005-0000-0000-00009C420000}"/>
    <cellStyle name="Input [yellow] 3 3 5 2" xfId="16227" xr:uid="{00000000-0005-0000-0000-00009D420000}"/>
    <cellStyle name="Input [yellow] 3 3 5 2 2" xfId="16228" xr:uid="{00000000-0005-0000-0000-00009E420000}"/>
    <cellStyle name="Input [yellow] 3 3 5 2 3" xfId="16229" xr:uid="{00000000-0005-0000-0000-00009F420000}"/>
    <cellStyle name="Input [yellow] 3 3 5 3" xfId="16230" xr:uid="{00000000-0005-0000-0000-0000A0420000}"/>
    <cellStyle name="Input [yellow] 3 3 5 3 2" xfId="16231" xr:uid="{00000000-0005-0000-0000-0000A1420000}"/>
    <cellStyle name="Input [yellow] 3 3 5 3 3" xfId="16232" xr:uid="{00000000-0005-0000-0000-0000A2420000}"/>
    <cellStyle name="Input [yellow] 3 3 5 4" xfId="16233" xr:uid="{00000000-0005-0000-0000-0000A3420000}"/>
    <cellStyle name="Input [yellow] 3 3 5 4 2" xfId="16234" xr:uid="{00000000-0005-0000-0000-0000A4420000}"/>
    <cellStyle name="Input [yellow] 3 3 5 4 3" xfId="16235" xr:uid="{00000000-0005-0000-0000-0000A5420000}"/>
    <cellStyle name="Input [yellow] 3 3 5 5" xfId="16236" xr:uid="{00000000-0005-0000-0000-0000A6420000}"/>
    <cellStyle name="Input [yellow] 3 3 5 5 2" xfId="16237" xr:uid="{00000000-0005-0000-0000-0000A7420000}"/>
    <cellStyle name="Input [yellow] 3 3 5 5 3" xfId="16238" xr:uid="{00000000-0005-0000-0000-0000A8420000}"/>
    <cellStyle name="Input [yellow] 3 3 5 6" xfId="16239" xr:uid="{00000000-0005-0000-0000-0000A9420000}"/>
    <cellStyle name="Input [yellow] 3 3 6" xfId="16240" xr:uid="{00000000-0005-0000-0000-0000AA420000}"/>
    <cellStyle name="Input [yellow] 3 3 6 2" xfId="16241" xr:uid="{00000000-0005-0000-0000-0000AB420000}"/>
    <cellStyle name="Input [yellow] 3 3 6 3" xfId="16242" xr:uid="{00000000-0005-0000-0000-0000AC420000}"/>
    <cellStyle name="Input [yellow] 3 3 7" xfId="16243" xr:uid="{00000000-0005-0000-0000-0000AD420000}"/>
    <cellStyle name="Input [yellow] 3 3 7 2" xfId="16244" xr:uid="{00000000-0005-0000-0000-0000AE420000}"/>
    <cellStyle name="Input [yellow] 3 3 7 3" xfId="16245" xr:uid="{00000000-0005-0000-0000-0000AF420000}"/>
    <cellStyle name="Input [yellow] 3 3 8" xfId="16246" xr:uid="{00000000-0005-0000-0000-0000B0420000}"/>
    <cellStyle name="Input [yellow] 3 3 8 2" xfId="16247" xr:uid="{00000000-0005-0000-0000-0000B1420000}"/>
    <cellStyle name="Input [yellow] 3 3 8 3" xfId="16248" xr:uid="{00000000-0005-0000-0000-0000B2420000}"/>
    <cellStyle name="Input [yellow] 3 3 9" xfId="16249" xr:uid="{00000000-0005-0000-0000-0000B3420000}"/>
    <cellStyle name="Input [yellow] 3 4" xfId="16250" xr:uid="{00000000-0005-0000-0000-0000B4420000}"/>
    <cellStyle name="Input [yellow] 3 4 10" xfId="16251" xr:uid="{00000000-0005-0000-0000-0000B5420000}"/>
    <cellStyle name="Input [yellow] 3 4 2" xfId="16252" xr:uid="{00000000-0005-0000-0000-0000B6420000}"/>
    <cellStyle name="Input [yellow] 3 4 2 2" xfId="16253" xr:uid="{00000000-0005-0000-0000-0000B7420000}"/>
    <cellStyle name="Input [yellow] 3 4 2 2 2" xfId="16254" xr:uid="{00000000-0005-0000-0000-0000B8420000}"/>
    <cellStyle name="Input [yellow] 3 4 2 2 2 2" xfId="16255" xr:uid="{00000000-0005-0000-0000-0000B9420000}"/>
    <cellStyle name="Input [yellow] 3 4 2 2 2 3" xfId="16256" xr:uid="{00000000-0005-0000-0000-0000BA420000}"/>
    <cellStyle name="Input [yellow] 3 4 2 2 3" xfId="16257" xr:uid="{00000000-0005-0000-0000-0000BB420000}"/>
    <cellStyle name="Input [yellow] 3 4 2 2 3 2" xfId="16258" xr:uid="{00000000-0005-0000-0000-0000BC420000}"/>
    <cellStyle name="Input [yellow] 3 4 2 2 3 3" xfId="16259" xr:uid="{00000000-0005-0000-0000-0000BD420000}"/>
    <cellStyle name="Input [yellow] 3 4 2 2 4" xfId="16260" xr:uid="{00000000-0005-0000-0000-0000BE420000}"/>
    <cellStyle name="Input [yellow] 3 4 2 2 4 2" xfId="16261" xr:uid="{00000000-0005-0000-0000-0000BF420000}"/>
    <cellStyle name="Input [yellow] 3 4 2 2 4 3" xfId="16262" xr:uid="{00000000-0005-0000-0000-0000C0420000}"/>
    <cellStyle name="Input [yellow] 3 4 2 2 5" xfId="16263" xr:uid="{00000000-0005-0000-0000-0000C1420000}"/>
    <cellStyle name="Input [yellow] 3 4 2 2 5 2" xfId="16264" xr:uid="{00000000-0005-0000-0000-0000C2420000}"/>
    <cellStyle name="Input [yellow] 3 4 2 2 5 3" xfId="16265" xr:uid="{00000000-0005-0000-0000-0000C3420000}"/>
    <cellStyle name="Input [yellow] 3 4 2 2 6" xfId="16266" xr:uid="{00000000-0005-0000-0000-0000C4420000}"/>
    <cellStyle name="Input [yellow] 3 4 2 3" xfId="16267" xr:uid="{00000000-0005-0000-0000-0000C5420000}"/>
    <cellStyle name="Input [yellow] 3 4 2 3 2" xfId="16268" xr:uid="{00000000-0005-0000-0000-0000C6420000}"/>
    <cellStyle name="Input [yellow] 3 4 2 3 3" xfId="16269" xr:uid="{00000000-0005-0000-0000-0000C7420000}"/>
    <cellStyle name="Input [yellow] 3 4 2 4" xfId="16270" xr:uid="{00000000-0005-0000-0000-0000C8420000}"/>
    <cellStyle name="Input [yellow] 3 4 2 4 2" xfId="16271" xr:uid="{00000000-0005-0000-0000-0000C9420000}"/>
    <cellStyle name="Input [yellow] 3 4 2 4 3" xfId="16272" xr:uid="{00000000-0005-0000-0000-0000CA420000}"/>
    <cellStyle name="Input [yellow] 3 4 2 5" xfId="16273" xr:uid="{00000000-0005-0000-0000-0000CB420000}"/>
    <cellStyle name="Input [yellow] 3 4 2 5 2" xfId="16274" xr:uid="{00000000-0005-0000-0000-0000CC420000}"/>
    <cellStyle name="Input [yellow] 3 4 2 5 3" xfId="16275" xr:uid="{00000000-0005-0000-0000-0000CD420000}"/>
    <cellStyle name="Input [yellow] 3 4 2 6" xfId="16276" xr:uid="{00000000-0005-0000-0000-0000CE420000}"/>
    <cellStyle name="Input [yellow] 3 4 2 7" xfId="16277" xr:uid="{00000000-0005-0000-0000-0000CF420000}"/>
    <cellStyle name="Input [yellow] 3 4 3" xfId="16278" xr:uid="{00000000-0005-0000-0000-0000D0420000}"/>
    <cellStyle name="Input [yellow] 3 4 3 2" xfId="16279" xr:uid="{00000000-0005-0000-0000-0000D1420000}"/>
    <cellStyle name="Input [yellow] 3 4 3 2 2" xfId="16280" xr:uid="{00000000-0005-0000-0000-0000D2420000}"/>
    <cellStyle name="Input [yellow] 3 4 3 2 2 2" xfId="16281" xr:uid="{00000000-0005-0000-0000-0000D3420000}"/>
    <cellStyle name="Input [yellow] 3 4 3 2 2 3" xfId="16282" xr:uid="{00000000-0005-0000-0000-0000D4420000}"/>
    <cellStyle name="Input [yellow] 3 4 3 2 3" xfId="16283" xr:uid="{00000000-0005-0000-0000-0000D5420000}"/>
    <cellStyle name="Input [yellow] 3 4 3 2 3 2" xfId="16284" xr:uid="{00000000-0005-0000-0000-0000D6420000}"/>
    <cellStyle name="Input [yellow] 3 4 3 2 3 3" xfId="16285" xr:uid="{00000000-0005-0000-0000-0000D7420000}"/>
    <cellStyle name="Input [yellow] 3 4 3 2 4" xfId="16286" xr:uid="{00000000-0005-0000-0000-0000D8420000}"/>
    <cellStyle name="Input [yellow] 3 4 3 2 4 2" xfId="16287" xr:uid="{00000000-0005-0000-0000-0000D9420000}"/>
    <cellStyle name="Input [yellow] 3 4 3 2 4 3" xfId="16288" xr:uid="{00000000-0005-0000-0000-0000DA420000}"/>
    <cellStyle name="Input [yellow] 3 4 3 2 5" xfId="16289" xr:uid="{00000000-0005-0000-0000-0000DB420000}"/>
    <cellStyle name="Input [yellow] 3 4 3 2 5 2" xfId="16290" xr:uid="{00000000-0005-0000-0000-0000DC420000}"/>
    <cellStyle name="Input [yellow] 3 4 3 2 5 3" xfId="16291" xr:uid="{00000000-0005-0000-0000-0000DD420000}"/>
    <cellStyle name="Input [yellow] 3 4 3 2 6" xfId="16292" xr:uid="{00000000-0005-0000-0000-0000DE420000}"/>
    <cellStyle name="Input [yellow] 3 4 3 3" xfId="16293" xr:uid="{00000000-0005-0000-0000-0000DF420000}"/>
    <cellStyle name="Input [yellow] 3 4 3 3 2" xfId="16294" xr:uid="{00000000-0005-0000-0000-0000E0420000}"/>
    <cellStyle name="Input [yellow] 3 4 3 3 3" xfId="16295" xr:uid="{00000000-0005-0000-0000-0000E1420000}"/>
    <cellStyle name="Input [yellow] 3 4 3 4" xfId="16296" xr:uid="{00000000-0005-0000-0000-0000E2420000}"/>
    <cellStyle name="Input [yellow] 3 4 3 4 2" xfId="16297" xr:uid="{00000000-0005-0000-0000-0000E3420000}"/>
    <cellStyle name="Input [yellow] 3 4 3 4 3" xfId="16298" xr:uid="{00000000-0005-0000-0000-0000E4420000}"/>
    <cellStyle name="Input [yellow] 3 4 3 5" xfId="16299" xr:uid="{00000000-0005-0000-0000-0000E5420000}"/>
    <cellStyle name="Input [yellow] 3 4 3 5 2" xfId="16300" xr:uid="{00000000-0005-0000-0000-0000E6420000}"/>
    <cellStyle name="Input [yellow] 3 4 3 5 3" xfId="16301" xr:uid="{00000000-0005-0000-0000-0000E7420000}"/>
    <cellStyle name="Input [yellow] 3 4 3 6" xfId="16302" xr:uid="{00000000-0005-0000-0000-0000E8420000}"/>
    <cellStyle name="Input [yellow] 3 4 3 7" xfId="16303" xr:uid="{00000000-0005-0000-0000-0000E9420000}"/>
    <cellStyle name="Input [yellow] 3 4 4" xfId="16304" xr:uid="{00000000-0005-0000-0000-0000EA420000}"/>
    <cellStyle name="Input [yellow] 3 4 4 2" xfId="16305" xr:uid="{00000000-0005-0000-0000-0000EB420000}"/>
    <cellStyle name="Input [yellow] 3 4 4 2 2" xfId="16306" xr:uid="{00000000-0005-0000-0000-0000EC420000}"/>
    <cellStyle name="Input [yellow] 3 4 4 2 2 2" xfId="16307" xr:uid="{00000000-0005-0000-0000-0000ED420000}"/>
    <cellStyle name="Input [yellow] 3 4 4 2 2 3" xfId="16308" xr:uid="{00000000-0005-0000-0000-0000EE420000}"/>
    <cellStyle name="Input [yellow] 3 4 4 2 3" xfId="16309" xr:uid="{00000000-0005-0000-0000-0000EF420000}"/>
    <cellStyle name="Input [yellow] 3 4 4 2 3 2" xfId="16310" xr:uid="{00000000-0005-0000-0000-0000F0420000}"/>
    <cellStyle name="Input [yellow] 3 4 4 2 3 3" xfId="16311" xr:uid="{00000000-0005-0000-0000-0000F1420000}"/>
    <cellStyle name="Input [yellow] 3 4 4 2 4" xfId="16312" xr:uid="{00000000-0005-0000-0000-0000F2420000}"/>
    <cellStyle name="Input [yellow] 3 4 4 2 4 2" xfId="16313" xr:uid="{00000000-0005-0000-0000-0000F3420000}"/>
    <cellStyle name="Input [yellow] 3 4 4 2 4 3" xfId="16314" xr:uid="{00000000-0005-0000-0000-0000F4420000}"/>
    <cellStyle name="Input [yellow] 3 4 4 2 5" xfId="16315" xr:uid="{00000000-0005-0000-0000-0000F5420000}"/>
    <cellStyle name="Input [yellow] 3 4 4 2 5 2" xfId="16316" xr:uid="{00000000-0005-0000-0000-0000F6420000}"/>
    <cellStyle name="Input [yellow] 3 4 4 2 5 3" xfId="16317" xr:uid="{00000000-0005-0000-0000-0000F7420000}"/>
    <cellStyle name="Input [yellow] 3 4 4 2 6" xfId="16318" xr:uid="{00000000-0005-0000-0000-0000F8420000}"/>
    <cellStyle name="Input [yellow] 3 4 4 3" xfId="16319" xr:uid="{00000000-0005-0000-0000-0000F9420000}"/>
    <cellStyle name="Input [yellow] 3 4 4 3 2" xfId="16320" xr:uid="{00000000-0005-0000-0000-0000FA420000}"/>
    <cellStyle name="Input [yellow] 3 4 4 3 3" xfId="16321" xr:uid="{00000000-0005-0000-0000-0000FB420000}"/>
    <cellStyle name="Input [yellow] 3 4 4 4" xfId="16322" xr:uid="{00000000-0005-0000-0000-0000FC420000}"/>
    <cellStyle name="Input [yellow] 3 4 4 4 2" xfId="16323" xr:uid="{00000000-0005-0000-0000-0000FD420000}"/>
    <cellStyle name="Input [yellow] 3 4 4 4 3" xfId="16324" xr:uid="{00000000-0005-0000-0000-0000FE420000}"/>
    <cellStyle name="Input [yellow] 3 4 4 5" xfId="16325" xr:uid="{00000000-0005-0000-0000-0000FF420000}"/>
    <cellStyle name="Input [yellow] 3 4 4 5 2" xfId="16326" xr:uid="{00000000-0005-0000-0000-000000430000}"/>
    <cellStyle name="Input [yellow] 3 4 4 5 3" xfId="16327" xr:uid="{00000000-0005-0000-0000-000001430000}"/>
    <cellStyle name="Input [yellow] 3 4 4 6" xfId="16328" xr:uid="{00000000-0005-0000-0000-000002430000}"/>
    <cellStyle name="Input [yellow] 3 4 4 7" xfId="16329" xr:uid="{00000000-0005-0000-0000-000003430000}"/>
    <cellStyle name="Input [yellow] 3 4 5" xfId="16330" xr:uid="{00000000-0005-0000-0000-000004430000}"/>
    <cellStyle name="Input [yellow] 3 4 5 2" xfId="16331" xr:uid="{00000000-0005-0000-0000-000005430000}"/>
    <cellStyle name="Input [yellow] 3 4 5 2 2" xfId="16332" xr:uid="{00000000-0005-0000-0000-000006430000}"/>
    <cellStyle name="Input [yellow] 3 4 5 2 3" xfId="16333" xr:uid="{00000000-0005-0000-0000-000007430000}"/>
    <cellStyle name="Input [yellow] 3 4 5 3" xfId="16334" xr:uid="{00000000-0005-0000-0000-000008430000}"/>
    <cellStyle name="Input [yellow] 3 4 5 3 2" xfId="16335" xr:uid="{00000000-0005-0000-0000-000009430000}"/>
    <cellStyle name="Input [yellow] 3 4 5 3 3" xfId="16336" xr:uid="{00000000-0005-0000-0000-00000A430000}"/>
    <cellStyle name="Input [yellow] 3 4 5 4" xfId="16337" xr:uid="{00000000-0005-0000-0000-00000B430000}"/>
    <cellStyle name="Input [yellow] 3 4 5 4 2" xfId="16338" xr:uid="{00000000-0005-0000-0000-00000C430000}"/>
    <cellStyle name="Input [yellow] 3 4 5 4 3" xfId="16339" xr:uid="{00000000-0005-0000-0000-00000D430000}"/>
    <cellStyle name="Input [yellow] 3 4 5 5" xfId="16340" xr:uid="{00000000-0005-0000-0000-00000E430000}"/>
    <cellStyle name="Input [yellow] 3 4 5 5 2" xfId="16341" xr:uid="{00000000-0005-0000-0000-00000F430000}"/>
    <cellStyle name="Input [yellow] 3 4 5 5 3" xfId="16342" xr:uid="{00000000-0005-0000-0000-000010430000}"/>
    <cellStyle name="Input [yellow] 3 4 5 6" xfId="16343" xr:uid="{00000000-0005-0000-0000-000011430000}"/>
    <cellStyle name="Input [yellow] 3 4 6" xfId="16344" xr:uid="{00000000-0005-0000-0000-000012430000}"/>
    <cellStyle name="Input [yellow] 3 4 6 2" xfId="16345" xr:uid="{00000000-0005-0000-0000-000013430000}"/>
    <cellStyle name="Input [yellow] 3 4 6 3" xfId="16346" xr:uid="{00000000-0005-0000-0000-000014430000}"/>
    <cellStyle name="Input [yellow] 3 4 7" xfId="16347" xr:uid="{00000000-0005-0000-0000-000015430000}"/>
    <cellStyle name="Input [yellow] 3 4 7 2" xfId="16348" xr:uid="{00000000-0005-0000-0000-000016430000}"/>
    <cellStyle name="Input [yellow] 3 4 7 3" xfId="16349" xr:uid="{00000000-0005-0000-0000-000017430000}"/>
    <cellStyle name="Input [yellow] 3 4 8" xfId="16350" xr:uid="{00000000-0005-0000-0000-000018430000}"/>
    <cellStyle name="Input [yellow] 3 4 8 2" xfId="16351" xr:uid="{00000000-0005-0000-0000-000019430000}"/>
    <cellStyle name="Input [yellow] 3 4 8 3" xfId="16352" xr:uid="{00000000-0005-0000-0000-00001A430000}"/>
    <cellStyle name="Input [yellow] 3 4 9" xfId="16353" xr:uid="{00000000-0005-0000-0000-00001B430000}"/>
    <cellStyle name="Input [yellow] 3 5" xfId="16354" xr:uid="{00000000-0005-0000-0000-00001C430000}"/>
    <cellStyle name="Input [yellow] 3 5 2" xfId="16355" xr:uid="{00000000-0005-0000-0000-00001D430000}"/>
    <cellStyle name="Input [yellow] 3 5 2 2" xfId="16356" xr:uid="{00000000-0005-0000-0000-00001E430000}"/>
    <cellStyle name="Input [yellow] 3 5 2 3" xfId="16357" xr:uid="{00000000-0005-0000-0000-00001F430000}"/>
    <cellStyle name="Input [yellow] 3 5 3" xfId="16358" xr:uid="{00000000-0005-0000-0000-000020430000}"/>
    <cellStyle name="Input [yellow] 3 5 3 2" xfId="16359" xr:uid="{00000000-0005-0000-0000-000021430000}"/>
    <cellStyle name="Input [yellow] 3 5 3 3" xfId="16360" xr:uid="{00000000-0005-0000-0000-000022430000}"/>
    <cellStyle name="Input [yellow] 3 5 4" xfId="16361" xr:uid="{00000000-0005-0000-0000-000023430000}"/>
    <cellStyle name="Input [yellow] 3 5 4 2" xfId="16362" xr:uid="{00000000-0005-0000-0000-000024430000}"/>
    <cellStyle name="Input [yellow] 3 5 4 3" xfId="16363" xr:uid="{00000000-0005-0000-0000-000025430000}"/>
    <cellStyle name="Input [yellow] 3 5 5" xfId="16364" xr:uid="{00000000-0005-0000-0000-000026430000}"/>
    <cellStyle name="Input [yellow] 3 5 5 2" xfId="16365" xr:uid="{00000000-0005-0000-0000-000027430000}"/>
    <cellStyle name="Input [yellow] 3 5 5 3" xfId="16366" xr:uid="{00000000-0005-0000-0000-000028430000}"/>
    <cellStyle name="Input [yellow] 3 5 6" xfId="16367" xr:uid="{00000000-0005-0000-0000-000029430000}"/>
    <cellStyle name="Input [yellow] 3 6" xfId="16368" xr:uid="{00000000-0005-0000-0000-00002A430000}"/>
    <cellStyle name="Input [yellow] 3 6 2" xfId="16369" xr:uid="{00000000-0005-0000-0000-00002B430000}"/>
    <cellStyle name="Input [yellow] 3 6 3" xfId="16370" xr:uid="{00000000-0005-0000-0000-00002C430000}"/>
    <cellStyle name="Input [yellow] 3 7" xfId="16371" xr:uid="{00000000-0005-0000-0000-00002D430000}"/>
    <cellStyle name="Input [yellow] 3 7 2" xfId="16372" xr:uid="{00000000-0005-0000-0000-00002E430000}"/>
    <cellStyle name="Input [yellow] 3 7 3" xfId="16373" xr:uid="{00000000-0005-0000-0000-00002F430000}"/>
    <cellStyle name="Input [yellow] 3 8" xfId="16374" xr:uid="{00000000-0005-0000-0000-000030430000}"/>
    <cellStyle name="Input [yellow] 3 8 2" xfId="16375" xr:uid="{00000000-0005-0000-0000-000031430000}"/>
    <cellStyle name="Input [yellow] 3 8 3" xfId="16376" xr:uid="{00000000-0005-0000-0000-000032430000}"/>
    <cellStyle name="Input [yellow] 3 9" xfId="16377" xr:uid="{00000000-0005-0000-0000-000033430000}"/>
    <cellStyle name="Input [yellow] 4" xfId="16378" xr:uid="{00000000-0005-0000-0000-000034430000}"/>
    <cellStyle name="Input [yellow] 4 10" xfId="16379" xr:uid="{00000000-0005-0000-0000-000035430000}"/>
    <cellStyle name="Input [yellow] 4 2" xfId="16380" xr:uid="{00000000-0005-0000-0000-000036430000}"/>
    <cellStyle name="Input [yellow] 4 2 10" xfId="16381" xr:uid="{00000000-0005-0000-0000-000037430000}"/>
    <cellStyle name="Input [yellow] 4 2 2" xfId="16382" xr:uid="{00000000-0005-0000-0000-000038430000}"/>
    <cellStyle name="Input [yellow] 4 2 2 2" xfId="16383" xr:uid="{00000000-0005-0000-0000-000039430000}"/>
    <cellStyle name="Input [yellow] 4 2 2 2 2" xfId="16384" xr:uid="{00000000-0005-0000-0000-00003A430000}"/>
    <cellStyle name="Input [yellow] 4 2 2 2 2 2" xfId="16385" xr:uid="{00000000-0005-0000-0000-00003B430000}"/>
    <cellStyle name="Input [yellow] 4 2 2 2 2 3" xfId="16386" xr:uid="{00000000-0005-0000-0000-00003C430000}"/>
    <cellStyle name="Input [yellow] 4 2 2 2 3" xfId="16387" xr:uid="{00000000-0005-0000-0000-00003D430000}"/>
    <cellStyle name="Input [yellow] 4 2 2 2 3 2" xfId="16388" xr:uid="{00000000-0005-0000-0000-00003E430000}"/>
    <cellStyle name="Input [yellow] 4 2 2 2 3 3" xfId="16389" xr:uid="{00000000-0005-0000-0000-00003F430000}"/>
    <cellStyle name="Input [yellow] 4 2 2 2 4" xfId="16390" xr:uid="{00000000-0005-0000-0000-000040430000}"/>
    <cellStyle name="Input [yellow] 4 2 2 2 4 2" xfId="16391" xr:uid="{00000000-0005-0000-0000-000041430000}"/>
    <cellStyle name="Input [yellow] 4 2 2 2 4 3" xfId="16392" xr:uid="{00000000-0005-0000-0000-000042430000}"/>
    <cellStyle name="Input [yellow] 4 2 2 2 5" xfId="16393" xr:uid="{00000000-0005-0000-0000-000043430000}"/>
    <cellStyle name="Input [yellow] 4 2 2 2 5 2" xfId="16394" xr:uid="{00000000-0005-0000-0000-000044430000}"/>
    <cellStyle name="Input [yellow] 4 2 2 2 5 3" xfId="16395" xr:uid="{00000000-0005-0000-0000-000045430000}"/>
    <cellStyle name="Input [yellow] 4 2 2 2 6" xfId="16396" xr:uid="{00000000-0005-0000-0000-000046430000}"/>
    <cellStyle name="Input [yellow] 4 2 2 3" xfId="16397" xr:uid="{00000000-0005-0000-0000-000047430000}"/>
    <cellStyle name="Input [yellow] 4 2 2 3 2" xfId="16398" xr:uid="{00000000-0005-0000-0000-000048430000}"/>
    <cellStyle name="Input [yellow] 4 2 2 3 3" xfId="16399" xr:uid="{00000000-0005-0000-0000-000049430000}"/>
    <cellStyle name="Input [yellow] 4 2 2 4" xfId="16400" xr:uid="{00000000-0005-0000-0000-00004A430000}"/>
    <cellStyle name="Input [yellow] 4 2 2 4 2" xfId="16401" xr:uid="{00000000-0005-0000-0000-00004B430000}"/>
    <cellStyle name="Input [yellow] 4 2 2 4 3" xfId="16402" xr:uid="{00000000-0005-0000-0000-00004C430000}"/>
    <cellStyle name="Input [yellow] 4 2 2 5" xfId="16403" xr:uid="{00000000-0005-0000-0000-00004D430000}"/>
    <cellStyle name="Input [yellow] 4 2 2 5 2" xfId="16404" xr:uid="{00000000-0005-0000-0000-00004E430000}"/>
    <cellStyle name="Input [yellow] 4 2 2 5 3" xfId="16405" xr:uid="{00000000-0005-0000-0000-00004F430000}"/>
    <cellStyle name="Input [yellow] 4 2 2 6" xfId="16406" xr:uid="{00000000-0005-0000-0000-000050430000}"/>
    <cellStyle name="Input [yellow] 4 2 2 7" xfId="16407" xr:uid="{00000000-0005-0000-0000-000051430000}"/>
    <cellStyle name="Input [yellow] 4 2 3" xfId="16408" xr:uid="{00000000-0005-0000-0000-000052430000}"/>
    <cellStyle name="Input [yellow] 4 2 3 2" xfId="16409" xr:uid="{00000000-0005-0000-0000-000053430000}"/>
    <cellStyle name="Input [yellow] 4 2 3 2 2" xfId="16410" xr:uid="{00000000-0005-0000-0000-000054430000}"/>
    <cellStyle name="Input [yellow] 4 2 3 2 2 2" xfId="16411" xr:uid="{00000000-0005-0000-0000-000055430000}"/>
    <cellStyle name="Input [yellow] 4 2 3 2 2 3" xfId="16412" xr:uid="{00000000-0005-0000-0000-000056430000}"/>
    <cellStyle name="Input [yellow] 4 2 3 2 3" xfId="16413" xr:uid="{00000000-0005-0000-0000-000057430000}"/>
    <cellStyle name="Input [yellow] 4 2 3 2 3 2" xfId="16414" xr:uid="{00000000-0005-0000-0000-000058430000}"/>
    <cellStyle name="Input [yellow] 4 2 3 2 3 3" xfId="16415" xr:uid="{00000000-0005-0000-0000-000059430000}"/>
    <cellStyle name="Input [yellow] 4 2 3 2 4" xfId="16416" xr:uid="{00000000-0005-0000-0000-00005A430000}"/>
    <cellStyle name="Input [yellow] 4 2 3 2 4 2" xfId="16417" xr:uid="{00000000-0005-0000-0000-00005B430000}"/>
    <cellStyle name="Input [yellow] 4 2 3 2 4 3" xfId="16418" xr:uid="{00000000-0005-0000-0000-00005C430000}"/>
    <cellStyle name="Input [yellow] 4 2 3 2 5" xfId="16419" xr:uid="{00000000-0005-0000-0000-00005D430000}"/>
    <cellStyle name="Input [yellow] 4 2 3 2 5 2" xfId="16420" xr:uid="{00000000-0005-0000-0000-00005E430000}"/>
    <cellStyle name="Input [yellow] 4 2 3 2 5 3" xfId="16421" xr:uid="{00000000-0005-0000-0000-00005F430000}"/>
    <cellStyle name="Input [yellow] 4 2 3 2 6" xfId="16422" xr:uid="{00000000-0005-0000-0000-000060430000}"/>
    <cellStyle name="Input [yellow] 4 2 3 3" xfId="16423" xr:uid="{00000000-0005-0000-0000-000061430000}"/>
    <cellStyle name="Input [yellow] 4 2 3 3 2" xfId="16424" xr:uid="{00000000-0005-0000-0000-000062430000}"/>
    <cellStyle name="Input [yellow] 4 2 3 3 3" xfId="16425" xr:uid="{00000000-0005-0000-0000-000063430000}"/>
    <cellStyle name="Input [yellow] 4 2 3 4" xfId="16426" xr:uid="{00000000-0005-0000-0000-000064430000}"/>
    <cellStyle name="Input [yellow] 4 2 3 4 2" xfId="16427" xr:uid="{00000000-0005-0000-0000-000065430000}"/>
    <cellStyle name="Input [yellow] 4 2 3 4 3" xfId="16428" xr:uid="{00000000-0005-0000-0000-000066430000}"/>
    <cellStyle name="Input [yellow] 4 2 3 5" xfId="16429" xr:uid="{00000000-0005-0000-0000-000067430000}"/>
    <cellStyle name="Input [yellow] 4 2 3 5 2" xfId="16430" xr:uid="{00000000-0005-0000-0000-000068430000}"/>
    <cellStyle name="Input [yellow] 4 2 3 5 3" xfId="16431" xr:uid="{00000000-0005-0000-0000-000069430000}"/>
    <cellStyle name="Input [yellow] 4 2 3 6" xfId="16432" xr:uid="{00000000-0005-0000-0000-00006A430000}"/>
    <cellStyle name="Input [yellow] 4 2 3 7" xfId="16433" xr:uid="{00000000-0005-0000-0000-00006B430000}"/>
    <cellStyle name="Input [yellow] 4 2 4" xfId="16434" xr:uid="{00000000-0005-0000-0000-00006C430000}"/>
    <cellStyle name="Input [yellow] 4 2 4 2" xfId="16435" xr:uid="{00000000-0005-0000-0000-00006D430000}"/>
    <cellStyle name="Input [yellow] 4 2 4 2 2" xfId="16436" xr:uid="{00000000-0005-0000-0000-00006E430000}"/>
    <cellStyle name="Input [yellow] 4 2 4 2 2 2" xfId="16437" xr:uid="{00000000-0005-0000-0000-00006F430000}"/>
    <cellStyle name="Input [yellow] 4 2 4 2 2 3" xfId="16438" xr:uid="{00000000-0005-0000-0000-000070430000}"/>
    <cellStyle name="Input [yellow] 4 2 4 2 3" xfId="16439" xr:uid="{00000000-0005-0000-0000-000071430000}"/>
    <cellStyle name="Input [yellow] 4 2 4 2 3 2" xfId="16440" xr:uid="{00000000-0005-0000-0000-000072430000}"/>
    <cellStyle name="Input [yellow] 4 2 4 2 3 3" xfId="16441" xr:uid="{00000000-0005-0000-0000-000073430000}"/>
    <cellStyle name="Input [yellow] 4 2 4 2 4" xfId="16442" xr:uid="{00000000-0005-0000-0000-000074430000}"/>
    <cellStyle name="Input [yellow] 4 2 4 2 4 2" xfId="16443" xr:uid="{00000000-0005-0000-0000-000075430000}"/>
    <cellStyle name="Input [yellow] 4 2 4 2 4 3" xfId="16444" xr:uid="{00000000-0005-0000-0000-000076430000}"/>
    <cellStyle name="Input [yellow] 4 2 4 2 5" xfId="16445" xr:uid="{00000000-0005-0000-0000-000077430000}"/>
    <cellStyle name="Input [yellow] 4 2 4 2 5 2" xfId="16446" xr:uid="{00000000-0005-0000-0000-000078430000}"/>
    <cellStyle name="Input [yellow] 4 2 4 2 5 3" xfId="16447" xr:uid="{00000000-0005-0000-0000-000079430000}"/>
    <cellStyle name="Input [yellow] 4 2 4 2 6" xfId="16448" xr:uid="{00000000-0005-0000-0000-00007A430000}"/>
    <cellStyle name="Input [yellow] 4 2 4 3" xfId="16449" xr:uid="{00000000-0005-0000-0000-00007B430000}"/>
    <cellStyle name="Input [yellow] 4 2 4 3 2" xfId="16450" xr:uid="{00000000-0005-0000-0000-00007C430000}"/>
    <cellStyle name="Input [yellow] 4 2 4 3 3" xfId="16451" xr:uid="{00000000-0005-0000-0000-00007D430000}"/>
    <cellStyle name="Input [yellow] 4 2 4 4" xfId="16452" xr:uid="{00000000-0005-0000-0000-00007E430000}"/>
    <cellStyle name="Input [yellow] 4 2 4 4 2" xfId="16453" xr:uid="{00000000-0005-0000-0000-00007F430000}"/>
    <cellStyle name="Input [yellow] 4 2 4 4 3" xfId="16454" xr:uid="{00000000-0005-0000-0000-000080430000}"/>
    <cellStyle name="Input [yellow] 4 2 4 5" xfId="16455" xr:uid="{00000000-0005-0000-0000-000081430000}"/>
    <cellStyle name="Input [yellow] 4 2 4 5 2" xfId="16456" xr:uid="{00000000-0005-0000-0000-000082430000}"/>
    <cellStyle name="Input [yellow] 4 2 4 5 3" xfId="16457" xr:uid="{00000000-0005-0000-0000-000083430000}"/>
    <cellStyle name="Input [yellow] 4 2 4 6" xfId="16458" xr:uid="{00000000-0005-0000-0000-000084430000}"/>
    <cellStyle name="Input [yellow] 4 2 4 7" xfId="16459" xr:uid="{00000000-0005-0000-0000-000085430000}"/>
    <cellStyle name="Input [yellow] 4 2 5" xfId="16460" xr:uid="{00000000-0005-0000-0000-000086430000}"/>
    <cellStyle name="Input [yellow] 4 2 5 2" xfId="16461" xr:uid="{00000000-0005-0000-0000-000087430000}"/>
    <cellStyle name="Input [yellow] 4 2 5 2 2" xfId="16462" xr:uid="{00000000-0005-0000-0000-000088430000}"/>
    <cellStyle name="Input [yellow] 4 2 5 2 3" xfId="16463" xr:uid="{00000000-0005-0000-0000-000089430000}"/>
    <cellStyle name="Input [yellow] 4 2 5 3" xfId="16464" xr:uid="{00000000-0005-0000-0000-00008A430000}"/>
    <cellStyle name="Input [yellow] 4 2 5 3 2" xfId="16465" xr:uid="{00000000-0005-0000-0000-00008B430000}"/>
    <cellStyle name="Input [yellow] 4 2 5 3 3" xfId="16466" xr:uid="{00000000-0005-0000-0000-00008C430000}"/>
    <cellStyle name="Input [yellow] 4 2 5 4" xfId="16467" xr:uid="{00000000-0005-0000-0000-00008D430000}"/>
    <cellStyle name="Input [yellow] 4 2 5 4 2" xfId="16468" xr:uid="{00000000-0005-0000-0000-00008E430000}"/>
    <cellStyle name="Input [yellow] 4 2 5 4 3" xfId="16469" xr:uid="{00000000-0005-0000-0000-00008F430000}"/>
    <cellStyle name="Input [yellow] 4 2 5 5" xfId="16470" xr:uid="{00000000-0005-0000-0000-000090430000}"/>
    <cellStyle name="Input [yellow] 4 2 5 5 2" xfId="16471" xr:uid="{00000000-0005-0000-0000-000091430000}"/>
    <cellStyle name="Input [yellow] 4 2 5 5 3" xfId="16472" xr:uid="{00000000-0005-0000-0000-000092430000}"/>
    <cellStyle name="Input [yellow] 4 2 5 6" xfId="16473" xr:uid="{00000000-0005-0000-0000-000093430000}"/>
    <cellStyle name="Input [yellow] 4 2 6" xfId="16474" xr:uid="{00000000-0005-0000-0000-000094430000}"/>
    <cellStyle name="Input [yellow] 4 2 6 2" xfId="16475" xr:uid="{00000000-0005-0000-0000-000095430000}"/>
    <cellStyle name="Input [yellow] 4 2 6 3" xfId="16476" xr:uid="{00000000-0005-0000-0000-000096430000}"/>
    <cellStyle name="Input [yellow] 4 2 7" xfId="16477" xr:uid="{00000000-0005-0000-0000-000097430000}"/>
    <cellStyle name="Input [yellow] 4 2 7 2" xfId="16478" xr:uid="{00000000-0005-0000-0000-000098430000}"/>
    <cellStyle name="Input [yellow] 4 2 7 3" xfId="16479" xr:uid="{00000000-0005-0000-0000-000099430000}"/>
    <cellStyle name="Input [yellow] 4 2 8" xfId="16480" xr:uid="{00000000-0005-0000-0000-00009A430000}"/>
    <cellStyle name="Input [yellow] 4 2 8 2" xfId="16481" xr:uid="{00000000-0005-0000-0000-00009B430000}"/>
    <cellStyle name="Input [yellow] 4 2 8 3" xfId="16482" xr:uid="{00000000-0005-0000-0000-00009C430000}"/>
    <cellStyle name="Input [yellow] 4 2 9" xfId="16483" xr:uid="{00000000-0005-0000-0000-00009D430000}"/>
    <cellStyle name="Input [yellow] 4 3" xfId="16484" xr:uid="{00000000-0005-0000-0000-00009E430000}"/>
    <cellStyle name="Input [yellow] 4 3 10" xfId="16485" xr:uid="{00000000-0005-0000-0000-00009F430000}"/>
    <cellStyle name="Input [yellow] 4 3 2" xfId="16486" xr:uid="{00000000-0005-0000-0000-0000A0430000}"/>
    <cellStyle name="Input [yellow] 4 3 2 2" xfId="16487" xr:uid="{00000000-0005-0000-0000-0000A1430000}"/>
    <cellStyle name="Input [yellow] 4 3 2 2 2" xfId="16488" xr:uid="{00000000-0005-0000-0000-0000A2430000}"/>
    <cellStyle name="Input [yellow] 4 3 2 2 2 2" xfId="16489" xr:uid="{00000000-0005-0000-0000-0000A3430000}"/>
    <cellStyle name="Input [yellow] 4 3 2 2 2 3" xfId="16490" xr:uid="{00000000-0005-0000-0000-0000A4430000}"/>
    <cellStyle name="Input [yellow] 4 3 2 2 3" xfId="16491" xr:uid="{00000000-0005-0000-0000-0000A5430000}"/>
    <cellStyle name="Input [yellow] 4 3 2 2 3 2" xfId="16492" xr:uid="{00000000-0005-0000-0000-0000A6430000}"/>
    <cellStyle name="Input [yellow] 4 3 2 2 3 3" xfId="16493" xr:uid="{00000000-0005-0000-0000-0000A7430000}"/>
    <cellStyle name="Input [yellow] 4 3 2 2 4" xfId="16494" xr:uid="{00000000-0005-0000-0000-0000A8430000}"/>
    <cellStyle name="Input [yellow] 4 3 2 2 4 2" xfId="16495" xr:uid="{00000000-0005-0000-0000-0000A9430000}"/>
    <cellStyle name="Input [yellow] 4 3 2 2 4 3" xfId="16496" xr:uid="{00000000-0005-0000-0000-0000AA430000}"/>
    <cellStyle name="Input [yellow] 4 3 2 2 5" xfId="16497" xr:uid="{00000000-0005-0000-0000-0000AB430000}"/>
    <cellStyle name="Input [yellow] 4 3 2 2 5 2" xfId="16498" xr:uid="{00000000-0005-0000-0000-0000AC430000}"/>
    <cellStyle name="Input [yellow] 4 3 2 2 5 3" xfId="16499" xr:uid="{00000000-0005-0000-0000-0000AD430000}"/>
    <cellStyle name="Input [yellow] 4 3 2 2 6" xfId="16500" xr:uid="{00000000-0005-0000-0000-0000AE430000}"/>
    <cellStyle name="Input [yellow] 4 3 2 3" xfId="16501" xr:uid="{00000000-0005-0000-0000-0000AF430000}"/>
    <cellStyle name="Input [yellow] 4 3 2 3 2" xfId="16502" xr:uid="{00000000-0005-0000-0000-0000B0430000}"/>
    <cellStyle name="Input [yellow] 4 3 2 3 3" xfId="16503" xr:uid="{00000000-0005-0000-0000-0000B1430000}"/>
    <cellStyle name="Input [yellow] 4 3 2 4" xfId="16504" xr:uid="{00000000-0005-0000-0000-0000B2430000}"/>
    <cellStyle name="Input [yellow] 4 3 2 4 2" xfId="16505" xr:uid="{00000000-0005-0000-0000-0000B3430000}"/>
    <cellStyle name="Input [yellow] 4 3 2 4 3" xfId="16506" xr:uid="{00000000-0005-0000-0000-0000B4430000}"/>
    <cellStyle name="Input [yellow] 4 3 2 5" xfId="16507" xr:uid="{00000000-0005-0000-0000-0000B5430000}"/>
    <cellStyle name="Input [yellow] 4 3 2 5 2" xfId="16508" xr:uid="{00000000-0005-0000-0000-0000B6430000}"/>
    <cellStyle name="Input [yellow] 4 3 2 5 3" xfId="16509" xr:uid="{00000000-0005-0000-0000-0000B7430000}"/>
    <cellStyle name="Input [yellow] 4 3 2 6" xfId="16510" xr:uid="{00000000-0005-0000-0000-0000B8430000}"/>
    <cellStyle name="Input [yellow] 4 3 2 7" xfId="16511" xr:uid="{00000000-0005-0000-0000-0000B9430000}"/>
    <cellStyle name="Input [yellow] 4 3 3" xfId="16512" xr:uid="{00000000-0005-0000-0000-0000BA430000}"/>
    <cellStyle name="Input [yellow] 4 3 3 2" xfId="16513" xr:uid="{00000000-0005-0000-0000-0000BB430000}"/>
    <cellStyle name="Input [yellow] 4 3 3 2 2" xfId="16514" xr:uid="{00000000-0005-0000-0000-0000BC430000}"/>
    <cellStyle name="Input [yellow] 4 3 3 2 2 2" xfId="16515" xr:uid="{00000000-0005-0000-0000-0000BD430000}"/>
    <cellStyle name="Input [yellow] 4 3 3 2 2 3" xfId="16516" xr:uid="{00000000-0005-0000-0000-0000BE430000}"/>
    <cellStyle name="Input [yellow] 4 3 3 2 3" xfId="16517" xr:uid="{00000000-0005-0000-0000-0000BF430000}"/>
    <cellStyle name="Input [yellow] 4 3 3 2 3 2" xfId="16518" xr:uid="{00000000-0005-0000-0000-0000C0430000}"/>
    <cellStyle name="Input [yellow] 4 3 3 2 3 3" xfId="16519" xr:uid="{00000000-0005-0000-0000-0000C1430000}"/>
    <cellStyle name="Input [yellow] 4 3 3 2 4" xfId="16520" xr:uid="{00000000-0005-0000-0000-0000C2430000}"/>
    <cellStyle name="Input [yellow] 4 3 3 2 4 2" xfId="16521" xr:uid="{00000000-0005-0000-0000-0000C3430000}"/>
    <cellStyle name="Input [yellow] 4 3 3 2 4 3" xfId="16522" xr:uid="{00000000-0005-0000-0000-0000C4430000}"/>
    <cellStyle name="Input [yellow] 4 3 3 2 5" xfId="16523" xr:uid="{00000000-0005-0000-0000-0000C5430000}"/>
    <cellStyle name="Input [yellow] 4 3 3 2 5 2" xfId="16524" xr:uid="{00000000-0005-0000-0000-0000C6430000}"/>
    <cellStyle name="Input [yellow] 4 3 3 2 5 3" xfId="16525" xr:uid="{00000000-0005-0000-0000-0000C7430000}"/>
    <cellStyle name="Input [yellow] 4 3 3 2 6" xfId="16526" xr:uid="{00000000-0005-0000-0000-0000C8430000}"/>
    <cellStyle name="Input [yellow] 4 3 3 3" xfId="16527" xr:uid="{00000000-0005-0000-0000-0000C9430000}"/>
    <cellStyle name="Input [yellow] 4 3 3 3 2" xfId="16528" xr:uid="{00000000-0005-0000-0000-0000CA430000}"/>
    <cellStyle name="Input [yellow] 4 3 3 3 3" xfId="16529" xr:uid="{00000000-0005-0000-0000-0000CB430000}"/>
    <cellStyle name="Input [yellow] 4 3 3 4" xfId="16530" xr:uid="{00000000-0005-0000-0000-0000CC430000}"/>
    <cellStyle name="Input [yellow] 4 3 3 4 2" xfId="16531" xr:uid="{00000000-0005-0000-0000-0000CD430000}"/>
    <cellStyle name="Input [yellow] 4 3 3 4 3" xfId="16532" xr:uid="{00000000-0005-0000-0000-0000CE430000}"/>
    <cellStyle name="Input [yellow] 4 3 3 5" xfId="16533" xr:uid="{00000000-0005-0000-0000-0000CF430000}"/>
    <cellStyle name="Input [yellow] 4 3 3 5 2" xfId="16534" xr:uid="{00000000-0005-0000-0000-0000D0430000}"/>
    <cellStyle name="Input [yellow] 4 3 3 5 3" xfId="16535" xr:uid="{00000000-0005-0000-0000-0000D1430000}"/>
    <cellStyle name="Input [yellow] 4 3 3 6" xfId="16536" xr:uid="{00000000-0005-0000-0000-0000D2430000}"/>
    <cellStyle name="Input [yellow] 4 3 3 7" xfId="16537" xr:uid="{00000000-0005-0000-0000-0000D3430000}"/>
    <cellStyle name="Input [yellow] 4 3 4" xfId="16538" xr:uid="{00000000-0005-0000-0000-0000D4430000}"/>
    <cellStyle name="Input [yellow] 4 3 4 2" xfId="16539" xr:uid="{00000000-0005-0000-0000-0000D5430000}"/>
    <cellStyle name="Input [yellow] 4 3 4 2 2" xfId="16540" xr:uid="{00000000-0005-0000-0000-0000D6430000}"/>
    <cellStyle name="Input [yellow] 4 3 4 2 2 2" xfId="16541" xr:uid="{00000000-0005-0000-0000-0000D7430000}"/>
    <cellStyle name="Input [yellow] 4 3 4 2 2 3" xfId="16542" xr:uid="{00000000-0005-0000-0000-0000D8430000}"/>
    <cellStyle name="Input [yellow] 4 3 4 2 3" xfId="16543" xr:uid="{00000000-0005-0000-0000-0000D9430000}"/>
    <cellStyle name="Input [yellow] 4 3 4 2 3 2" xfId="16544" xr:uid="{00000000-0005-0000-0000-0000DA430000}"/>
    <cellStyle name="Input [yellow] 4 3 4 2 3 3" xfId="16545" xr:uid="{00000000-0005-0000-0000-0000DB430000}"/>
    <cellStyle name="Input [yellow] 4 3 4 2 4" xfId="16546" xr:uid="{00000000-0005-0000-0000-0000DC430000}"/>
    <cellStyle name="Input [yellow] 4 3 4 2 4 2" xfId="16547" xr:uid="{00000000-0005-0000-0000-0000DD430000}"/>
    <cellStyle name="Input [yellow] 4 3 4 2 4 3" xfId="16548" xr:uid="{00000000-0005-0000-0000-0000DE430000}"/>
    <cellStyle name="Input [yellow] 4 3 4 2 5" xfId="16549" xr:uid="{00000000-0005-0000-0000-0000DF430000}"/>
    <cellStyle name="Input [yellow] 4 3 4 2 5 2" xfId="16550" xr:uid="{00000000-0005-0000-0000-0000E0430000}"/>
    <cellStyle name="Input [yellow] 4 3 4 2 5 3" xfId="16551" xr:uid="{00000000-0005-0000-0000-0000E1430000}"/>
    <cellStyle name="Input [yellow] 4 3 4 2 6" xfId="16552" xr:uid="{00000000-0005-0000-0000-0000E2430000}"/>
    <cellStyle name="Input [yellow] 4 3 4 3" xfId="16553" xr:uid="{00000000-0005-0000-0000-0000E3430000}"/>
    <cellStyle name="Input [yellow] 4 3 4 3 2" xfId="16554" xr:uid="{00000000-0005-0000-0000-0000E4430000}"/>
    <cellStyle name="Input [yellow] 4 3 4 3 3" xfId="16555" xr:uid="{00000000-0005-0000-0000-0000E5430000}"/>
    <cellStyle name="Input [yellow] 4 3 4 4" xfId="16556" xr:uid="{00000000-0005-0000-0000-0000E6430000}"/>
    <cellStyle name="Input [yellow] 4 3 4 4 2" xfId="16557" xr:uid="{00000000-0005-0000-0000-0000E7430000}"/>
    <cellStyle name="Input [yellow] 4 3 4 4 3" xfId="16558" xr:uid="{00000000-0005-0000-0000-0000E8430000}"/>
    <cellStyle name="Input [yellow] 4 3 4 5" xfId="16559" xr:uid="{00000000-0005-0000-0000-0000E9430000}"/>
    <cellStyle name="Input [yellow] 4 3 4 5 2" xfId="16560" xr:uid="{00000000-0005-0000-0000-0000EA430000}"/>
    <cellStyle name="Input [yellow] 4 3 4 5 3" xfId="16561" xr:uid="{00000000-0005-0000-0000-0000EB430000}"/>
    <cellStyle name="Input [yellow] 4 3 4 6" xfId="16562" xr:uid="{00000000-0005-0000-0000-0000EC430000}"/>
    <cellStyle name="Input [yellow] 4 3 4 7" xfId="16563" xr:uid="{00000000-0005-0000-0000-0000ED430000}"/>
    <cellStyle name="Input [yellow] 4 3 5" xfId="16564" xr:uid="{00000000-0005-0000-0000-0000EE430000}"/>
    <cellStyle name="Input [yellow] 4 3 5 2" xfId="16565" xr:uid="{00000000-0005-0000-0000-0000EF430000}"/>
    <cellStyle name="Input [yellow] 4 3 5 2 2" xfId="16566" xr:uid="{00000000-0005-0000-0000-0000F0430000}"/>
    <cellStyle name="Input [yellow] 4 3 5 2 3" xfId="16567" xr:uid="{00000000-0005-0000-0000-0000F1430000}"/>
    <cellStyle name="Input [yellow] 4 3 5 3" xfId="16568" xr:uid="{00000000-0005-0000-0000-0000F2430000}"/>
    <cellStyle name="Input [yellow] 4 3 5 3 2" xfId="16569" xr:uid="{00000000-0005-0000-0000-0000F3430000}"/>
    <cellStyle name="Input [yellow] 4 3 5 3 3" xfId="16570" xr:uid="{00000000-0005-0000-0000-0000F4430000}"/>
    <cellStyle name="Input [yellow] 4 3 5 4" xfId="16571" xr:uid="{00000000-0005-0000-0000-0000F5430000}"/>
    <cellStyle name="Input [yellow] 4 3 5 4 2" xfId="16572" xr:uid="{00000000-0005-0000-0000-0000F6430000}"/>
    <cellStyle name="Input [yellow] 4 3 5 4 3" xfId="16573" xr:uid="{00000000-0005-0000-0000-0000F7430000}"/>
    <cellStyle name="Input [yellow] 4 3 5 5" xfId="16574" xr:uid="{00000000-0005-0000-0000-0000F8430000}"/>
    <cellStyle name="Input [yellow] 4 3 5 5 2" xfId="16575" xr:uid="{00000000-0005-0000-0000-0000F9430000}"/>
    <cellStyle name="Input [yellow] 4 3 5 5 3" xfId="16576" xr:uid="{00000000-0005-0000-0000-0000FA430000}"/>
    <cellStyle name="Input [yellow] 4 3 5 6" xfId="16577" xr:uid="{00000000-0005-0000-0000-0000FB430000}"/>
    <cellStyle name="Input [yellow] 4 3 6" xfId="16578" xr:uid="{00000000-0005-0000-0000-0000FC430000}"/>
    <cellStyle name="Input [yellow] 4 3 6 2" xfId="16579" xr:uid="{00000000-0005-0000-0000-0000FD430000}"/>
    <cellStyle name="Input [yellow] 4 3 6 3" xfId="16580" xr:uid="{00000000-0005-0000-0000-0000FE430000}"/>
    <cellStyle name="Input [yellow] 4 3 7" xfId="16581" xr:uid="{00000000-0005-0000-0000-0000FF430000}"/>
    <cellStyle name="Input [yellow] 4 3 7 2" xfId="16582" xr:uid="{00000000-0005-0000-0000-000000440000}"/>
    <cellStyle name="Input [yellow] 4 3 7 3" xfId="16583" xr:uid="{00000000-0005-0000-0000-000001440000}"/>
    <cellStyle name="Input [yellow] 4 3 8" xfId="16584" xr:uid="{00000000-0005-0000-0000-000002440000}"/>
    <cellStyle name="Input [yellow] 4 3 8 2" xfId="16585" xr:uid="{00000000-0005-0000-0000-000003440000}"/>
    <cellStyle name="Input [yellow] 4 3 8 3" xfId="16586" xr:uid="{00000000-0005-0000-0000-000004440000}"/>
    <cellStyle name="Input [yellow] 4 3 9" xfId="16587" xr:uid="{00000000-0005-0000-0000-000005440000}"/>
    <cellStyle name="Input [yellow] 4 4" xfId="16588" xr:uid="{00000000-0005-0000-0000-000006440000}"/>
    <cellStyle name="Input [yellow] 4 4 10" xfId="16589" xr:uid="{00000000-0005-0000-0000-000007440000}"/>
    <cellStyle name="Input [yellow] 4 4 2" xfId="16590" xr:uid="{00000000-0005-0000-0000-000008440000}"/>
    <cellStyle name="Input [yellow] 4 4 2 2" xfId="16591" xr:uid="{00000000-0005-0000-0000-000009440000}"/>
    <cellStyle name="Input [yellow] 4 4 2 2 2" xfId="16592" xr:uid="{00000000-0005-0000-0000-00000A440000}"/>
    <cellStyle name="Input [yellow] 4 4 2 2 2 2" xfId="16593" xr:uid="{00000000-0005-0000-0000-00000B440000}"/>
    <cellStyle name="Input [yellow] 4 4 2 2 2 3" xfId="16594" xr:uid="{00000000-0005-0000-0000-00000C440000}"/>
    <cellStyle name="Input [yellow] 4 4 2 2 3" xfId="16595" xr:uid="{00000000-0005-0000-0000-00000D440000}"/>
    <cellStyle name="Input [yellow] 4 4 2 2 3 2" xfId="16596" xr:uid="{00000000-0005-0000-0000-00000E440000}"/>
    <cellStyle name="Input [yellow] 4 4 2 2 3 3" xfId="16597" xr:uid="{00000000-0005-0000-0000-00000F440000}"/>
    <cellStyle name="Input [yellow] 4 4 2 2 4" xfId="16598" xr:uid="{00000000-0005-0000-0000-000010440000}"/>
    <cellStyle name="Input [yellow] 4 4 2 2 4 2" xfId="16599" xr:uid="{00000000-0005-0000-0000-000011440000}"/>
    <cellStyle name="Input [yellow] 4 4 2 2 4 3" xfId="16600" xr:uid="{00000000-0005-0000-0000-000012440000}"/>
    <cellStyle name="Input [yellow] 4 4 2 2 5" xfId="16601" xr:uid="{00000000-0005-0000-0000-000013440000}"/>
    <cellStyle name="Input [yellow] 4 4 2 2 5 2" xfId="16602" xr:uid="{00000000-0005-0000-0000-000014440000}"/>
    <cellStyle name="Input [yellow] 4 4 2 2 5 3" xfId="16603" xr:uid="{00000000-0005-0000-0000-000015440000}"/>
    <cellStyle name="Input [yellow] 4 4 2 2 6" xfId="16604" xr:uid="{00000000-0005-0000-0000-000016440000}"/>
    <cellStyle name="Input [yellow] 4 4 2 3" xfId="16605" xr:uid="{00000000-0005-0000-0000-000017440000}"/>
    <cellStyle name="Input [yellow] 4 4 2 3 2" xfId="16606" xr:uid="{00000000-0005-0000-0000-000018440000}"/>
    <cellStyle name="Input [yellow] 4 4 2 3 3" xfId="16607" xr:uid="{00000000-0005-0000-0000-000019440000}"/>
    <cellStyle name="Input [yellow] 4 4 2 4" xfId="16608" xr:uid="{00000000-0005-0000-0000-00001A440000}"/>
    <cellStyle name="Input [yellow] 4 4 2 4 2" xfId="16609" xr:uid="{00000000-0005-0000-0000-00001B440000}"/>
    <cellStyle name="Input [yellow] 4 4 2 4 3" xfId="16610" xr:uid="{00000000-0005-0000-0000-00001C440000}"/>
    <cellStyle name="Input [yellow] 4 4 2 5" xfId="16611" xr:uid="{00000000-0005-0000-0000-00001D440000}"/>
    <cellStyle name="Input [yellow] 4 4 2 5 2" xfId="16612" xr:uid="{00000000-0005-0000-0000-00001E440000}"/>
    <cellStyle name="Input [yellow] 4 4 2 5 3" xfId="16613" xr:uid="{00000000-0005-0000-0000-00001F440000}"/>
    <cellStyle name="Input [yellow] 4 4 2 6" xfId="16614" xr:uid="{00000000-0005-0000-0000-000020440000}"/>
    <cellStyle name="Input [yellow] 4 4 2 7" xfId="16615" xr:uid="{00000000-0005-0000-0000-000021440000}"/>
    <cellStyle name="Input [yellow] 4 4 3" xfId="16616" xr:uid="{00000000-0005-0000-0000-000022440000}"/>
    <cellStyle name="Input [yellow] 4 4 3 2" xfId="16617" xr:uid="{00000000-0005-0000-0000-000023440000}"/>
    <cellStyle name="Input [yellow] 4 4 3 2 2" xfId="16618" xr:uid="{00000000-0005-0000-0000-000024440000}"/>
    <cellStyle name="Input [yellow] 4 4 3 2 2 2" xfId="16619" xr:uid="{00000000-0005-0000-0000-000025440000}"/>
    <cellStyle name="Input [yellow] 4 4 3 2 2 3" xfId="16620" xr:uid="{00000000-0005-0000-0000-000026440000}"/>
    <cellStyle name="Input [yellow] 4 4 3 2 3" xfId="16621" xr:uid="{00000000-0005-0000-0000-000027440000}"/>
    <cellStyle name="Input [yellow] 4 4 3 2 3 2" xfId="16622" xr:uid="{00000000-0005-0000-0000-000028440000}"/>
    <cellStyle name="Input [yellow] 4 4 3 2 3 3" xfId="16623" xr:uid="{00000000-0005-0000-0000-000029440000}"/>
    <cellStyle name="Input [yellow] 4 4 3 2 4" xfId="16624" xr:uid="{00000000-0005-0000-0000-00002A440000}"/>
    <cellStyle name="Input [yellow] 4 4 3 2 4 2" xfId="16625" xr:uid="{00000000-0005-0000-0000-00002B440000}"/>
    <cellStyle name="Input [yellow] 4 4 3 2 4 3" xfId="16626" xr:uid="{00000000-0005-0000-0000-00002C440000}"/>
    <cellStyle name="Input [yellow] 4 4 3 2 5" xfId="16627" xr:uid="{00000000-0005-0000-0000-00002D440000}"/>
    <cellStyle name="Input [yellow] 4 4 3 2 5 2" xfId="16628" xr:uid="{00000000-0005-0000-0000-00002E440000}"/>
    <cellStyle name="Input [yellow] 4 4 3 2 5 3" xfId="16629" xr:uid="{00000000-0005-0000-0000-00002F440000}"/>
    <cellStyle name="Input [yellow] 4 4 3 2 6" xfId="16630" xr:uid="{00000000-0005-0000-0000-000030440000}"/>
    <cellStyle name="Input [yellow] 4 4 3 3" xfId="16631" xr:uid="{00000000-0005-0000-0000-000031440000}"/>
    <cellStyle name="Input [yellow] 4 4 3 3 2" xfId="16632" xr:uid="{00000000-0005-0000-0000-000032440000}"/>
    <cellStyle name="Input [yellow] 4 4 3 3 3" xfId="16633" xr:uid="{00000000-0005-0000-0000-000033440000}"/>
    <cellStyle name="Input [yellow] 4 4 3 4" xfId="16634" xr:uid="{00000000-0005-0000-0000-000034440000}"/>
    <cellStyle name="Input [yellow] 4 4 3 4 2" xfId="16635" xr:uid="{00000000-0005-0000-0000-000035440000}"/>
    <cellStyle name="Input [yellow] 4 4 3 4 3" xfId="16636" xr:uid="{00000000-0005-0000-0000-000036440000}"/>
    <cellStyle name="Input [yellow] 4 4 3 5" xfId="16637" xr:uid="{00000000-0005-0000-0000-000037440000}"/>
    <cellStyle name="Input [yellow] 4 4 3 5 2" xfId="16638" xr:uid="{00000000-0005-0000-0000-000038440000}"/>
    <cellStyle name="Input [yellow] 4 4 3 5 3" xfId="16639" xr:uid="{00000000-0005-0000-0000-000039440000}"/>
    <cellStyle name="Input [yellow] 4 4 3 6" xfId="16640" xr:uid="{00000000-0005-0000-0000-00003A440000}"/>
    <cellStyle name="Input [yellow] 4 4 3 7" xfId="16641" xr:uid="{00000000-0005-0000-0000-00003B440000}"/>
    <cellStyle name="Input [yellow] 4 4 4" xfId="16642" xr:uid="{00000000-0005-0000-0000-00003C440000}"/>
    <cellStyle name="Input [yellow] 4 4 4 2" xfId="16643" xr:uid="{00000000-0005-0000-0000-00003D440000}"/>
    <cellStyle name="Input [yellow] 4 4 4 2 2" xfId="16644" xr:uid="{00000000-0005-0000-0000-00003E440000}"/>
    <cellStyle name="Input [yellow] 4 4 4 2 2 2" xfId="16645" xr:uid="{00000000-0005-0000-0000-00003F440000}"/>
    <cellStyle name="Input [yellow] 4 4 4 2 2 3" xfId="16646" xr:uid="{00000000-0005-0000-0000-000040440000}"/>
    <cellStyle name="Input [yellow] 4 4 4 2 3" xfId="16647" xr:uid="{00000000-0005-0000-0000-000041440000}"/>
    <cellStyle name="Input [yellow] 4 4 4 2 3 2" xfId="16648" xr:uid="{00000000-0005-0000-0000-000042440000}"/>
    <cellStyle name="Input [yellow] 4 4 4 2 3 3" xfId="16649" xr:uid="{00000000-0005-0000-0000-000043440000}"/>
    <cellStyle name="Input [yellow] 4 4 4 2 4" xfId="16650" xr:uid="{00000000-0005-0000-0000-000044440000}"/>
    <cellStyle name="Input [yellow] 4 4 4 2 4 2" xfId="16651" xr:uid="{00000000-0005-0000-0000-000045440000}"/>
    <cellStyle name="Input [yellow] 4 4 4 2 4 3" xfId="16652" xr:uid="{00000000-0005-0000-0000-000046440000}"/>
    <cellStyle name="Input [yellow] 4 4 4 2 5" xfId="16653" xr:uid="{00000000-0005-0000-0000-000047440000}"/>
    <cellStyle name="Input [yellow] 4 4 4 2 5 2" xfId="16654" xr:uid="{00000000-0005-0000-0000-000048440000}"/>
    <cellStyle name="Input [yellow] 4 4 4 2 5 3" xfId="16655" xr:uid="{00000000-0005-0000-0000-000049440000}"/>
    <cellStyle name="Input [yellow] 4 4 4 2 6" xfId="16656" xr:uid="{00000000-0005-0000-0000-00004A440000}"/>
    <cellStyle name="Input [yellow] 4 4 4 3" xfId="16657" xr:uid="{00000000-0005-0000-0000-00004B440000}"/>
    <cellStyle name="Input [yellow] 4 4 4 3 2" xfId="16658" xr:uid="{00000000-0005-0000-0000-00004C440000}"/>
    <cellStyle name="Input [yellow] 4 4 4 3 3" xfId="16659" xr:uid="{00000000-0005-0000-0000-00004D440000}"/>
    <cellStyle name="Input [yellow] 4 4 4 4" xfId="16660" xr:uid="{00000000-0005-0000-0000-00004E440000}"/>
    <cellStyle name="Input [yellow] 4 4 4 4 2" xfId="16661" xr:uid="{00000000-0005-0000-0000-00004F440000}"/>
    <cellStyle name="Input [yellow] 4 4 4 4 3" xfId="16662" xr:uid="{00000000-0005-0000-0000-000050440000}"/>
    <cellStyle name="Input [yellow] 4 4 4 5" xfId="16663" xr:uid="{00000000-0005-0000-0000-000051440000}"/>
    <cellStyle name="Input [yellow] 4 4 4 5 2" xfId="16664" xr:uid="{00000000-0005-0000-0000-000052440000}"/>
    <cellStyle name="Input [yellow] 4 4 4 5 3" xfId="16665" xr:uid="{00000000-0005-0000-0000-000053440000}"/>
    <cellStyle name="Input [yellow] 4 4 4 6" xfId="16666" xr:uid="{00000000-0005-0000-0000-000054440000}"/>
    <cellStyle name="Input [yellow] 4 4 4 7" xfId="16667" xr:uid="{00000000-0005-0000-0000-000055440000}"/>
    <cellStyle name="Input [yellow] 4 4 5" xfId="16668" xr:uid="{00000000-0005-0000-0000-000056440000}"/>
    <cellStyle name="Input [yellow] 4 4 5 2" xfId="16669" xr:uid="{00000000-0005-0000-0000-000057440000}"/>
    <cellStyle name="Input [yellow] 4 4 5 2 2" xfId="16670" xr:uid="{00000000-0005-0000-0000-000058440000}"/>
    <cellStyle name="Input [yellow] 4 4 5 2 3" xfId="16671" xr:uid="{00000000-0005-0000-0000-000059440000}"/>
    <cellStyle name="Input [yellow] 4 4 5 3" xfId="16672" xr:uid="{00000000-0005-0000-0000-00005A440000}"/>
    <cellStyle name="Input [yellow] 4 4 5 3 2" xfId="16673" xr:uid="{00000000-0005-0000-0000-00005B440000}"/>
    <cellStyle name="Input [yellow] 4 4 5 3 3" xfId="16674" xr:uid="{00000000-0005-0000-0000-00005C440000}"/>
    <cellStyle name="Input [yellow] 4 4 5 4" xfId="16675" xr:uid="{00000000-0005-0000-0000-00005D440000}"/>
    <cellStyle name="Input [yellow] 4 4 5 4 2" xfId="16676" xr:uid="{00000000-0005-0000-0000-00005E440000}"/>
    <cellStyle name="Input [yellow] 4 4 5 4 3" xfId="16677" xr:uid="{00000000-0005-0000-0000-00005F440000}"/>
    <cellStyle name="Input [yellow] 4 4 5 5" xfId="16678" xr:uid="{00000000-0005-0000-0000-000060440000}"/>
    <cellStyle name="Input [yellow] 4 4 5 5 2" xfId="16679" xr:uid="{00000000-0005-0000-0000-000061440000}"/>
    <cellStyle name="Input [yellow] 4 4 5 5 3" xfId="16680" xr:uid="{00000000-0005-0000-0000-000062440000}"/>
    <cellStyle name="Input [yellow] 4 4 5 6" xfId="16681" xr:uid="{00000000-0005-0000-0000-000063440000}"/>
    <cellStyle name="Input [yellow] 4 4 6" xfId="16682" xr:uid="{00000000-0005-0000-0000-000064440000}"/>
    <cellStyle name="Input [yellow] 4 4 6 2" xfId="16683" xr:uid="{00000000-0005-0000-0000-000065440000}"/>
    <cellStyle name="Input [yellow] 4 4 6 3" xfId="16684" xr:uid="{00000000-0005-0000-0000-000066440000}"/>
    <cellStyle name="Input [yellow] 4 4 7" xfId="16685" xr:uid="{00000000-0005-0000-0000-000067440000}"/>
    <cellStyle name="Input [yellow] 4 4 7 2" xfId="16686" xr:uid="{00000000-0005-0000-0000-000068440000}"/>
    <cellStyle name="Input [yellow] 4 4 7 3" xfId="16687" xr:uid="{00000000-0005-0000-0000-000069440000}"/>
    <cellStyle name="Input [yellow] 4 4 8" xfId="16688" xr:uid="{00000000-0005-0000-0000-00006A440000}"/>
    <cellStyle name="Input [yellow] 4 4 8 2" xfId="16689" xr:uid="{00000000-0005-0000-0000-00006B440000}"/>
    <cellStyle name="Input [yellow] 4 4 8 3" xfId="16690" xr:uid="{00000000-0005-0000-0000-00006C440000}"/>
    <cellStyle name="Input [yellow] 4 4 9" xfId="16691" xr:uid="{00000000-0005-0000-0000-00006D440000}"/>
    <cellStyle name="Input [yellow] 4 5" xfId="16692" xr:uid="{00000000-0005-0000-0000-00006E440000}"/>
    <cellStyle name="Input [yellow] 4 5 2" xfId="16693" xr:uid="{00000000-0005-0000-0000-00006F440000}"/>
    <cellStyle name="Input [yellow] 4 5 2 2" xfId="16694" xr:uid="{00000000-0005-0000-0000-000070440000}"/>
    <cellStyle name="Input [yellow] 4 5 2 3" xfId="16695" xr:uid="{00000000-0005-0000-0000-000071440000}"/>
    <cellStyle name="Input [yellow] 4 5 3" xfId="16696" xr:uid="{00000000-0005-0000-0000-000072440000}"/>
    <cellStyle name="Input [yellow] 4 5 3 2" xfId="16697" xr:uid="{00000000-0005-0000-0000-000073440000}"/>
    <cellStyle name="Input [yellow] 4 5 3 3" xfId="16698" xr:uid="{00000000-0005-0000-0000-000074440000}"/>
    <cellStyle name="Input [yellow] 4 5 4" xfId="16699" xr:uid="{00000000-0005-0000-0000-000075440000}"/>
    <cellStyle name="Input [yellow] 4 5 4 2" xfId="16700" xr:uid="{00000000-0005-0000-0000-000076440000}"/>
    <cellStyle name="Input [yellow] 4 5 4 3" xfId="16701" xr:uid="{00000000-0005-0000-0000-000077440000}"/>
    <cellStyle name="Input [yellow] 4 5 5" xfId="16702" xr:uid="{00000000-0005-0000-0000-000078440000}"/>
    <cellStyle name="Input [yellow] 4 5 5 2" xfId="16703" xr:uid="{00000000-0005-0000-0000-000079440000}"/>
    <cellStyle name="Input [yellow] 4 5 5 3" xfId="16704" xr:uid="{00000000-0005-0000-0000-00007A440000}"/>
    <cellStyle name="Input [yellow] 4 5 6" xfId="16705" xr:uid="{00000000-0005-0000-0000-00007B440000}"/>
    <cellStyle name="Input [yellow] 4 6" xfId="16706" xr:uid="{00000000-0005-0000-0000-00007C440000}"/>
    <cellStyle name="Input [yellow] 4 6 2" xfId="16707" xr:uid="{00000000-0005-0000-0000-00007D440000}"/>
    <cellStyle name="Input [yellow] 4 6 3" xfId="16708" xr:uid="{00000000-0005-0000-0000-00007E440000}"/>
    <cellStyle name="Input [yellow] 4 7" xfId="16709" xr:uid="{00000000-0005-0000-0000-00007F440000}"/>
    <cellStyle name="Input [yellow] 4 7 2" xfId="16710" xr:uid="{00000000-0005-0000-0000-000080440000}"/>
    <cellStyle name="Input [yellow] 4 7 3" xfId="16711" xr:uid="{00000000-0005-0000-0000-000081440000}"/>
    <cellStyle name="Input [yellow] 4 8" xfId="16712" xr:uid="{00000000-0005-0000-0000-000082440000}"/>
    <cellStyle name="Input [yellow] 4 8 2" xfId="16713" xr:uid="{00000000-0005-0000-0000-000083440000}"/>
    <cellStyle name="Input [yellow] 4 8 3" xfId="16714" xr:uid="{00000000-0005-0000-0000-000084440000}"/>
    <cellStyle name="Input [yellow] 4 9" xfId="16715" xr:uid="{00000000-0005-0000-0000-000085440000}"/>
    <cellStyle name="Input [yellow] 5" xfId="16716" xr:uid="{00000000-0005-0000-0000-000086440000}"/>
    <cellStyle name="Input [yellow] 5 10" xfId="16717" xr:uid="{00000000-0005-0000-0000-000087440000}"/>
    <cellStyle name="Input [yellow] 5 2" xfId="16718" xr:uid="{00000000-0005-0000-0000-000088440000}"/>
    <cellStyle name="Input [yellow] 5 2 10" xfId="16719" xr:uid="{00000000-0005-0000-0000-000089440000}"/>
    <cellStyle name="Input [yellow] 5 2 2" xfId="16720" xr:uid="{00000000-0005-0000-0000-00008A440000}"/>
    <cellStyle name="Input [yellow] 5 2 2 2" xfId="16721" xr:uid="{00000000-0005-0000-0000-00008B440000}"/>
    <cellStyle name="Input [yellow] 5 2 2 2 2" xfId="16722" xr:uid="{00000000-0005-0000-0000-00008C440000}"/>
    <cellStyle name="Input [yellow] 5 2 2 2 2 2" xfId="16723" xr:uid="{00000000-0005-0000-0000-00008D440000}"/>
    <cellStyle name="Input [yellow] 5 2 2 2 2 3" xfId="16724" xr:uid="{00000000-0005-0000-0000-00008E440000}"/>
    <cellStyle name="Input [yellow] 5 2 2 2 3" xfId="16725" xr:uid="{00000000-0005-0000-0000-00008F440000}"/>
    <cellStyle name="Input [yellow] 5 2 2 2 3 2" xfId="16726" xr:uid="{00000000-0005-0000-0000-000090440000}"/>
    <cellStyle name="Input [yellow] 5 2 2 2 3 3" xfId="16727" xr:uid="{00000000-0005-0000-0000-000091440000}"/>
    <cellStyle name="Input [yellow] 5 2 2 2 4" xfId="16728" xr:uid="{00000000-0005-0000-0000-000092440000}"/>
    <cellStyle name="Input [yellow] 5 2 2 2 4 2" xfId="16729" xr:uid="{00000000-0005-0000-0000-000093440000}"/>
    <cellStyle name="Input [yellow] 5 2 2 2 4 3" xfId="16730" xr:uid="{00000000-0005-0000-0000-000094440000}"/>
    <cellStyle name="Input [yellow] 5 2 2 2 5" xfId="16731" xr:uid="{00000000-0005-0000-0000-000095440000}"/>
    <cellStyle name="Input [yellow] 5 2 2 2 5 2" xfId="16732" xr:uid="{00000000-0005-0000-0000-000096440000}"/>
    <cellStyle name="Input [yellow] 5 2 2 2 5 3" xfId="16733" xr:uid="{00000000-0005-0000-0000-000097440000}"/>
    <cellStyle name="Input [yellow] 5 2 2 2 6" xfId="16734" xr:uid="{00000000-0005-0000-0000-000098440000}"/>
    <cellStyle name="Input [yellow] 5 2 2 3" xfId="16735" xr:uid="{00000000-0005-0000-0000-000099440000}"/>
    <cellStyle name="Input [yellow] 5 2 2 3 2" xfId="16736" xr:uid="{00000000-0005-0000-0000-00009A440000}"/>
    <cellStyle name="Input [yellow] 5 2 2 3 3" xfId="16737" xr:uid="{00000000-0005-0000-0000-00009B440000}"/>
    <cellStyle name="Input [yellow] 5 2 2 4" xfId="16738" xr:uid="{00000000-0005-0000-0000-00009C440000}"/>
    <cellStyle name="Input [yellow] 5 2 2 4 2" xfId="16739" xr:uid="{00000000-0005-0000-0000-00009D440000}"/>
    <cellStyle name="Input [yellow] 5 2 2 4 3" xfId="16740" xr:uid="{00000000-0005-0000-0000-00009E440000}"/>
    <cellStyle name="Input [yellow] 5 2 2 5" xfId="16741" xr:uid="{00000000-0005-0000-0000-00009F440000}"/>
    <cellStyle name="Input [yellow] 5 2 2 5 2" xfId="16742" xr:uid="{00000000-0005-0000-0000-0000A0440000}"/>
    <cellStyle name="Input [yellow] 5 2 2 5 3" xfId="16743" xr:uid="{00000000-0005-0000-0000-0000A1440000}"/>
    <cellStyle name="Input [yellow] 5 2 2 6" xfId="16744" xr:uid="{00000000-0005-0000-0000-0000A2440000}"/>
    <cellStyle name="Input [yellow] 5 2 2 7" xfId="16745" xr:uid="{00000000-0005-0000-0000-0000A3440000}"/>
    <cellStyle name="Input [yellow] 5 2 3" xfId="16746" xr:uid="{00000000-0005-0000-0000-0000A4440000}"/>
    <cellStyle name="Input [yellow] 5 2 3 2" xfId="16747" xr:uid="{00000000-0005-0000-0000-0000A5440000}"/>
    <cellStyle name="Input [yellow] 5 2 3 2 2" xfId="16748" xr:uid="{00000000-0005-0000-0000-0000A6440000}"/>
    <cellStyle name="Input [yellow] 5 2 3 2 2 2" xfId="16749" xr:uid="{00000000-0005-0000-0000-0000A7440000}"/>
    <cellStyle name="Input [yellow] 5 2 3 2 2 3" xfId="16750" xr:uid="{00000000-0005-0000-0000-0000A8440000}"/>
    <cellStyle name="Input [yellow] 5 2 3 2 3" xfId="16751" xr:uid="{00000000-0005-0000-0000-0000A9440000}"/>
    <cellStyle name="Input [yellow] 5 2 3 2 3 2" xfId="16752" xr:uid="{00000000-0005-0000-0000-0000AA440000}"/>
    <cellStyle name="Input [yellow] 5 2 3 2 3 3" xfId="16753" xr:uid="{00000000-0005-0000-0000-0000AB440000}"/>
    <cellStyle name="Input [yellow] 5 2 3 2 4" xfId="16754" xr:uid="{00000000-0005-0000-0000-0000AC440000}"/>
    <cellStyle name="Input [yellow] 5 2 3 2 4 2" xfId="16755" xr:uid="{00000000-0005-0000-0000-0000AD440000}"/>
    <cellStyle name="Input [yellow] 5 2 3 2 4 3" xfId="16756" xr:uid="{00000000-0005-0000-0000-0000AE440000}"/>
    <cellStyle name="Input [yellow] 5 2 3 2 5" xfId="16757" xr:uid="{00000000-0005-0000-0000-0000AF440000}"/>
    <cellStyle name="Input [yellow] 5 2 3 2 5 2" xfId="16758" xr:uid="{00000000-0005-0000-0000-0000B0440000}"/>
    <cellStyle name="Input [yellow] 5 2 3 2 5 3" xfId="16759" xr:uid="{00000000-0005-0000-0000-0000B1440000}"/>
    <cellStyle name="Input [yellow] 5 2 3 2 6" xfId="16760" xr:uid="{00000000-0005-0000-0000-0000B2440000}"/>
    <cellStyle name="Input [yellow] 5 2 3 3" xfId="16761" xr:uid="{00000000-0005-0000-0000-0000B3440000}"/>
    <cellStyle name="Input [yellow] 5 2 3 3 2" xfId="16762" xr:uid="{00000000-0005-0000-0000-0000B4440000}"/>
    <cellStyle name="Input [yellow] 5 2 3 3 3" xfId="16763" xr:uid="{00000000-0005-0000-0000-0000B5440000}"/>
    <cellStyle name="Input [yellow] 5 2 3 4" xfId="16764" xr:uid="{00000000-0005-0000-0000-0000B6440000}"/>
    <cellStyle name="Input [yellow] 5 2 3 4 2" xfId="16765" xr:uid="{00000000-0005-0000-0000-0000B7440000}"/>
    <cellStyle name="Input [yellow] 5 2 3 4 3" xfId="16766" xr:uid="{00000000-0005-0000-0000-0000B8440000}"/>
    <cellStyle name="Input [yellow] 5 2 3 5" xfId="16767" xr:uid="{00000000-0005-0000-0000-0000B9440000}"/>
    <cellStyle name="Input [yellow] 5 2 3 5 2" xfId="16768" xr:uid="{00000000-0005-0000-0000-0000BA440000}"/>
    <cellStyle name="Input [yellow] 5 2 3 5 3" xfId="16769" xr:uid="{00000000-0005-0000-0000-0000BB440000}"/>
    <cellStyle name="Input [yellow] 5 2 3 6" xfId="16770" xr:uid="{00000000-0005-0000-0000-0000BC440000}"/>
    <cellStyle name="Input [yellow] 5 2 3 7" xfId="16771" xr:uid="{00000000-0005-0000-0000-0000BD440000}"/>
    <cellStyle name="Input [yellow] 5 2 4" xfId="16772" xr:uid="{00000000-0005-0000-0000-0000BE440000}"/>
    <cellStyle name="Input [yellow] 5 2 4 2" xfId="16773" xr:uid="{00000000-0005-0000-0000-0000BF440000}"/>
    <cellStyle name="Input [yellow] 5 2 4 2 2" xfId="16774" xr:uid="{00000000-0005-0000-0000-0000C0440000}"/>
    <cellStyle name="Input [yellow] 5 2 4 2 2 2" xfId="16775" xr:uid="{00000000-0005-0000-0000-0000C1440000}"/>
    <cellStyle name="Input [yellow] 5 2 4 2 2 3" xfId="16776" xr:uid="{00000000-0005-0000-0000-0000C2440000}"/>
    <cellStyle name="Input [yellow] 5 2 4 2 3" xfId="16777" xr:uid="{00000000-0005-0000-0000-0000C3440000}"/>
    <cellStyle name="Input [yellow] 5 2 4 2 3 2" xfId="16778" xr:uid="{00000000-0005-0000-0000-0000C4440000}"/>
    <cellStyle name="Input [yellow] 5 2 4 2 3 3" xfId="16779" xr:uid="{00000000-0005-0000-0000-0000C5440000}"/>
    <cellStyle name="Input [yellow] 5 2 4 2 4" xfId="16780" xr:uid="{00000000-0005-0000-0000-0000C6440000}"/>
    <cellStyle name="Input [yellow] 5 2 4 2 4 2" xfId="16781" xr:uid="{00000000-0005-0000-0000-0000C7440000}"/>
    <cellStyle name="Input [yellow] 5 2 4 2 4 3" xfId="16782" xr:uid="{00000000-0005-0000-0000-0000C8440000}"/>
    <cellStyle name="Input [yellow] 5 2 4 2 5" xfId="16783" xr:uid="{00000000-0005-0000-0000-0000C9440000}"/>
    <cellStyle name="Input [yellow] 5 2 4 2 5 2" xfId="16784" xr:uid="{00000000-0005-0000-0000-0000CA440000}"/>
    <cellStyle name="Input [yellow] 5 2 4 2 5 3" xfId="16785" xr:uid="{00000000-0005-0000-0000-0000CB440000}"/>
    <cellStyle name="Input [yellow] 5 2 4 2 6" xfId="16786" xr:uid="{00000000-0005-0000-0000-0000CC440000}"/>
    <cellStyle name="Input [yellow] 5 2 4 3" xfId="16787" xr:uid="{00000000-0005-0000-0000-0000CD440000}"/>
    <cellStyle name="Input [yellow] 5 2 4 3 2" xfId="16788" xr:uid="{00000000-0005-0000-0000-0000CE440000}"/>
    <cellStyle name="Input [yellow] 5 2 4 3 3" xfId="16789" xr:uid="{00000000-0005-0000-0000-0000CF440000}"/>
    <cellStyle name="Input [yellow] 5 2 4 4" xfId="16790" xr:uid="{00000000-0005-0000-0000-0000D0440000}"/>
    <cellStyle name="Input [yellow] 5 2 4 4 2" xfId="16791" xr:uid="{00000000-0005-0000-0000-0000D1440000}"/>
    <cellStyle name="Input [yellow] 5 2 4 4 3" xfId="16792" xr:uid="{00000000-0005-0000-0000-0000D2440000}"/>
    <cellStyle name="Input [yellow] 5 2 4 5" xfId="16793" xr:uid="{00000000-0005-0000-0000-0000D3440000}"/>
    <cellStyle name="Input [yellow] 5 2 4 5 2" xfId="16794" xr:uid="{00000000-0005-0000-0000-0000D4440000}"/>
    <cellStyle name="Input [yellow] 5 2 4 5 3" xfId="16795" xr:uid="{00000000-0005-0000-0000-0000D5440000}"/>
    <cellStyle name="Input [yellow] 5 2 4 6" xfId="16796" xr:uid="{00000000-0005-0000-0000-0000D6440000}"/>
    <cellStyle name="Input [yellow] 5 2 4 7" xfId="16797" xr:uid="{00000000-0005-0000-0000-0000D7440000}"/>
    <cellStyle name="Input [yellow] 5 2 5" xfId="16798" xr:uid="{00000000-0005-0000-0000-0000D8440000}"/>
    <cellStyle name="Input [yellow] 5 2 5 2" xfId="16799" xr:uid="{00000000-0005-0000-0000-0000D9440000}"/>
    <cellStyle name="Input [yellow] 5 2 5 2 2" xfId="16800" xr:uid="{00000000-0005-0000-0000-0000DA440000}"/>
    <cellStyle name="Input [yellow] 5 2 5 2 3" xfId="16801" xr:uid="{00000000-0005-0000-0000-0000DB440000}"/>
    <cellStyle name="Input [yellow] 5 2 5 3" xfId="16802" xr:uid="{00000000-0005-0000-0000-0000DC440000}"/>
    <cellStyle name="Input [yellow] 5 2 5 3 2" xfId="16803" xr:uid="{00000000-0005-0000-0000-0000DD440000}"/>
    <cellStyle name="Input [yellow] 5 2 5 3 3" xfId="16804" xr:uid="{00000000-0005-0000-0000-0000DE440000}"/>
    <cellStyle name="Input [yellow] 5 2 5 4" xfId="16805" xr:uid="{00000000-0005-0000-0000-0000DF440000}"/>
    <cellStyle name="Input [yellow] 5 2 5 4 2" xfId="16806" xr:uid="{00000000-0005-0000-0000-0000E0440000}"/>
    <cellStyle name="Input [yellow] 5 2 5 4 3" xfId="16807" xr:uid="{00000000-0005-0000-0000-0000E1440000}"/>
    <cellStyle name="Input [yellow] 5 2 5 5" xfId="16808" xr:uid="{00000000-0005-0000-0000-0000E2440000}"/>
    <cellStyle name="Input [yellow] 5 2 5 5 2" xfId="16809" xr:uid="{00000000-0005-0000-0000-0000E3440000}"/>
    <cellStyle name="Input [yellow] 5 2 5 5 3" xfId="16810" xr:uid="{00000000-0005-0000-0000-0000E4440000}"/>
    <cellStyle name="Input [yellow] 5 2 5 6" xfId="16811" xr:uid="{00000000-0005-0000-0000-0000E5440000}"/>
    <cellStyle name="Input [yellow] 5 2 6" xfId="16812" xr:uid="{00000000-0005-0000-0000-0000E6440000}"/>
    <cellStyle name="Input [yellow] 5 2 6 2" xfId="16813" xr:uid="{00000000-0005-0000-0000-0000E7440000}"/>
    <cellStyle name="Input [yellow] 5 2 6 3" xfId="16814" xr:uid="{00000000-0005-0000-0000-0000E8440000}"/>
    <cellStyle name="Input [yellow] 5 2 7" xfId="16815" xr:uid="{00000000-0005-0000-0000-0000E9440000}"/>
    <cellStyle name="Input [yellow] 5 2 7 2" xfId="16816" xr:uid="{00000000-0005-0000-0000-0000EA440000}"/>
    <cellStyle name="Input [yellow] 5 2 7 3" xfId="16817" xr:uid="{00000000-0005-0000-0000-0000EB440000}"/>
    <cellStyle name="Input [yellow] 5 2 8" xfId="16818" xr:uid="{00000000-0005-0000-0000-0000EC440000}"/>
    <cellStyle name="Input [yellow] 5 2 8 2" xfId="16819" xr:uid="{00000000-0005-0000-0000-0000ED440000}"/>
    <cellStyle name="Input [yellow] 5 2 8 3" xfId="16820" xr:uid="{00000000-0005-0000-0000-0000EE440000}"/>
    <cellStyle name="Input [yellow] 5 2 9" xfId="16821" xr:uid="{00000000-0005-0000-0000-0000EF440000}"/>
    <cellStyle name="Input [yellow] 5 3" xfId="16822" xr:uid="{00000000-0005-0000-0000-0000F0440000}"/>
    <cellStyle name="Input [yellow] 5 3 10" xfId="16823" xr:uid="{00000000-0005-0000-0000-0000F1440000}"/>
    <cellStyle name="Input [yellow] 5 3 2" xfId="16824" xr:uid="{00000000-0005-0000-0000-0000F2440000}"/>
    <cellStyle name="Input [yellow] 5 3 2 2" xfId="16825" xr:uid="{00000000-0005-0000-0000-0000F3440000}"/>
    <cellStyle name="Input [yellow] 5 3 2 2 2" xfId="16826" xr:uid="{00000000-0005-0000-0000-0000F4440000}"/>
    <cellStyle name="Input [yellow] 5 3 2 2 2 2" xfId="16827" xr:uid="{00000000-0005-0000-0000-0000F5440000}"/>
    <cellStyle name="Input [yellow] 5 3 2 2 2 3" xfId="16828" xr:uid="{00000000-0005-0000-0000-0000F6440000}"/>
    <cellStyle name="Input [yellow] 5 3 2 2 3" xfId="16829" xr:uid="{00000000-0005-0000-0000-0000F7440000}"/>
    <cellStyle name="Input [yellow] 5 3 2 2 3 2" xfId="16830" xr:uid="{00000000-0005-0000-0000-0000F8440000}"/>
    <cellStyle name="Input [yellow] 5 3 2 2 3 3" xfId="16831" xr:uid="{00000000-0005-0000-0000-0000F9440000}"/>
    <cellStyle name="Input [yellow] 5 3 2 2 4" xfId="16832" xr:uid="{00000000-0005-0000-0000-0000FA440000}"/>
    <cellStyle name="Input [yellow] 5 3 2 2 4 2" xfId="16833" xr:uid="{00000000-0005-0000-0000-0000FB440000}"/>
    <cellStyle name="Input [yellow] 5 3 2 2 4 3" xfId="16834" xr:uid="{00000000-0005-0000-0000-0000FC440000}"/>
    <cellStyle name="Input [yellow] 5 3 2 2 5" xfId="16835" xr:uid="{00000000-0005-0000-0000-0000FD440000}"/>
    <cellStyle name="Input [yellow] 5 3 2 2 5 2" xfId="16836" xr:uid="{00000000-0005-0000-0000-0000FE440000}"/>
    <cellStyle name="Input [yellow] 5 3 2 2 5 3" xfId="16837" xr:uid="{00000000-0005-0000-0000-0000FF440000}"/>
    <cellStyle name="Input [yellow] 5 3 2 2 6" xfId="16838" xr:uid="{00000000-0005-0000-0000-000000450000}"/>
    <cellStyle name="Input [yellow] 5 3 2 3" xfId="16839" xr:uid="{00000000-0005-0000-0000-000001450000}"/>
    <cellStyle name="Input [yellow] 5 3 2 3 2" xfId="16840" xr:uid="{00000000-0005-0000-0000-000002450000}"/>
    <cellStyle name="Input [yellow] 5 3 2 3 3" xfId="16841" xr:uid="{00000000-0005-0000-0000-000003450000}"/>
    <cellStyle name="Input [yellow] 5 3 2 4" xfId="16842" xr:uid="{00000000-0005-0000-0000-000004450000}"/>
    <cellStyle name="Input [yellow] 5 3 2 4 2" xfId="16843" xr:uid="{00000000-0005-0000-0000-000005450000}"/>
    <cellStyle name="Input [yellow] 5 3 2 4 3" xfId="16844" xr:uid="{00000000-0005-0000-0000-000006450000}"/>
    <cellStyle name="Input [yellow] 5 3 2 5" xfId="16845" xr:uid="{00000000-0005-0000-0000-000007450000}"/>
    <cellStyle name="Input [yellow] 5 3 2 5 2" xfId="16846" xr:uid="{00000000-0005-0000-0000-000008450000}"/>
    <cellStyle name="Input [yellow] 5 3 2 5 3" xfId="16847" xr:uid="{00000000-0005-0000-0000-000009450000}"/>
    <cellStyle name="Input [yellow] 5 3 2 6" xfId="16848" xr:uid="{00000000-0005-0000-0000-00000A450000}"/>
    <cellStyle name="Input [yellow] 5 3 2 7" xfId="16849" xr:uid="{00000000-0005-0000-0000-00000B450000}"/>
    <cellStyle name="Input [yellow] 5 3 3" xfId="16850" xr:uid="{00000000-0005-0000-0000-00000C450000}"/>
    <cellStyle name="Input [yellow] 5 3 3 2" xfId="16851" xr:uid="{00000000-0005-0000-0000-00000D450000}"/>
    <cellStyle name="Input [yellow] 5 3 3 2 2" xfId="16852" xr:uid="{00000000-0005-0000-0000-00000E450000}"/>
    <cellStyle name="Input [yellow] 5 3 3 2 2 2" xfId="16853" xr:uid="{00000000-0005-0000-0000-00000F450000}"/>
    <cellStyle name="Input [yellow] 5 3 3 2 2 3" xfId="16854" xr:uid="{00000000-0005-0000-0000-000010450000}"/>
    <cellStyle name="Input [yellow] 5 3 3 2 3" xfId="16855" xr:uid="{00000000-0005-0000-0000-000011450000}"/>
    <cellStyle name="Input [yellow] 5 3 3 2 3 2" xfId="16856" xr:uid="{00000000-0005-0000-0000-000012450000}"/>
    <cellStyle name="Input [yellow] 5 3 3 2 3 3" xfId="16857" xr:uid="{00000000-0005-0000-0000-000013450000}"/>
    <cellStyle name="Input [yellow] 5 3 3 2 4" xfId="16858" xr:uid="{00000000-0005-0000-0000-000014450000}"/>
    <cellStyle name="Input [yellow] 5 3 3 2 4 2" xfId="16859" xr:uid="{00000000-0005-0000-0000-000015450000}"/>
    <cellStyle name="Input [yellow] 5 3 3 2 4 3" xfId="16860" xr:uid="{00000000-0005-0000-0000-000016450000}"/>
    <cellStyle name="Input [yellow] 5 3 3 2 5" xfId="16861" xr:uid="{00000000-0005-0000-0000-000017450000}"/>
    <cellStyle name="Input [yellow] 5 3 3 2 5 2" xfId="16862" xr:uid="{00000000-0005-0000-0000-000018450000}"/>
    <cellStyle name="Input [yellow] 5 3 3 2 5 3" xfId="16863" xr:uid="{00000000-0005-0000-0000-000019450000}"/>
    <cellStyle name="Input [yellow] 5 3 3 2 6" xfId="16864" xr:uid="{00000000-0005-0000-0000-00001A450000}"/>
    <cellStyle name="Input [yellow] 5 3 3 3" xfId="16865" xr:uid="{00000000-0005-0000-0000-00001B450000}"/>
    <cellStyle name="Input [yellow] 5 3 3 3 2" xfId="16866" xr:uid="{00000000-0005-0000-0000-00001C450000}"/>
    <cellStyle name="Input [yellow] 5 3 3 3 3" xfId="16867" xr:uid="{00000000-0005-0000-0000-00001D450000}"/>
    <cellStyle name="Input [yellow] 5 3 3 4" xfId="16868" xr:uid="{00000000-0005-0000-0000-00001E450000}"/>
    <cellStyle name="Input [yellow] 5 3 3 4 2" xfId="16869" xr:uid="{00000000-0005-0000-0000-00001F450000}"/>
    <cellStyle name="Input [yellow] 5 3 3 4 3" xfId="16870" xr:uid="{00000000-0005-0000-0000-000020450000}"/>
    <cellStyle name="Input [yellow] 5 3 3 5" xfId="16871" xr:uid="{00000000-0005-0000-0000-000021450000}"/>
    <cellStyle name="Input [yellow] 5 3 3 5 2" xfId="16872" xr:uid="{00000000-0005-0000-0000-000022450000}"/>
    <cellStyle name="Input [yellow] 5 3 3 5 3" xfId="16873" xr:uid="{00000000-0005-0000-0000-000023450000}"/>
    <cellStyle name="Input [yellow] 5 3 3 6" xfId="16874" xr:uid="{00000000-0005-0000-0000-000024450000}"/>
    <cellStyle name="Input [yellow] 5 3 3 7" xfId="16875" xr:uid="{00000000-0005-0000-0000-000025450000}"/>
    <cellStyle name="Input [yellow] 5 3 4" xfId="16876" xr:uid="{00000000-0005-0000-0000-000026450000}"/>
    <cellStyle name="Input [yellow] 5 3 4 2" xfId="16877" xr:uid="{00000000-0005-0000-0000-000027450000}"/>
    <cellStyle name="Input [yellow] 5 3 4 2 2" xfId="16878" xr:uid="{00000000-0005-0000-0000-000028450000}"/>
    <cellStyle name="Input [yellow] 5 3 4 2 2 2" xfId="16879" xr:uid="{00000000-0005-0000-0000-000029450000}"/>
    <cellStyle name="Input [yellow] 5 3 4 2 2 3" xfId="16880" xr:uid="{00000000-0005-0000-0000-00002A450000}"/>
    <cellStyle name="Input [yellow] 5 3 4 2 3" xfId="16881" xr:uid="{00000000-0005-0000-0000-00002B450000}"/>
    <cellStyle name="Input [yellow] 5 3 4 2 3 2" xfId="16882" xr:uid="{00000000-0005-0000-0000-00002C450000}"/>
    <cellStyle name="Input [yellow] 5 3 4 2 3 3" xfId="16883" xr:uid="{00000000-0005-0000-0000-00002D450000}"/>
    <cellStyle name="Input [yellow] 5 3 4 2 4" xfId="16884" xr:uid="{00000000-0005-0000-0000-00002E450000}"/>
    <cellStyle name="Input [yellow] 5 3 4 2 4 2" xfId="16885" xr:uid="{00000000-0005-0000-0000-00002F450000}"/>
    <cellStyle name="Input [yellow] 5 3 4 2 4 3" xfId="16886" xr:uid="{00000000-0005-0000-0000-000030450000}"/>
    <cellStyle name="Input [yellow] 5 3 4 2 5" xfId="16887" xr:uid="{00000000-0005-0000-0000-000031450000}"/>
    <cellStyle name="Input [yellow] 5 3 4 2 5 2" xfId="16888" xr:uid="{00000000-0005-0000-0000-000032450000}"/>
    <cellStyle name="Input [yellow] 5 3 4 2 5 3" xfId="16889" xr:uid="{00000000-0005-0000-0000-000033450000}"/>
    <cellStyle name="Input [yellow] 5 3 4 2 6" xfId="16890" xr:uid="{00000000-0005-0000-0000-000034450000}"/>
    <cellStyle name="Input [yellow] 5 3 4 3" xfId="16891" xr:uid="{00000000-0005-0000-0000-000035450000}"/>
    <cellStyle name="Input [yellow] 5 3 4 3 2" xfId="16892" xr:uid="{00000000-0005-0000-0000-000036450000}"/>
    <cellStyle name="Input [yellow] 5 3 4 3 3" xfId="16893" xr:uid="{00000000-0005-0000-0000-000037450000}"/>
    <cellStyle name="Input [yellow] 5 3 4 4" xfId="16894" xr:uid="{00000000-0005-0000-0000-000038450000}"/>
    <cellStyle name="Input [yellow] 5 3 4 4 2" xfId="16895" xr:uid="{00000000-0005-0000-0000-000039450000}"/>
    <cellStyle name="Input [yellow] 5 3 4 4 3" xfId="16896" xr:uid="{00000000-0005-0000-0000-00003A450000}"/>
    <cellStyle name="Input [yellow] 5 3 4 5" xfId="16897" xr:uid="{00000000-0005-0000-0000-00003B450000}"/>
    <cellStyle name="Input [yellow] 5 3 4 5 2" xfId="16898" xr:uid="{00000000-0005-0000-0000-00003C450000}"/>
    <cellStyle name="Input [yellow] 5 3 4 5 3" xfId="16899" xr:uid="{00000000-0005-0000-0000-00003D450000}"/>
    <cellStyle name="Input [yellow] 5 3 4 6" xfId="16900" xr:uid="{00000000-0005-0000-0000-00003E450000}"/>
    <cellStyle name="Input [yellow] 5 3 4 7" xfId="16901" xr:uid="{00000000-0005-0000-0000-00003F450000}"/>
    <cellStyle name="Input [yellow] 5 3 5" xfId="16902" xr:uid="{00000000-0005-0000-0000-000040450000}"/>
    <cellStyle name="Input [yellow] 5 3 5 2" xfId="16903" xr:uid="{00000000-0005-0000-0000-000041450000}"/>
    <cellStyle name="Input [yellow] 5 3 5 2 2" xfId="16904" xr:uid="{00000000-0005-0000-0000-000042450000}"/>
    <cellStyle name="Input [yellow] 5 3 5 2 3" xfId="16905" xr:uid="{00000000-0005-0000-0000-000043450000}"/>
    <cellStyle name="Input [yellow] 5 3 5 3" xfId="16906" xr:uid="{00000000-0005-0000-0000-000044450000}"/>
    <cellStyle name="Input [yellow] 5 3 5 3 2" xfId="16907" xr:uid="{00000000-0005-0000-0000-000045450000}"/>
    <cellStyle name="Input [yellow] 5 3 5 3 3" xfId="16908" xr:uid="{00000000-0005-0000-0000-000046450000}"/>
    <cellStyle name="Input [yellow] 5 3 5 4" xfId="16909" xr:uid="{00000000-0005-0000-0000-000047450000}"/>
    <cellStyle name="Input [yellow] 5 3 5 4 2" xfId="16910" xr:uid="{00000000-0005-0000-0000-000048450000}"/>
    <cellStyle name="Input [yellow] 5 3 5 4 3" xfId="16911" xr:uid="{00000000-0005-0000-0000-000049450000}"/>
    <cellStyle name="Input [yellow] 5 3 5 5" xfId="16912" xr:uid="{00000000-0005-0000-0000-00004A450000}"/>
    <cellStyle name="Input [yellow] 5 3 5 5 2" xfId="16913" xr:uid="{00000000-0005-0000-0000-00004B450000}"/>
    <cellStyle name="Input [yellow] 5 3 5 5 3" xfId="16914" xr:uid="{00000000-0005-0000-0000-00004C450000}"/>
    <cellStyle name="Input [yellow] 5 3 5 6" xfId="16915" xr:uid="{00000000-0005-0000-0000-00004D450000}"/>
    <cellStyle name="Input [yellow] 5 3 6" xfId="16916" xr:uid="{00000000-0005-0000-0000-00004E450000}"/>
    <cellStyle name="Input [yellow] 5 3 6 2" xfId="16917" xr:uid="{00000000-0005-0000-0000-00004F450000}"/>
    <cellStyle name="Input [yellow] 5 3 6 3" xfId="16918" xr:uid="{00000000-0005-0000-0000-000050450000}"/>
    <cellStyle name="Input [yellow] 5 3 7" xfId="16919" xr:uid="{00000000-0005-0000-0000-000051450000}"/>
    <cellStyle name="Input [yellow] 5 3 7 2" xfId="16920" xr:uid="{00000000-0005-0000-0000-000052450000}"/>
    <cellStyle name="Input [yellow] 5 3 7 3" xfId="16921" xr:uid="{00000000-0005-0000-0000-000053450000}"/>
    <cellStyle name="Input [yellow] 5 3 8" xfId="16922" xr:uid="{00000000-0005-0000-0000-000054450000}"/>
    <cellStyle name="Input [yellow] 5 3 8 2" xfId="16923" xr:uid="{00000000-0005-0000-0000-000055450000}"/>
    <cellStyle name="Input [yellow] 5 3 8 3" xfId="16924" xr:uid="{00000000-0005-0000-0000-000056450000}"/>
    <cellStyle name="Input [yellow] 5 3 9" xfId="16925" xr:uid="{00000000-0005-0000-0000-000057450000}"/>
    <cellStyle name="Input [yellow] 5 4" xfId="16926" xr:uid="{00000000-0005-0000-0000-000058450000}"/>
    <cellStyle name="Input [yellow] 5 4 10" xfId="16927" xr:uid="{00000000-0005-0000-0000-000059450000}"/>
    <cellStyle name="Input [yellow] 5 4 2" xfId="16928" xr:uid="{00000000-0005-0000-0000-00005A450000}"/>
    <cellStyle name="Input [yellow] 5 4 2 2" xfId="16929" xr:uid="{00000000-0005-0000-0000-00005B450000}"/>
    <cellStyle name="Input [yellow] 5 4 2 2 2" xfId="16930" xr:uid="{00000000-0005-0000-0000-00005C450000}"/>
    <cellStyle name="Input [yellow] 5 4 2 2 2 2" xfId="16931" xr:uid="{00000000-0005-0000-0000-00005D450000}"/>
    <cellStyle name="Input [yellow] 5 4 2 2 2 3" xfId="16932" xr:uid="{00000000-0005-0000-0000-00005E450000}"/>
    <cellStyle name="Input [yellow] 5 4 2 2 3" xfId="16933" xr:uid="{00000000-0005-0000-0000-00005F450000}"/>
    <cellStyle name="Input [yellow] 5 4 2 2 3 2" xfId="16934" xr:uid="{00000000-0005-0000-0000-000060450000}"/>
    <cellStyle name="Input [yellow] 5 4 2 2 3 3" xfId="16935" xr:uid="{00000000-0005-0000-0000-000061450000}"/>
    <cellStyle name="Input [yellow] 5 4 2 2 4" xfId="16936" xr:uid="{00000000-0005-0000-0000-000062450000}"/>
    <cellStyle name="Input [yellow] 5 4 2 2 4 2" xfId="16937" xr:uid="{00000000-0005-0000-0000-000063450000}"/>
    <cellStyle name="Input [yellow] 5 4 2 2 4 3" xfId="16938" xr:uid="{00000000-0005-0000-0000-000064450000}"/>
    <cellStyle name="Input [yellow] 5 4 2 2 5" xfId="16939" xr:uid="{00000000-0005-0000-0000-000065450000}"/>
    <cellStyle name="Input [yellow] 5 4 2 2 5 2" xfId="16940" xr:uid="{00000000-0005-0000-0000-000066450000}"/>
    <cellStyle name="Input [yellow] 5 4 2 2 5 3" xfId="16941" xr:uid="{00000000-0005-0000-0000-000067450000}"/>
    <cellStyle name="Input [yellow] 5 4 2 2 6" xfId="16942" xr:uid="{00000000-0005-0000-0000-000068450000}"/>
    <cellStyle name="Input [yellow] 5 4 2 3" xfId="16943" xr:uid="{00000000-0005-0000-0000-000069450000}"/>
    <cellStyle name="Input [yellow] 5 4 2 3 2" xfId="16944" xr:uid="{00000000-0005-0000-0000-00006A450000}"/>
    <cellStyle name="Input [yellow] 5 4 2 3 3" xfId="16945" xr:uid="{00000000-0005-0000-0000-00006B450000}"/>
    <cellStyle name="Input [yellow] 5 4 2 4" xfId="16946" xr:uid="{00000000-0005-0000-0000-00006C450000}"/>
    <cellStyle name="Input [yellow] 5 4 2 4 2" xfId="16947" xr:uid="{00000000-0005-0000-0000-00006D450000}"/>
    <cellStyle name="Input [yellow] 5 4 2 4 3" xfId="16948" xr:uid="{00000000-0005-0000-0000-00006E450000}"/>
    <cellStyle name="Input [yellow] 5 4 2 5" xfId="16949" xr:uid="{00000000-0005-0000-0000-00006F450000}"/>
    <cellStyle name="Input [yellow] 5 4 2 5 2" xfId="16950" xr:uid="{00000000-0005-0000-0000-000070450000}"/>
    <cellStyle name="Input [yellow] 5 4 2 5 3" xfId="16951" xr:uid="{00000000-0005-0000-0000-000071450000}"/>
    <cellStyle name="Input [yellow] 5 4 2 6" xfId="16952" xr:uid="{00000000-0005-0000-0000-000072450000}"/>
    <cellStyle name="Input [yellow] 5 4 2 7" xfId="16953" xr:uid="{00000000-0005-0000-0000-000073450000}"/>
    <cellStyle name="Input [yellow] 5 4 3" xfId="16954" xr:uid="{00000000-0005-0000-0000-000074450000}"/>
    <cellStyle name="Input [yellow] 5 4 3 2" xfId="16955" xr:uid="{00000000-0005-0000-0000-000075450000}"/>
    <cellStyle name="Input [yellow] 5 4 3 2 2" xfId="16956" xr:uid="{00000000-0005-0000-0000-000076450000}"/>
    <cellStyle name="Input [yellow] 5 4 3 2 2 2" xfId="16957" xr:uid="{00000000-0005-0000-0000-000077450000}"/>
    <cellStyle name="Input [yellow] 5 4 3 2 2 3" xfId="16958" xr:uid="{00000000-0005-0000-0000-000078450000}"/>
    <cellStyle name="Input [yellow] 5 4 3 2 3" xfId="16959" xr:uid="{00000000-0005-0000-0000-000079450000}"/>
    <cellStyle name="Input [yellow] 5 4 3 2 3 2" xfId="16960" xr:uid="{00000000-0005-0000-0000-00007A450000}"/>
    <cellStyle name="Input [yellow] 5 4 3 2 3 3" xfId="16961" xr:uid="{00000000-0005-0000-0000-00007B450000}"/>
    <cellStyle name="Input [yellow] 5 4 3 2 4" xfId="16962" xr:uid="{00000000-0005-0000-0000-00007C450000}"/>
    <cellStyle name="Input [yellow] 5 4 3 2 4 2" xfId="16963" xr:uid="{00000000-0005-0000-0000-00007D450000}"/>
    <cellStyle name="Input [yellow] 5 4 3 2 4 3" xfId="16964" xr:uid="{00000000-0005-0000-0000-00007E450000}"/>
    <cellStyle name="Input [yellow] 5 4 3 2 5" xfId="16965" xr:uid="{00000000-0005-0000-0000-00007F450000}"/>
    <cellStyle name="Input [yellow] 5 4 3 2 5 2" xfId="16966" xr:uid="{00000000-0005-0000-0000-000080450000}"/>
    <cellStyle name="Input [yellow] 5 4 3 2 5 3" xfId="16967" xr:uid="{00000000-0005-0000-0000-000081450000}"/>
    <cellStyle name="Input [yellow] 5 4 3 2 6" xfId="16968" xr:uid="{00000000-0005-0000-0000-000082450000}"/>
    <cellStyle name="Input [yellow] 5 4 3 3" xfId="16969" xr:uid="{00000000-0005-0000-0000-000083450000}"/>
    <cellStyle name="Input [yellow] 5 4 3 3 2" xfId="16970" xr:uid="{00000000-0005-0000-0000-000084450000}"/>
    <cellStyle name="Input [yellow] 5 4 3 3 3" xfId="16971" xr:uid="{00000000-0005-0000-0000-000085450000}"/>
    <cellStyle name="Input [yellow] 5 4 3 4" xfId="16972" xr:uid="{00000000-0005-0000-0000-000086450000}"/>
    <cellStyle name="Input [yellow] 5 4 3 4 2" xfId="16973" xr:uid="{00000000-0005-0000-0000-000087450000}"/>
    <cellStyle name="Input [yellow] 5 4 3 4 3" xfId="16974" xr:uid="{00000000-0005-0000-0000-000088450000}"/>
    <cellStyle name="Input [yellow] 5 4 3 5" xfId="16975" xr:uid="{00000000-0005-0000-0000-000089450000}"/>
    <cellStyle name="Input [yellow] 5 4 3 5 2" xfId="16976" xr:uid="{00000000-0005-0000-0000-00008A450000}"/>
    <cellStyle name="Input [yellow] 5 4 3 5 3" xfId="16977" xr:uid="{00000000-0005-0000-0000-00008B450000}"/>
    <cellStyle name="Input [yellow] 5 4 3 6" xfId="16978" xr:uid="{00000000-0005-0000-0000-00008C450000}"/>
    <cellStyle name="Input [yellow] 5 4 3 7" xfId="16979" xr:uid="{00000000-0005-0000-0000-00008D450000}"/>
    <cellStyle name="Input [yellow] 5 4 4" xfId="16980" xr:uid="{00000000-0005-0000-0000-00008E450000}"/>
    <cellStyle name="Input [yellow] 5 4 4 2" xfId="16981" xr:uid="{00000000-0005-0000-0000-00008F450000}"/>
    <cellStyle name="Input [yellow] 5 4 4 2 2" xfId="16982" xr:uid="{00000000-0005-0000-0000-000090450000}"/>
    <cellStyle name="Input [yellow] 5 4 4 2 2 2" xfId="16983" xr:uid="{00000000-0005-0000-0000-000091450000}"/>
    <cellStyle name="Input [yellow] 5 4 4 2 2 3" xfId="16984" xr:uid="{00000000-0005-0000-0000-000092450000}"/>
    <cellStyle name="Input [yellow] 5 4 4 2 3" xfId="16985" xr:uid="{00000000-0005-0000-0000-000093450000}"/>
    <cellStyle name="Input [yellow] 5 4 4 2 3 2" xfId="16986" xr:uid="{00000000-0005-0000-0000-000094450000}"/>
    <cellStyle name="Input [yellow] 5 4 4 2 3 3" xfId="16987" xr:uid="{00000000-0005-0000-0000-000095450000}"/>
    <cellStyle name="Input [yellow] 5 4 4 2 4" xfId="16988" xr:uid="{00000000-0005-0000-0000-000096450000}"/>
    <cellStyle name="Input [yellow] 5 4 4 2 4 2" xfId="16989" xr:uid="{00000000-0005-0000-0000-000097450000}"/>
    <cellStyle name="Input [yellow] 5 4 4 2 4 3" xfId="16990" xr:uid="{00000000-0005-0000-0000-000098450000}"/>
    <cellStyle name="Input [yellow] 5 4 4 2 5" xfId="16991" xr:uid="{00000000-0005-0000-0000-000099450000}"/>
    <cellStyle name="Input [yellow] 5 4 4 2 5 2" xfId="16992" xr:uid="{00000000-0005-0000-0000-00009A450000}"/>
    <cellStyle name="Input [yellow] 5 4 4 2 5 3" xfId="16993" xr:uid="{00000000-0005-0000-0000-00009B450000}"/>
    <cellStyle name="Input [yellow] 5 4 4 2 6" xfId="16994" xr:uid="{00000000-0005-0000-0000-00009C450000}"/>
    <cellStyle name="Input [yellow] 5 4 4 3" xfId="16995" xr:uid="{00000000-0005-0000-0000-00009D450000}"/>
    <cellStyle name="Input [yellow] 5 4 4 3 2" xfId="16996" xr:uid="{00000000-0005-0000-0000-00009E450000}"/>
    <cellStyle name="Input [yellow] 5 4 4 3 3" xfId="16997" xr:uid="{00000000-0005-0000-0000-00009F450000}"/>
    <cellStyle name="Input [yellow] 5 4 4 4" xfId="16998" xr:uid="{00000000-0005-0000-0000-0000A0450000}"/>
    <cellStyle name="Input [yellow] 5 4 4 4 2" xfId="16999" xr:uid="{00000000-0005-0000-0000-0000A1450000}"/>
    <cellStyle name="Input [yellow] 5 4 4 4 3" xfId="17000" xr:uid="{00000000-0005-0000-0000-0000A2450000}"/>
    <cellStyle name="Input [yellow] 5 4 4 5" xfId="17001" xr:uid="{00000000-0005-0000-0000-0000A3450000}"/>
    <cellStyle name="Input [yellow] 5 4 4 5 2" xfId="17002" xr:uid="{00000000-0005-0000-0000-0000A4450000}"/>
    <cellStyle name="Input [yellow] 5 4 4 5 3" xfId="17003" xr:uid="{00000000-0005-0000-0000-0000A5450000}"/>
    <cellStyle name="Input [yellow] 5 4 4 6" xfId="17004" xr:uid="{00000000-0005-0000-0000-0000A6450000}"/>
    <cellStyle name="Input [yellow] 5 4 4 7" xfId="17005" xr:uid="{00000000-0005-0000-0000-0000A7450000}"/>
    <cellStyle name="Input [yellow] 5 4 5" xfId="17006" xr:uid="{00000000-0005-0000-0000-0000A8450000}"/>
    <cellStyle name="Input [yellow] 5 4 5 2" xfId="17007" xr:uid="{00000000-0005-0000-0000-0000A9450000}"/>
    <cellStyle name="Input [yellow] 5 4 5 2 2" xfId="17008" xr:uid="{00000000-0005-0000-0000-0000AA450000}"/>
    <cellStyle name="Input [yellow] 5 4 5 2 3" xfId="17009" xr:uid="{00000000-0005-0000-0000-0000AB450000}"/>
    <cellStyle name="Input [yellow] 5 4 5 3" xfId="17010" xr:uid="{00000000-0005-0000-0000-0000AC450000}"/>
    <cellStyle name="Input [yellow] 5 4 5 3 2" xfId="17011" xr:uid="{00000000-0005-0000-0000-0000AD450000}"/>
    <cellStyle name="Input [yellow] 5 4 5 3 3" xfId="17012" xr:uid="{00000000-0005-0000-0000-0000AE450000}"/>
    <cellStyle name="Input [yellow] 5 4 5 4" xfId="17013" xr:uid="{00000000-0005-0000-0000-0000AF450000}"/>
    <cellStyle name="Input [yellow] 5 4 5 4 2" xfId="17014" xr:uid="{00000000-0005-0000-0000-0000B0450000}"/>
    <cellStyle name="Input [yellow] 5 4 5 4 3" xfId="17015" xr:uid="{00000000-0005-0000-0000-0000B1450000}"/>
    <cellStyle name="Input [yellow] 5 4 5 5" xfId="17016" xr:uid="{00000000-0005-0000-0000-0000B2450000}"/>
    <cellStyle name="Input [yellow] 5 4 5 5 2" xfId="17017" xr:uid="{00000000-0005-0000-0000-0000B3450000}"/>
    <cellStyle name="Input [yellow] 5 4 5 5 3" xfId="17018" xr:uid="{00000000-0005-0000-0000-0000B4450000}"/>
    <cellStyle name="Input [yellow] 5 4 5 6" xfId="17019" xr:uid="{00000000-0005-0000-0000-0000B5450000}"/>
    <cellStyle name="Input [yellow] 5 4 6" xfId="17020" xr:uid="{00000000-0005-0000-0000-0000B6450000}"/>
    <cellStyle name="Input [yellow] 5 4 6 2" xfId="17021" xr:uid="{00000000-0005-0000-0000-0000B7450000}"/>
    <cellStyle name="Input [yellow] 5 4 6 3" xfId="17022" xr:uid="{00000000-0005-0000-0000-0000B8450000}"/>
    <cellStyle name="Input [yellow] 5 4 7" xfId="17023" xr:uid="{00000000-0005-0000-0000-0000B9450000}"/>
    <cellStyle name="Input [yellow] 5 4 7 2" xfId="17024" xr:uid="{00000000-0005-0000-0000-0000BA450000}"/>
    <cellStyle name="Input [yellow] 5 4 7 3" xfId="17025" xr:uid="{00000000-0005-0000-0000-0000BB450000}"/>
    <cellStyle name="Input [yellow] 5 4 8" xfId="17026" xr:uid="{00000000-0005-0000-0000-0000BC450000}"/>
    <cellStyle name="Input [yellow] 5 4 8 2" xfId="17027" xr:uid="{00000000-0005-0000-0000-0000BD450000}"/>
    <cellStyle name="Input [yellow] 5 4 8 3" xfId="17028" xr:uid="{00000000-0005-0000-0000-0000BE450000}"/>
    <cellStyle name="Input [yellow] 5 4 9" xfId="17029" xr:uid="{00000000-0005-0000-0000-0000BF450000}"/>
    <cellStyle name="Input [yellow] 5 5" xfId="17030" xr:uid="{00000000-0005-0000-0000-0000C0450000}"/>
    <cellStyle name="Input [yellow] 5 5 2" xfId="17031" xr:uid="{00000000-0005-0000-0000-0000C1450000}"/>
    <cellStyle name="Input [yellow] 5 5 2 2" xfId="17032" xr:uid="{00000000-0005-0000-0000-0000C2450000}"/>
    <cellStyle name="Input [yellow] 5 5 2 3" xfId="17033" xr:uid="{00000000-0005-0000-0000-0000C3450000}"/>
    <cellStyle name="Input [yellow] 5 5 3" xfId="17034" xr:uid="{00000000-0005-0000-0000-0000C4450000}"/>
    <cellStyle name="Input [yellow] 5 5 3 2" xfId="17035" xr:uid="{00000000-0005-0000-0000-0000C5450000}"/>
    <cellStyle name="Input [yellow] 5 5 3 3" xfId="17036" xr:uid="{00000000-0005-0000-0000-0000C6450000}"/>
    <cellStyle name="Input [yellow] 5 5 4" xfId="17037" xr:uid="{00000000-0005-0000-0000-0000C7450000}"/>
    <cellStyle name="Input [yellow] 5 5 4 2" xfId="17038" xr:uid="{00000000-0005-0000-0000-0000C8450000}"/>
    <cellStyle name="Input [yellow] 5 5 4 3" xfId="17039" xr:uid="{00000000-0005-0000-0000-0000C9450000}"/>
    <cellStyle name="Input [yellow] 5 5 5" xfId="17040" xr:uid="{00000000-0005-0000-0000-0000CA450000}"/>
    <cellStyle name="Input [yellow] 5 5 5 2" xfId="17041" xr:uid="{00000000-0005-0000-0000-0000CB450000}"/>
    <cellStyle name="Input [yellow] 5 5 5 3" xfId="17042" xr:uid="{00000000-0005-0000-0000-0000CC450000}"/>
    <cellStyle name="Input [yellow] 5 5 6" xfId="17043" xr:uid="{00000000-0005-0000-0000-0000CD450000}"/>
    <cellStyle name="Input [yellow] 5 6" xfId="17044" xr:uid="{00000000-0005-0000-0000-0000CE450000}"/>
    <cellStyle name="Input [yellow] 5 6 2" xfId="17045" xr:uid="{00000000-0005-0000-0000-0000CF450000}"/>
    <cellStyle name="Input [yellow] 5 6 3" xfId="17046" xr:uid="{00000000-0005-0000-0000-0000D0450000}"/>
    <cellStyle name="Input [yellow] 5 7" xfId="17047" xr:uid="{00000000-0005-0000-0000-0000D1450000}"/>
    <cellStyle name="Input [yellow] 5 7 2" xfId="17048" xr:uid="{00000000-0005-0000-0000-0000D2450000}"/>
    <cellStyle name="Input [yellow] 5 7 3" xfId="17049" xr:uid="{00000000-0005-0000-0000-0000D3450000}"/>
    <cellStyle name="Input [yellow] 5 8" xfId="17050" xr:uid="{00000000-0005-0000-0000-0000D4450000}"/>
    <cellStyle name="Input [yellow] 5 8 2" xfId="17051" xr:uid="{00000000-0005-0000-0000-0000D5450000}"/>
    <cellStyle name="Input [yellow] 5 8 3" xfId="17052" xr:uid="{00000000-0005-0000-0000-0000D6450000}"/>
    <cellStyle name="Input [yellow] 5 9" xfId="17053" xr:uid="{00000000-0005-0000-0000-0000D7450000}"/>
    <cellStyle name="Input [yellow] 6" xfId="17054" xr:uid="{00000000-0005-0000-0000-0000D8450000}"/>
    <cellStyle name="Input [yellow] 6 10" xfId="17055" xr:uid="{00000000-0005-0000-0000-0000D9450000}"/>
    <cellStyle name="Input [yellow] 6 2" xfId="17056" xr:uid="{00000000-0005-0000-0000-0000DA450000}"/>
    <cellStyle name="Input [yellow] 6 2 10" xfId="17057" xr:uid="{00000000-0005-0000-0000-0000DB450000}"/>
    <cellStyle name="Input [yellow] 6 2 2" xfId="17058" xr:uid="{00000000-0005-0000-0000-0000DC450000}"/>
    <cellStyle name="Input [yellow] 6 2 2 2" xfId="17059" xr:uid="{00000000-0005-0000-0000-0000DD450000}"/>
    <cellStyle name="Input [yellow] 6 2 2 2 2" xfId="17060" xr:uid="{00000000-0005-0000-0000-0000DE450000}"/>
    <cellStyle name="Input [yellow] 6 2 2 2 2 2" xfId="17061" xr:uid="{00000000-0005-0000-0000-0000DF450000}"/>
    <cellStyle name="Input [yellow] 6 2 2 2 2 3" xfId="17062" xr:uid="{00000000-0005-0000-0000-0000E0450000}"/>
    <cellStyle name="Input [yellow] 6 2 2 2 3" xfId="17063" xr:uid="{00000000-0005-0000-0000-0000E1450000}"/>
    <cellStyle name="Input [yellow] 6 2 2 2 3 2" xfId="17064" xr:uid="{00000000-0005-0000-0000-0000E2450000}"/>
    <cellStyle name="Input [yellow] 6 2 2 2 3 3" xfId="17065" xr:uid="{00000000-0005-0000-0000-0000E3450000}"/>
    <cellStyle name="Input [yellow] 6 2 2 2 4" xfId="17066" xr:uid="{00000000-0005-0000-0000-0000E4450000}"/>
    <cellStyle name="Input [yellow] 6 2 2 2 4 2" xfId="17067" xr:uid="{00000000-0005-0000-0000-0000E5450000}"/>
    <cellStyle name="Input [yellow] 6 2 2 2 4 3" xfId="17068" xr:uid="{00000000-0005-0000-0000-0000E6450000}"/>
    <cellStyle name="Input [yellow] 6 2 2 2 5" xfId="17069" xr:uid="{00000000-0005-0000-0000-0000E7450000}"/>
    <cellStyle name="Input [yellow] 6 2 2 2 5 2" xfId="17070" xr:uid="{00000000-0005-0000-0000-0000E8450000}"/>
    <cellStyle name="Input [yellow] 6 2 2 2 5 3" xfId="17071" xr:uid="{00000000-0005-0000-0000-0000E9450000}"/>
    <cellStyle name="Input [yellow] 6 2 2 2 6" xfId="17072" xr:uid="{00000000-0005-0000-0000-0000EA450000}"/>
    <cellStyle name="Input [yellow] 6 2 2 3" xfId="17073" xr:uid="{00000000-0005-0000-0000-0000EB450000}"/>
    <cellStyle name="Input [yellow] 6 2 2 3 2" xfId="17074" xr:uid="{00000000-0005-0000-0000-0000EC450000}"/>
    <cellStyle name="Input [yellow] 6 2 2 3 3" xfId="17075" xr:uid="{00000000-0005-0000-0000-0000ED450000}"/>
    <cellStyle name="Input [yellow] 6 2 2 4" xfId="17076" xr:uid="{00000000-0005-0000-0000-0000EE450000}"/>
    <cellStyle name="Input [yellow] 6 2 2 4 2" xfId="17077" xr:uid="{00000000-0005-0000-0000-0000EF450000}"/>
    <cellStyle name="Input [yellow] 6 2 2 4 3" xfId="17078" xr:uid="{00000000-0005-0000-0000-0000F0450000}"/>
    <cellStyle name="Input [yellow] 6 2 2 5" xfId="17079" xr:uid="{00000000-0005-0000-0000-0000F1450000}"/>
    <cellStyle name="Input [yellow] 6 2 2 5 2" xfId="17080" xr:uid="{00000000-0005-0000-0000-0000F2450000}"/>
    <cellStyle name="Input [yellow] 6 2 2 5 3" xfId="17081" xr:uid="{00000000-0005-0000-0000-0000F3450000}"/>
    <cellStyle name="Input [yellow] 6 2 2 6" xfId="17082" xr:uid="{00000000-0005-0000-0000-0000F4450000}"/>
    <cellStyle name="Input [yellow] 6 2 2 7" xfId="17083" xr:uid="{00000000-0005-0000-0000-0000F5450000}"/>
    <cellStyle name="Input [yellow] 6 2 3" xfId="17084" xr:uid="{00000000-0005-0000-0000-0000F6450000}"/>
    <cellStyle name="Input [yellow] 6 2 3 2" xfId="17085" xr:uid="{00000000-0005-0000-0000-0000F7450000}"/>
    <cellStyle name="Input [yellow] 6 2 3 2 2" xfId="17086" xr:uid="{00000000-0005-0000-0000-0000F8450000}"/>
    <cellStyle name="Input [yellow] 6 2 3 2 2 2" xfId="17087" xr:uid="{00000000-0005-0000-0000-0000F9450000}"/>
    <cellStyle name="Input [yellow] 6 2 3 2 2 3" xfId="17088" xr:uid="{00000000-0005-0000-0000-0000FA450000}"/>
    <cellStyle name="Input [yellow] 6 2 3 2 3" xfId="17089" xr:uid="{00000000-0005-0000-0000-0000FB450000}"/>
    <cellStyle name="Input [yellow] 6 2 3 2 3 2" xfId="17090" xr:uid="{00000000-0005-0000-0000-0000FC450000}"/>
    <cellStyle name="Input [yellow] 6 2 3 2 3 3" xfId="17091" xr:uid="{00000000-0005-0000-0000-0000FD450000}"/>
    <cellStyle name="Input [yellow] 6 2 3 2 4" xfId="17092" xr:uid="{00000000-0005-0000-0000-0000FE450000}"/>
    <cellStyle name="Input [yellow] 6 2 3 2 4 2" xfId="17093" xr:uid="{00000000-0005-0000-0000-0000FF450000}"/>
    <cellStyle name="Input [yellow] 6 2 3 2 4 3" xfId="17094" xr:uid="{00000000-0005-0000-0000-000000460000}"/>
    <cellStyle name="Input [yellow] 6 2 3 2 5" xfId="17095" xr:uid="{00000000-0005-0000-0000-000001460000}"/>
    <cellStyle name="Input [yellow] 6 2 3 2 5 2" xfId="17096" xr:uid="{00000000-0005-0000-0000-000002460000}"/>
    <cellStyle name="Input [yellow] 6 2 3 2 5 3" xfId="17097" xr:uid="{00000000-0005-0000-0000-000003460000}"/>
    <cellStyle name="Input [yellow] 6 2 3 2 6" xfId="17098" xr:uid="{00000000-0005-0000-0000-000004460000}"/>
    <cellStyle name="Input [yellow] 6 2 3 3" xfId="17099" xr:uid="{00000000-0005-0000-0000-000005460000}"/>
    <cellStyle name="Input [yellow] 6 2 3 3 2" xfId="17100" xr:uid="{00000000-0005-0000-0000-000006460000}"/>
    <cellStyle name="Input [yellow] 6 2 3 3 3" xfId="17101" xr:uid="{00000000-0005-0000-0000-000007460000}"/>
    <cellStyle name="Input [yellow] 6 2 3 4" xfId="17102" xr:uid="{00000000-0005-0000-0000-000008460000}"/>
    <cellStyle name="Input [yellow] 6 2 3 4 2" xfId="17103" xr:uid="{00000000-0005-0000-0000-000009460000}"/>
    <cellStyle name="Input [yellow] 6 2 3 4 3" xfId="17104" xr:uid="{00000000-0005-0000-0000-00000A460000}"/>
    <cellStyle name="Input [yellow] 6 2 3 5" xfId="17105" xr:uid="{00000000-0005-0000-0000-00000B460000}"/>
    <cellStyle name="Input [yellow] 6 2 3 5 2" xfId="17106" xr:uid="{00000000-0005-0000-0000-00000C460000}"/>
    <cellStyle name="Input [yellow] 6 2 3 5 3" xfId="17107" xr:uid="{00000000-0005-0000-0000-00000D460000}"/>
    <cellStyle name="Input [yellow] 6 2 3 6" xfId="17108" xr:uid="{00000000-0005-0000-0000-00000E460000}"/>
    <cellStyle name="Input [yellow] 6 2 3 7" xfId="17109" xr:uid="{00000000-0005-0000-0000-00000F460000}"/>
    <cellStyle name="Input [yellow] 6 2 4" xfId="17110" xr:uid="{00000000-0005-0000-0000-000010460000}"/>
    <cellStyle name="Input [yellow] 6 2 4 2" xfId="17111" xr:uid="{00000000-0005-0000-0000-000011460000}"/>
    <cellStyle name="Input [yellow] 6 2 4 2 2" xfId="17112" xr:uid="{00000000-0005-0000-0000-000012460000}"/>
    <cellStyle name="Input [yellow] 6 2 4 2 2 2" xfId="17113" xr:uid="{00000000-0005-0000-0000-000013460000}"/>
    <cellStyle name="Input [yellow] 6 2 4 2 2 3" xfId="17114" xr:uid="{00000000-0005-0000-0000-000014460000}"/>
    <cellStyle name="Input [yellow] 6 2 4 2 3" xfId="17115" xr:uid="{00000000-0005-0000-0000-000015460000}"/>
    <cellStyle name="Input [yellow] 6 2 4 2 3 2" xfId="17116" xr:uid="{00000000-0005-0000-0000-000016460000}"/>
    <cellStyle name="Input [yellow] 6 2 4 2 3 3" xfId="17117" xr:uid="{00000000-0005-0000-0000-000017460000}"/>
    <cellStyle name="Input [yellow] 6 2 4 2 4" xfId="17118" xr:uid="{00000000-0005-0000-0000-000018460000}"/>
    <cellStyle name="Input [yellow] 6 2 4 2 4 2" xfId="17119" xr:uid="{00000000-0005-0000-0000-000019460000}"/>
    <cellStyle name="Input [yellow] 6 2 4 2 4 3" xfId="17120" xr:uid="{00000000-0005-0000-0000-00001A460000}"/>
    <cellStyle name="Input [yellow] 6 2 4 2 5" xfId="17121" xr:uid="{00000000-0005-0000-0000-00001B460000}"/>
    <cellStyle name="Input [yellow] 6 2 4 2 5 2" xfId="17122" xr:uid="{00000000-0005-0000-0000-00001C460000}"/>
    <cellStyle name="Input [yellow] 6 2 4 2 5 3" xfId="17123" xr:uid="{00000000-0005-0000-0000-00001D460000}"/>
    <cellStyle name="Input [yellow] 6 2 4 2 6" xfId="17124" xr:uid="{00000000-0005-0000-0000-00001E460000}"/>
    <cellStyle name="Input [yellow] 6 2 4 3" xfId="17125" xr:uid="{00000000-0005-0000-0000-00001F460000}"/>
    <cellStyle name="Input [yellow] 6 2 4 3 2" xfId="17126" xr:uid="{00000000-0005-0000-0000-000020460000}"/>
    <cellStyle name="Input [yellow] 6 2 4 3 3" xfId="17127" xr:uid="{00000000-0005-0000-0000-000021460000}"/>
    <cellStyle name="Input [yellow] 6 2 4 4" xfId="17128" xr:uid="{00000000-0005-0000-0000-000022460000}"/>
    <cellStyle name="Input [yellow] 6 2 4 4 2" xfId="17129" xr:uid="{00000000-0005-0000-0000-000023460000}"/>
    <cellStyle name="Input [yellow] 6 2 4 4 3" xfId="17130" xr:uid="{00000000-0005-0000-0000-000024460000}"/>
    <cellStyle name="Input [yellow] 6 2 4 5" xfId="17131" xr:uid="{00000000-0005-0000-0000-000025460000}"/>
    <cellStyle name="Input [yellow] 6 2 4 5 2" xfId="17132" xr:uid="{00000000-0005-0000-0000-000026460000}"/>
    <cellStyle name="Input [yellow] 6 2 4 5 3" xfId="17133" xr:uid="{00000000-0005-0000-0000-000027460000}"/>
    <cellStyle name="Input [yellow] 6 2 4 6" xfId="17134" xr:uid="{00000000-0005-0000-0000-000028460000}"/>
    <cellStyle name="Input [yellow] 6 2 4 7" xfId="17135" xr:uid="{00000000-0005-0000-0000-000029460000}"/>
    <cellStyle name="Input [yellow] 6 2 5" xfId="17136" xr:uid="{00000000-0005-0000-0000-00002A460000}"/>
    <cellStyle name="Input [yellow] 6 2 5 2" xfId="17137" xr:uid="{00000000-0005-0000-0000-00002B460000}"/>
    <cellStyle name="Input [yellow] 6 2 5 2 2" xfId="17138" xr:uid="{00000000-0005-0000-0000-00002C460000}"/>
    <cellStyle name="Input [yellow] 6 2 5 2 3" xfId="17139" xr:uid="{00000000-0005-0000-0000-00002D460000}"/>
    <cellStyle name="Input [yellow] 6 2 5 3" xfId="17140" xr:uid="{00000000-0005-0000-0000-00002E460000}"/>
    <cellStyle name="Input [yellow] 6 2 5 3 2" xfId="17141" xr:uid="{00000000-0005-0000-0000-00002F460000}"/>
    <cellStyle name="Input [yellow] 6 2 5 3 3" xfId="17142" xr:uid="{00000000-0005-0000-0000-000030460000}"/>
    <cellStyle name="Input [yellow] 6 2 5 4" xfId="17143" xr:uid="{00000000-0005-0000-0000-000031460000}"/>
    <cellStyle name="Input [yellow] 6 2 5 4 2" xfId="17144" xr:uid="{00000000-0005-0000-0000-000032460000}"/>
    <cellStyle name="Input [yellow] 6 2 5 4 3" xfId="17145" xr:uid="{00000000-0005-0000-0000-000033460000}"/>
    <cellStyle name="Input [yellow] 6 2 5 5" xfId="17146" xr:uid="{00000000-0005-0000-0000-000034460000}"/>
    <cellStyle name="Input [yellow] 6 2 5 5 2" xfId="17147" xr:uid="{00000000-0005-0000-0000-000035460000}"/>
    <cellStyle name="Input [yellow] 6 2 5 5 3" xfId="17148" xr:uid="{00000000-0005-0000-0000-000036460000}"/>
    <cellStyle name="Input [yellow] 6 2 5 6" xfId="17149" xr:uid="{00000000-0005-0000-0000-000037460000}"/>
    <cellStyle name="Input [yellow] 6 2 6" xfId="17150" xr:uid="{00000000-0005-0000-0000-000038460000}"/>
    <cellStyle name="Input [yellow] 6 2 6 2" xfId="17151" xr:uid="{00000000-0005-0000-0000-000039460000}"/>
    <cellStyle name="Input [yellow] 6 2 6 3" xfId="17152" xr:uid="{00000000-0005-0000-0000-00003A460000}"/>
    <cellStyle name="Input [yellow] 6 2 7" xfId="17153" xr:uid="{00000000-0005-0000-0000-00003B460000}"/>
    <cellStyle name="Input [yellow] 6 2 7 2" xfId="17154" xr:uid="{00000000-0005-0000-0000-00003C460000}"/>
    <cellStyle name="Input [yellow] 6 2 7 3" xfId="17155" xr:uid="{00000000-0005-0000-0000-00003D460000}"/>
    <cellStyle name="Input [yellow] 6 2 8" xfId="17156" xr:uid="{00000000-0005-0000-0000-00003E460000}"/>
    <cellStyle name="Input [yellow] 6 2 8 2" xfId="17157" xr:uid="{00000000-0005-0000-0000-00003F460000}"/>
    <cellStyle name="Input [yellow] 6 2 8 3" xfId="17158" xr:uid="{00000000-0005-0000-0000-000040460000}"/>
    <cellStyle name="Input [yellow] 6 2 9" xfId="17159" xr:uid="{00000000-0005-0000-0000-000041460000}"/>
    <cellStyle name="Input [yellow] 6 3" xfId="17160" xr:uid="{00000000-0005-0000-0000-000042460000}"/>
    <cellStyle name="Input [yellow] 6 3 10" xfId="17161" xr:uid="{00000000-0005-0000-0000-000043460000}"/>
    <cellStyle name="Input [yellow] 6 3 2" xfId="17162" xr:uid="{00000000-0005-0000-0000-000044460000}"/>
    <cellStyle name="Input [yellow] 6 3 2 2" xfId="17163" xr:uid="{00000000-0005-0000-0000-000045460000}"/>
    <cellStyle name="Input [yellow] 6 3 2 2 2" xfId="17164" xr:uid="{00000000-0005-0000-0000-000046460000}"/>
    <cellStyle name="Input [yellow] 6 3 2 2 2 2" xfId="17165" xr:uid="{00000000-0005-0000-0000-000047460000}"/>
    <cellStyle name="Input [yellow] 6 3 2 2 2 3" xfId="17166" xr:uid="{00000000-0005-0000-0000-000048460000}"/>
    <cellStyle name="Input [yellow] 6 3 2 2 3" xfId="17167" xr:uid="{00000000-0005-0000-0000-000049460000}"/>
    <cellStyle name="Input [yellow] 6 3 2 2 3 2" xfId="17168" xr:uid="{00000000-0005-0000-0000-00004A460000}"/>
    <cellStyle name="Input [yellow] 6 3 2 2 3 3" xfId="17169" xr:uid="{00000000-0005-0000-0000-00004B460000}"/>
    <cellStyle name="Input [yellow] 6 3 2 2 4" xfId="17170" xr:uid="{00000000-0005-0000-0000-00004C460000}"/>
    <cellStyle name="Input [yellow] 6 3 2 2 4 2" xfId="17171" xr:uid="{00000000-0005-0000-0000-00004D460000}"/>
    <cellStyle name="Input [yellow] 6 3 2 2 4 3" xfId="17172" xr:uid="{00000000-0005-0000-0000-00004E460000}"/>
    <cellStyle name="Input [yellow] 6 3 2 2 5" xfId="17173" xr:uid="{00000000-0005-0000-0000-00004F460000}"/>
    <cellStyle name="Input [yellow] 6 3 2 2 5 2" xfId="17174" xr:uid="{00000000-0005-0000-0000-000050460000}"/>
    <cellStyle name="Input [yellow] 6 3 2 2 5 3" xfId="17175" xr:uid="{00000000-0005-0000-0000-000051460000}"/>
    <cellStyle name="Input [yellow] 6 3 2 2 6" xfId="17176" xr:uid="{00000000-0005-0000-0000-000052460000}"/>
    <cellStyle name="Input [yellow] 6 3 2 3" xfId="17177" xr:uid="{00000000-0005-0000-0000-000053460000}"/>
    <cellStyle name="Input [yellow] 6 3 2 3 2" xfId="17178" xr:uid="{00000000-0005-0000-0000-000054460000}"/>
    <cellStyle name="Input [yellow] 6 3 2 3 3" xfId="17179" xr:uid="{00000000-0005-0000-0000-000055460000}"/>
    <cellStyle name="Input [yellow] 6 3 2 4" xfId="17180" xr:uid="{00000000-0005-0000-0000-000056460000}"/>
    <cellStyle name="Input [yellow] 6 3 2 4 2" xfId="17181" xr:uid="{00000000-0005-0000-0000-000057460000}"/>
    <cellStyle name="Input [yellow] 6 3 2 4 3" xfId="17182" xr:uid="{00000000-0005-0000-0000-000058460000}"/>
    <cellStyle name="Input [yellow] 6 3 2 5" xfId="17183" xr:uid="{00000000-0005-0000-0000-000059460000}"/>
    <cellStyle name="Input [yellow] 6 3 2 5 2" xfId="17184" xr:uid="{00000000-0005-0000-0000-00005A460000}"/>
    <cellStyle name="Input [yellow] 6 3 2 5 3" xfId="17185" xr:uid="{00000000-0005-0000-0000-00005B460000}"/>
    <cellStyle name="Input [yellow] 6 3 2 6" xfId="17186" xr:uid="{00000000-0005-0000-0000-00005C460000}"/>
    <cellStyle name="Input [yellow] 6 3 2 7" xfId="17187" xr:uid="{00000000-0005-0000-0000-00005D460000}"/>
    <cellStyle name="Input [yellow] 6 3 3" xfId="17188" xr:uid="{00000000-0005-0000-0000-00005E460000}"/>
    <cellStyle name="Input [yellow] 6 3 3 2" xfId="17189" xr:uid="{00000000-0005-0000-0000-00005F460000}"/>
    <cellStyle name="Input [yellow] 6 3 3 2 2" xfId="17190" xr:uid="{00000000-0005-0000-0000-000060460000}"/>
    <cellStyle name="Input [yellow] 6 3 3 2 2 2" xfId="17191" xr:uid="{00000000-0005-0000-0000-000061460000}"/>
    <cellStyle name="Input [yellow] 6 3 3 2 2 3" xfId="17192" xr:uid="{00000000-0005-0000-0000-000062460000}"/>
    <cellStyle name="Input [yellow] 6 3 3 2 3" xfId="17193" xr:uid="{00000000-0005-0000-0000-000063460000}"/>
    <cellStyle name="Input [yellow] 6 3 3 2 3 2" xfId="17194" xr:uid="{00000000-0005-0000-0000-000064460000}"/>
    <cellStyle name="Input [yellow] 6 3 3 2 3 3" xfId="17195" xr:uid="{00000000-0005-0000-0000-000065460000}"/>
    <cellStyle name="Input [yellow] 6 3 3 2 4" xfId="17196" xr:uid="{00000000-0005-0000-0000-000066460000}"/>
    <cellStyle name="Input [yellow] 6 3 3 2 4 2" xfId="17197" xr:uid="{00000000-0005-0000-0000-000067460000}"/>
    <cellStyle name="Input [yellow] 6 3 3 2 4 3" xfId="17198" xr:uid="{00000000-0005-0000-0000-000068460000}"/>
    <cellStyle name="Input [yellow] 6 3 3 2 5" xfId="17199" xr:uid="{00000000-0005-0000-0000-000069460000}"/>
    <cellStyle name="Input [yellow] 6 3 3 2 5 2" xfId="17200" xr:uid="{00000000-0005-0000-0000-00006A460000}"/>
    <cellStyle name="Input [yellow] 6 3 3 2 5 3" xfId="17201" xr:uid="{00000000-0005-0000-0000-00006B460000}"/>
    <cellStyle name="Input [yellow] 6 3 3 2 6" xfId="17202" xr:uid="{00000000-0005-0000-0000-00006C460000}"/>
    <cellStyle name="Input [yellow] 6 3 3 3" xfId="17203" xr:uid="{00000000-0005-0000-0000-00006D460000}"/>
    <cellStyle name="Input [yellow] 6 3 3 3 2" xfId="17204" xr:uid="{00000000-0005-0000-0000-00006E460000}"/>
    <cellStyle name="Input [yellow] 6 3 3 3 3" xfId="17205" xr:uid="{00000000-0005-0000-0000-00006F460000}"/>
    <cellStyle name="Input [yellow] 6 3 3 4" xfId="17206" xr:uid="{00000000-0005-0000-0000-000070460000}"/>
    <cellStyle name="Input [yellow] 6 3 3 4 2" xfId="17207" xr:uid="{00000000-0005-0000-0000-000071460000}"/>
    <cellStyle name="Input [yellow] 6 3 3 4 3" xfId="17208" xr:uid="{00000000-0005-0000-0000-000072460000}"/>
    <cellStyle name="Input [yellow] 6 3 3 5" xfId="17209" xr:uid="{00000000-0005-0000-0000-000073460000}"/>
    <cellStyle name="Input [yellow] 6 3 3 5 2" xfId="17210" xr:uid="{00000000-0005-0000-0000-000074460000}"/>
    <cellStyle name="Input [yellow] 6 3 3 5 3" xfId="17211" xr:uid="{00000000-0005-0000-0000-000075460000}"/>
    <cellStyle name="Input [yellow] 6 3 3 6" xfId="17212" xr:uid="{00000000-0005-0000-0000-000076460000}"/>
    <cellStyle name="Input [yellow] 6 3 3 7" xfId="17213" xr:uid="{00000000-0005-0000-0000-000077460000}"/>
    <cellStyle name="Input [yellow] 6 3 4" xfId="17214" xr:uid="{00000000-0005-0000-0000-000078460000}"/>
    <cellStyle name="Input [yellow] 6 3 4 2" xfId="17215" xr:uid="{00000000-0005-0000-0000-000079460000}"/>
    <cellStyle name="Input [yellow] 6 3 4 2 2" xfId="17216" xr:uid="{00000000-0005-0000-0000-00007A460000}"/>
    <cellStyle name="Input [yellow] 6 3 4 2 2 2" xfId="17217" xr:uid="{00000000-0005-0000-0000-00007B460000}"/>
    <cellStyle name="Input [yellow] 6 3 4 2 2 3" xfId="17218" xr:uid="{00000000-0005-0000-0000-00007C460000}"/>
    <cellStyle name="Input [yellow] 6 3 4 2 3" xfId="17219" xr:uid="{00000000-0005-0000-0000-00007D460000}"/>
    <cellStyle name="Input [yellow] 6 3 4 2 3 2" xfId="17220" xr:uid="{00000000-0005-0000-0000-00007E460000}"/>
    <cellStyle name="Input [yellow] 6 3 4 2 3 3" xfId="17221" xr:uid="{00000000-0005-0000-0000-00007F460000}"/>
    <cellStyle name="Input [yellow] 6 3 4 2 4" xfId="17222" xr:uid="{00000000-0005-0000-0000-000080460000}"/>
    <cellStyle name="Input [yellow] 6 3 4 2 4 2" xfId="17223" xr:uid="{00000000-0005-0000-0000-000081460000}"/>
    <cellStyle name="Input [yellow] 6 3 4 2 4 3" xfId="17224" xr:uid="{00000000-0005-0000-0000-000082460000}"/>
    <cellStyle name="Input [yellow] 6 3 4 2 5" xfId="17225" xr:uid="{00000000-0005-0000-0000-000083460000}"/>
    <cellStyle name="Input [yellow] 6 3 4 2 5 2" xfId="17226" xr:uid="{00000000-0005-0000-0000-000084460000}"/>
    <cellStyle name="Input [yellow] 6 3 4 2 5 3" xfId="17227" xr:uid="{00000000-0005-0000-0000-000085460000}"/>
    <cellStyle name="Input [yellow] 6 3 4 2 6" xfId="17228" xr:uid="{00000000-0005-0000-0000-000086460000}"/>
    <cellStyle name="Input [yellow] 6 3 4 3" xfId="17229" xr:uid="{00000000-0005-0000-0000-000087460000}"/>
    <cellStyle name="Input [yellow] 6 3 4 3 2" xfId="17230" xr:uid="{00000000-0005-0000-0000-000088460000}"/>
    <cellStyle name="Input [yellow] 6 3 4 3 3" xfId="17231" xr:uid="{00000000-0005-0000-0000-000089460000}"/>
    <cellStyle name="Input [yellow] 6 3 4 4" xfId="17232" xr:uid="{00000000-0005-0000-0000-00008A460000}"/>
    <cellStyle name="Input [yellow] 6 3 4 4 2" xfId="17233" xr:uid="{00000000-0005-0000-0000-00008B460000}"/>
    <cellStyle name="Input [yellow] 6 3 4 4 3" xfId="17234" xr:uid="{00000000-0005-0000-0000-00008C460000}"/>
    <cellStyle name="Input [yellow] 6 3 4 5" xfId="17235" xr:uid="{00000000-0005-0000-0000-00008D460000}"/>
    <cellStyle name="Input [yellow] 6 3 4 5 2" xfId="17236" xr:uid="{00000000-0005-0000-0000-00008E460000}"/>
    <cellStyle name="Input [yellow] 6 3 4 5 3" xfId="17237" xr:uid="{00000000-0005-0000-0000-00008F460000}"/>
    <cellStyle name="Input [yellow] 6 3 4 6" xfId="17238" xr:uid="{00000000-0005-0000-0000-000090460000}"/>
    <cellStyle name="Input [yellow] 6 3 4 7" xfId="17239" xr:uid="{00000000-0005-0000-0000-000091460000}"/>
    <cellStyle name="Input [yellow] 6 3 5" xfId="17240" xr:uid="{00000000-0005-0000-0000-000092460000}"/>
    <cellStyle name="Input [yellow] 6 3 5 2" xfId="17241" xr:uid="{00000000-0005-0000-0000-000093460000}"/>
    <cellStyle name="Input [yellow] 6 3 5 2 2" xfId="17242" xr:uid="{00000000-0005-0000-0000-000094460000}"/>
    <cellStyle name="Input [yellow] 6 3 5 2 3" xfId="17243" xr:uid="{00000000-0005-0000-0000-000095460000}"/>
    <cellStyle name="Input [yellow] 6 3 5 3" xfId="17244" xr:uid="{00000000-0005-0000-0000-000096460000}"/>
    <cellStyle name="Input [yellow] 6 3 5 3 2" xfId="17245" xr:uid="{00000000-0005-0000-0000-000097460000}"/>
    <cellStyle name="Input [yellow] 6 3 5 3 3" xfId="17246" xr:uid="{00000000-0005-0000-0000-000098460000}"/>
    <cellStyle name="Input [yellow] 6 3 5 4" xfId="17247" xr:uid="{00000000-0005-0000-0000-000099460000}"/>
    <cellStyle name="Input [yellow] 6 3 5 4 2" xfId="17248" xr:uid="{00000000-0005-0000-0000-00009A460000}"/>
    <cellStyle name="Input [yellow] 6 3 5 4 3" xfId="17249" xr:uid="{00000000-0005-0000-0000-00009B460000}"/>
    <cellStyle name="Input [yellow] 6 3 5 5" xfId="17250" xr:uid="{00000000-0005-0000-0000-00009C460000}"/>
    <cellStyle name="Input [yellow] 6 3 5 5 2" xfId="17251" xr:uid="{00000000-0005-0000-0000-00009D460000}"/>
    <cellStyle name="Input [yellow] 6 3 5 5 3" xfId="17252" xr:uid="{00000000-0005-0000-0000-00009E460000}"/>
    <cellStyle name="Input [yellow] 6 3 5 6" xfId="17253" xr:uid="{00000000-0005-0000-0000-00009F460000}"/>
    <cellStyle name="Input [yellow] 6 3 6" xfId="17254" xr:uid="{00000000-0005-0000-0000-0000A0460000}"/>
    <cellStyle name="Input [yellow] 6 3 6 2" xfId="17255" xr:uid="{00000000-0005-0000-0000-0000A1460000}"/>
    <cellStyle name="Input [yellow] 6 3 6 3" xfId="17256" xr:uid="{00000000-0005-0000-0000-0000A2460000}"/>
    <cellStyle name="Input [yellow] 6 3 7" xfId="17257" xr:uid="{00000000-0005-0000-0000-0000A3460000}"/>
    <cellStyle name="Input [yellow] 6 3 7 2" xfId="17258" xr:uid="{00000000-0005-0000-0000-0000A4460000}"/>
    <cellStyle name="Input [yellow] 6 3 7 3" xfId="17259" xr:uid="{00000000-0005-0000-0000-0000A5460000}"/>
    <cellStyle name="Input [yellow] 6 3 8" xfId="17260" xr:uid="{00000000-0005-0000-0000-0000A6460000}"/>
    <cellStyle name="Input [yellow] 6 3 8 2" xfId="17261" xr:uid="{00000000-0005-0000-0000-0000A7460000}"/>
    <cellStyle name="Input [yellow] 6 3 8 3" xfId="17262" xr:uid="{00000000-0005-0000-0000-0000A8460000}"/>
    <cellStyle name="Input [yellow] 6 3 9" xfId="17263" xr:uid="{00000000-0005-0000-0000-0000A9460000}"/>
    <cellStyle name="Input [yellow] 6 4" xfId="17264" xr:uid="{00000000-0005-0000-0000-0000AA460000}"/>
    <cellStyle name="Input [yellow] 6 4 10" xfId="17265" xr:uid="{00000000-0005-0000-0000-0000AB460000}"/>
    <cellStyle name="Input [yellow] 6 4 2" xfId="17266" xr:uid="{00000000-0005-0000-0000-0000AC460000}"/>
    <cellStyle name="Input [yellow] 6 4 2 2" xfId="17267" xr:uid="{00000000-0005-0000-0000-0000AD460000}"/>
    <cellStyle name="Input [yellow] 6 4 2 2 2" xfId="17268" xr:uid="{00000000-0005-0000-0000-0000AE460000}"/>
    <cellStyle name="Input [yellow] 6 4 2 2 2 2" xfId="17269" xr:uid="{00000000-0005-0000-0000-0000AF460000}"/>
    <cellStyle name="Input [yellow] 6 4 2 2 2 3" xfId="17270" xr:uid="{00000000-0005-0000-0000-0000B0460000}"/>
    <cellStyle name="Input [yellow] 6 4 2 2 3" xfId="17271" xr:uid="{00000000-0005-0000-0000-0000B1460000}"/>
    <cellStyle name="Input [yellow] 6 4 2 2 3 2" xfId="17272" xr:uid="{00000000-0005-0000-0000-0000B2460000}"/>
    <cellStyle name="Input [yellow] 6 4 2 2 3 3" xfId="17273" xr:uid="{00000000-0005-0000-0000-0000B3460000}"/>
    <cellStyle name="Input [yellow] 6 4 2 2 4" xfId="17274" xr:uid="{00000000-0005-0000-0000-0000B4460000}"/>
    <cellStyle name="Input [yellow] 6 4 2 2 4 2" xfId="17275" xr:uid="{00000000-0005-0000-0000-0000B5460000}"/>
    <cellStyle name="Input [yellow] 6 4 2 2 4 3" xfId="17276" xr:uid="{00000000-0005-0000-0000-0000B6460000}"/>
    <cellStyle name="Input [yellow] 6 4 2 2 5" xfId="17277" xr:uid="{00000000-0005-0000-0000-0000B7460000}"/>
    <cellStyle name="Input [yellow] 6 4 2 2 5 2" xfId="17278" xr:uid="{00000000-0005-0000-0000-0000B8460000}"/>
    <cellStyle name="Input [yellow] 6 4 2 2 5 3" xfId="17279" xr:uid="{00000000-0005-0000-0000-0000B9460000}"/>
    <cellStyle name="Input [yellow] 6 4 2 2 6" xfId="17280" xr:uid="{00000000-0005-0000-0000-0000BA460000}"/>
    <cellStyle name="Input [yellow] 6 4 2 3" xfId="17281" xr:uid="{00000000-0005-0000-0000-0000BB460000}"/>
    <cellStyle name="Input [yellow] 6 4 2 3 2" xfId="17282" xr:uid="{00000000-0005-0000-0000-0000BC460000}"/>
    <cellStyle name="Input [yellow] 6 4 2 3 3" xfId="17283" xr:uid="{00000000-0005-0000-0000-0000BD460000}"/>
    <cellStyle name="Input [yellow] 6 4 2 4" xfId="17284" xr:uid="{00000000-0005-0000-0000-0000BE460000}"/>
    <cellStyle name="Input [yellow] 6 4 2 4 2" xfId="17285" xr:uid="{00000000-0005-0000-0000-0000BF460000}"/>
    <cellStyle name="Input [yellow] 6 4 2 4 3" xfId="17286" xr:uid="{00000000-0005-0000-0000-0000C0460000}"/>
    <cellStyle name="Input [yellow] 6 4 2 5" xfId="17287" xr:uid="{00000000-0005-0000-0000-0000C1460000}"/>
    <cellStyle name="Input [yellow] 6 4 2 5 2" xfId="17288" xr:uid="{00000000-0005-0000-0000-0000C2460000}"/>
    <cellStyle name="Input [yellow] 6 4 2 5 3" xfId="17289" xr:uid="{00000000-0005-0000-0000-0000C3460000}"/>
    <cellStyle name="Input [yellow] 6 4 2 6" xfId="17290" xr:uid="{00000000-0005-0000-0000-0000C4460000}"/>
    <cellStyle name="Input [yellow] 6 4 2 7" xfId="17291" xr:uid="{00000000-0005-0000-0000-0000C5460000}"/>
    <cellStyle name="Input [yellow] 6 4 3" xfId="17292" xr:uid="{00000000-0005-0000-0000-0000C6460000}"/>
    <cellStyle name="Input [yellow] 6 4 3 2" xfId="17293" xr:uid="{00000000-0005-0000-0000-0000C7460000}"/>
    <cellStyle name="Input [yellow] 6 4 3 2 2" xfId="17294" xr:uid="{00000000-0005-0000-0000-0000C8460000}"/>
    <cellStyle name="Input [yellow] 6 4 3 2 2 2" xfId="17295" xr:uid="{00000000-0005-0000-0000-0000C9460000}"/>
    <cellStyle name="Input [yellow] 6 4 3 2 2 3" xfId="17296" xr:uid="{00000000-0005-0000-0000-0000CA460000}"/>
    <cellStyle name="Input [yellow] 6 4 3 2 3" xfId="17297" xr:uid="{00000000-0005-0000-0000-0000CB460000}"/>
    <cellStyle name="Input [yellow] 6 4 3 2 3 2" xfId="17298" xr:uid="{00000000-0005-0000-0000-0000CC460000}"/>
    <cellStyle name="Input [yellow] 6 4 3 2 3 3" xfId="17299" xr:uid="{00000000-0005-0000-0000-0000CD460000}"/>
    <cellStyle name="Input [yellow] 6 4 3 2 4" xfId="17300" xr:uid="{00000000-0005-0000-0000-0000CE460000}"/>
    <cellStyle name="Input [yellow] 6 4 3 2 4 2" xfId="17301" xr:uid="{00000000-0005-0000-0000-0000CF460000}"/>
    <cellStyle name="Input [yellow] 6 4 3 2 4 3" xfId="17302" xr:uid="{00000000-0005-0000-0000-0000D0460000}"/>
    <cellStyle name="Input [yellow] 6 4 3 2 5" xfId="17303" xr:uid="{00000000-0005-0000-0000-0000D1460000}"/>
    <cellStyle name="Input [yellow] 6 4 3 2 5 2" xfId="17304" xr:uid="{00000000-0005-0000-0000-0000D2460000}"/>
    <cellStyle name="Input [yellow] 6 4 3 2 5 3" xfId="17305" xr:uid="{00000000-0005-0000-0000-0000D3460000}"/>
    <cellStyle name="Input [yellow] 6 4 3 2 6" xfId="17306" xr:uid="{00000000-0005-0000-0000-0000D4460000}"/>
    <cellStyle name="Input [yellow] 6 4 3 3" xfId="17307" xr:uid="{00000000-0005-0000-0000-0000D5460000}"/>
    <cellStyle name="Input [yellow] 6 4 3 3 2" xfId="17308" xr:uid="{00000000-0005-0000-0000-0000D6460000}"/>
    <cellStyle name="Input [yellow] 6 4 3 3 3" xfId="17309" xr:uid="{00000000-0005-0000-0000-0000D7460000}"/>
    <cellStyle name="Input [yellow] 6 4 3 4" xfId="17310" xr:uid="{00000000-0005-0000-0000-0000D8460000}"/>
    <cellStyle name="Input [yellow] 6 4 3 4 2" xfId="17311" xr:uid="{00000000-0005-0000-0000-0000D9460000}"/>
    <cellStyle name="Input [yellow] 6 4 3 4 3" xfId="17312" xr:uid="{00000000-0005-0000-0000-0000DA460000}"/>
    <cellStyle name="Input [yellow] 6 4 3 5" xfId="17313" xr:uid="{00000000-0005-0000-0000-0000DB460000}"/>
    <cellStyle name="Input [yellow] 6 4 3 5 2" xfId="17314" xr:uid="{00000000-0005-0000-0000-0000DC460000}"/>
    <cellStyle name="Input [yellow] 6 4 3 5 3" xfId="17315" xr:uid="{00000000-0005-0000-0000-0000DD460000}"/>
    <cellStyle name="Input [yellow] 6 4 3 6" xfId="17316" xr:uid="{00000000-0005-0000-0000-0000DE460000}"/>
    <cellStyle name="Input [yellow] 6 4 3 7" xfId="17317" xr:uid="{00000000-0005-0000-0000-0000DF460000}"/>
    <cellStyle name="Input [yellow] 6 4 4" xfId="17318" xr:uid="{00000000-0005-0000-0000-0000E0460000}"/>
    <cellStyle name="Input [yellow] 6 4 4 2" xfId="17319" xr:uid="{00000000-0005-0000-0000-0000E1460000}"/>
    <cellStyle name="Input [yellow] 6 4 4 2 2" xfId="17320" xr:uid="{00000000-0005-0000-0000-0000E2460000}"/>
    <cellStyle name="Input [yellow] 6 4 4 2 2 2" xfId="17321" xr:uid="{00000000-0005-0000-0000-0000E3460000}"/>
    <cellStyle name="Input [yellow] 6 4 4 2 2 3" xfId="17322" xr:uid="{00000000-0005-0000-0000-0000E4460000}"/>
    <cellStyle name="Input [yellow] 6 4 4 2 3" xfId="17323" xr:uid="{00000000-0005-0000-0000-0000E5460000}"/>
    <cellStyle name="Input [yellow] 6 4 4 2 3 2" xfId="17324" xr:uid="{00000000-0005-0000-0000-0000E6460000}"/>
    <cellStyle name="Input [yellow] 6 4 4 2 3 3" xfId="17325" xr:uid="{00000000-0005-0000-0000-0000E7460000}"/>
    <cellStyle name="Input [yellow] 6 4 4 2 4" xfId="17326" xr:uid="{00000000-0005-0000-0000-0000E8460000}"/>
    <cellStyle name="Input [yellow] 6 4 4 2 4 2" xfId="17327" xr:uid="{00000000-0005-0000-0000-0000E9460000}"/>
    <cellStyle name="Input [yellow] 6 4 4 2 4 3" xfId="17328" xr:uid="{00000000-0005-0000-0000-0000EA460000}"/>
    <cellStyle name="Input [yellow] 6 4 4 2 5" xfId="17329" xr:uid="{00000000-0005-0000-0000-0000EB460000}"/>
    <cellStyle name="Input [yellow] 6 4 4 2 5 2" xfId="17330" xr:uid="{00000000-0005-0000-0000-0000EC460000}"/>
    <cellStyle name="Input [yellow] 6 4 4 2 5 3" xfId="17331" xr:uid="{00000000-0005-0000-0000-0000ED460000}"/>
    <cellStyle name="Input [yellow] 6 4 4 2 6" xfId="17332" xr:uid="{00000000-0005-0000-0000-0000EE460000}"/>
    <cellStyle name="Input [yellow] 6 4 4 3" xfId="17333" xr:uid="{00000000-0005-0000-0000-0000EF460000}"/>
    <cellStyle name="Input [yellow] 6 4 4 3 2" xfId="17334" xr:uid="{00000000-0005-0000-0000-0000F0460000}"/>
    <cellStyle name="Input [yellow] 6 4 4 3 3" xfId="17335" xr:uid="{00000000-0005-0000-0000-0000F1460000}"/>
    <cellStyle name="Input [yellow] 6 4 4 4" xfId="17336" xr:uid="{00000000-0005-0000-0000-0000F2460000}"/>
    <cellStyle name="Input [yellow] 6 4 4 4 2" xfId="17337" xr:uid="{00000000-0005-0000-0000-0000F3460000}"/>
    <cellStyle name="Input [yellow] 6 4 4 4 3" xfId="17338" xr:uid="{00000000-0005-0000-0000-0000F4460000}"/>
    <cellStyle name="Input [yellow] 6 4 4 5" xfId="17339" xr:uid="{00000000-0005-0000-0000-0000F5460000}"/>
    <cellStyle name="Input [yellow] 6 4 4 5 2" xfId="17340" xr:uid="{00000000-0005-0000-0000-0000F6460000}"/>
    <cellStyle name="Input [yellow] 6 4 4 5 3" xfId="17341" xr:uid="{00000000-0005-0000-0000-0000F7460000}"/>
    <cellStyle name="Input [yellow] 6 4 4 6" xfId="17342" xr:uid="{00000000-0005-0000-0000-0000F8460000}"/>
    <cellStyle name="Input [yellow] 6 4 4 7" xfId="17343" xr:uid="{00000000-0005-0000-0000-0000F9460000}"/>
    <cellStyle name="Input [yellow] 6 4 5" xfId="17344" xr:uid="{00000000-0005-0000-0000-0000FA460000}"/>
    <cellStyle name="Input [yellow] 6 4 5 2" xfId="17345" xr:uid="{00000000-0005-0000-0000-0000FB460000}"/>
    <cellStyle name="Input [yellow] 6 4 5 2 2" xfId="17346" xr:uid="{00000000-0005-0000-0000-0000FC460000}"/>
    <cellStyle name="Input [yellow] 6 4 5 2 3" xfId="17347" xr:uid="{00000000-0005-0000-0000-0000FD460000}"/>
    <cellStyle name="Input [yellow] 6 4 5 3" xfId="17348" xr:uid="{00000000-0005-0000-0000-0000FE460000}"/>
    <cellStyle name="Input [yellow] 6 4 5 3 2" xfId="17349" xr:uid="{00000000-0005-0000-0000-0000FF460000}"/>
    <cellStyle name="Input [yellow] 6 4 5 3 3" xfId="17350" xr:uid="{00000000-0005-0000-0000-000000470000}"/>
    <cellStyle name="Input [yellow] 6 4 5 4" xfId="17351" xr:uid="{00000000-0005-0000-0000-000001470000}"/>
    <cellStyle name="Input [yellow] 6 4 5 4 2" xfId="17352" xr:uid="{00000000-0005-0000-0000-000002470000}"/>
    <cellStyle name="Input [yellow] 6 4 5 4 3" xfId="17353" xr:uid="{00000000-0005-0000-0000-000003470000}"/>
    <cellStyle name="Input [yellow] 6 4 5 5" xfId="17354" xr:uid="{00000000-0005-0000-0000-000004470000}"/>
    <cellStyle name="Input [yellow] 6 4 5 5 2" xfId="17355" xr:uid="{00000000-0005-0000-0000-000005470000}"/>
    <cellStyle name="Input [yellow] 6 4 5 5 3" xfId="17356" xr:uid="{00000000-0005-0000-0000-000006470000}"/>
    <cellStyle name="Input [yellow] 6 4 5 6" xfId="17357" xr:uid="{00000000-0005-0000-0000-000007470000}"/>
    <cellStyle name="Input [yellow] 6 4 6" xfId="17358" xr:uid="{00000000-0005-0000-0000-000008470000}"/>
    <cellStyle name="Input [yellow] 6 4 6 2" xfId="17359" xr:uid="{00000000-0005-0000-0000-000009470000}"/>
    <cellStyle name="Input [yellow] 6 4 6 3" xfId="17360" xr:uid="{00000000-0005-0000-0000-00000A470000}"/>
    <cellStyle name="Input [yellow] 6 4 7" xfId="17361" xr:uid="{00000000-0005-0000-0000-00000B470000}"/>
    <cellStyle name="Input [yellow] 6 4 7 2" xfId="17362" xr:uid="{00000000-0005-0000-0000-00000C470000}"/>
    <cellStyle name="Input [yellow] 6 4 7 3" xfId="17363" xr:uid="{00000000-0005-0000-0000-00000D470000}"/>
    <cellStyle name="Input [yellow] 6 4 8" xfId="17364" xr:uid="{00000000-0005-0000-0000-00000E470000}"/>
    <cellStyle name="Input [yellow] 6 4 8 2" xfId="17365" xr:uid="{00000000-0005-0000-0000-00000F470000}"/>
    <cellStyle name="Input [yellow] 6 4 8 3" xfId="17366" xr:uid="{00000000-0005-0000-0000-000010470000}"/>
    <cellStyle name="Input [yellow] 6 4 9" xfId="17367" xr:uid="{00000000-0005-0000-0000-000011470000}"/>
    <cellStyle name="Input [yellow] 6 5" xfId="17368" xr:uid="{00000000-0005-0000-0000-000012470000}"/>
    <cellStyle name="Input [yellow] 6 5 2" xfId="17369" xr:uid="{00000000-0005-0000-0000-000013470000}"/>
    <cellStyle name="Input [yellow] 6 5 2 2" xfId="17370" xr:uid="{00000000-0005-0000-0000-000014470000}"/>
    <cellStyle name="Input [yellow] 6 5 2 3" xfId="17371" xr:uid="{00000000-0005-0000-0000-000015470000}"/>
    <cellStyle name="Input [yellow] 6 5 3" xfId="17372" xr:uid="{00000000-0005-0000-0000-000016470000}"/>
    <cellStyle name="Input [yellow] 6 5 3 2" xfId="17373" xr:uid="{00000000-0005-0000-0000-000017470000}"/>
    <cellStyle name="Input [yellow] 6 5 3 3" xfId="17374" xr:uid="{00000000-0005-0000-0000-000018470000}"/>
    <cellStyle name="Input [yellow] 6 5 4" xfId="17375" xr:uid="{00000000-0005-0000-0000-000019470000}"/>
    <cellStyle name="Input [yellow] 6 5 4 2" xfId="17376" xr:uid="{00000000-0005-0000-0000-00001A470000}"/>
    <cellStyle name="Input [yellow] 6 5 4 3" xfId="17377" xr:uid="{00000000-0005-0000-0000-00001B470000}"/>
    <cellStyle name="Input [yellow] 6 5 5" xfId="17378" xr:uid="{00000000-0005-0000-0000-00001C470000}"/>
    <cellStyle name="Input [yellow] 6 5 5 2" xfId="17379" xr:uid="{00000000-0005-0000-0000-00001D470000}"/>
    <cellStyle name="Input [yellow] 6 5 5 3" xfId="17380" xr:uid="{00000000-0005-0000-0000-00001E470000}"/>
    <cellStyle name="Input [yellow] 6 5 6" xfId="17381" xr:uid="{00000000-0005-0000-0000-00001F470000}"/>
    <cellStyle name="Input [yellow] 6 6" xfId="17382" xr:uid="{00000000-0005-0000-0000-000020470000}"/>
    <cellStyle name="Input [yellow] 6 6 2" xfId="17383" xr:uid="{00000000-0005-0000-0000-000021470000}"/>
    <cellStyle name="Input [yellow] 6 6 3" xfId="17384" xr:uid="{00000000-0005-0000-0000-000022470000}"/>
    <cellStyle name="Input [yellow] 6 7" xfId="17385" xr:uid="{00000000-0005-0000-0000-000023470000}"/>
    <cellStyle name="Input [yellow] 6 7 2" xfId="17386" xr:uid="{00000000-0005-0000-0000-000024470000}"/>
    <cellStyle name="Input [yellow] 6 7 3" xfId="17387" xr:uid="{00000000-0005-0000-0000-000025470000}"/>
    <cellStyle name="Input [yellow] 6 8" xfId="17388" xr:uid="{00000000-0005-0000-0000-000026470000}"/>
    <cellStyle name="Input [yellow] 6 8 2" xfId="17389" xr:uid="{00000000-0005-0000-0000-000027470000}"/>
    <cellStyle name="Input [yellow] 6 8 3" xfId="17390" xr:uid="{00000000-0005-0000-0000-000028470000}"/>
    <cellStyle name="Input [yellow] 6 9" xfId="17391" xr:uid="{00000000-0005-0000-0000-000029470000}"/>
    <cellStyle name="Input [yellow] 7" xfId="17392" xr:uid="{00000000-0005-0000-0000-00002A470000}"/>
    <cellStyle name="Input [yellow] 7 10" xfId="17393" xr:uid="{00000000-0005-0000-0000-00002B470000}"/>
    <cellStyle name="Input [yellow] 7 2" xfId="17394" xr:uid="{00000000-0005-0000-0000-00002C470000}"/>
    <cellStyle name="Input [yellow] 7 2 10" xfId="17395" xr:uid="{00000000-0005-0000-0000-00002D470000}"/>
    <cellStyle name="Input [yellow] 7 2 2" xfId="17396" xr:uid="{00000000-0005-0000-0000-00002E470000}"/>
    <cellStyle name="Input [yellow] 7 2 2 2" xfId="17397" xr:uid="{00000000-0005-0000-0000-00002F470000}"/>
    <cellStyle name="Input [yellow] 7 2 2 2 2" xfId="17398" xr:uid="{00000000-0005-0000-0000-000030470000}"/>
    <cellStyle name="Input [yellow] 7 2 2 2 2 2" xfId="17399" xr:uid="{00000000-0005-0000-0000-000031470000}"/>
    <cellStyle name="Input [yellow] 7 2 2 2 2 3" xfId="17400" xr:uid="{00000000-0005-0000-0000-000032470000}"/>
    <cellStyle name="Input [yellow] 7 2 2 2 3" xfId="17401" xr:uid="{00000000-0005-0000-0000-000033470000}"/>
    <cellStyle name="Input [yellow] 7 2 2 2 3 2" xfId="17402" xr:uid="{00000000-0005-0000-0000-000034470000}"/>
    <cellStyle name="Input [yellow] 7 2 2 2 3 3" xfId="17403" xr:uid="{00000000-0005-0000-0000-000035470000}"/>
    <cellStyle name="Input [yellow] 7 2 2 2 4" xfId="17404" xr:uid="{00000000-0005-0000-0000-000036470000}"/>
    <cellStyle name="Input [yellow] 7 2 2 2 4 2" xfId="17405" xr:uid="{00000000-0005-0000-0000-000037470000}"/>
    <cellStyle name="Input [yellow] 7 2 2 2 4 3" xfId="17406" xr:uid="{00000000-0005-0000-0000-000038470000}"/>
    <cellStyle name="Input [yellow] 7 2 2 2 5" xfId="17407" xr:uid="{00000000-0005-0000-0000-000039470000}"/>
    <cellStyle name="Input [yellow] 7 2 2 2 5 2" xfId="17408" xr:uid="{00000000-0005-0000-0000-00003A470000}"/>
    <cellStyle name="Input [yellow] 7 2 2 2 5 3" xfId="17409" xr:uid="{00000000-0005-0000-0000-00003B470000}"/>
    <cellStyle name="Input [yellow] 7 2 2 2 6" xfId="17410" xr:uid="{00000000-0005-0000-0000-00003C470000}"/>
    <cellStyle name="Input [yellow] 7 2 2 3" xfId="17411" xr:uid="{00000000-0005-0000-0000-00003D470000}"/>
    <cellStyle name="Input [yellow] 7 2 2 3 2" xfId="17412" xr:uid="{00000000-0005-0000-0000-00003E470000}"/>
    <cellStyle name="Input [yellow] 7 2 2 3 3" xfId="17413" xr:uid="{00000000-0005-0000-0000-00003F470000}"/>
    <cellStyle name="Input [yellow] 7 2 2 4" xfId="17414" xr:uid="{00000000-0005-0000-0000-000040470000}"/>
    <cellStyle name="Input [yellow] 7 2 2 4 2" xfId="17415" xr:uid="{00000000-0005-0000-0000-000041470000}"/>
    <cellStyle name="Input [yellow] 7 2 2 4 3" xfId="17416" xr:uid="{00000000-0005-0000-0000-000042470000}"/>
    <cellStyle name="Input [yellow] 7 2 2 5" xfId="17417" xr:uid="{00000000-0005-0000-0000-000043470000}"/>
    <cellStyle name="Input [yellow] 7 2 2 5 2" xfId="17418" xr:uid="{00000000-0005-0000-0000-000044470000}"/>
    <cellStyle name="Input [yellow] 7 2 2 5 3" xfId="17419" xr:uid="{00000000-0005-0000-0000-000045470000}"/>
    <cellStyle name="Input [yellow] 7 2 2 6" xfId="17420" xr:uid="{00000000-0005-0000-0000-000046470000}"/>
    <cellStyle name="Input [yellow] 7 2 2 7" xfId="17421" xr:uid="{00000000-0005-0000-0000-000047470000}"/>
    <cellStyle name="Input [yellow] 7 2 3" xfId="17422" xr:uid="{00000000-0005-0000-0000-000048470000}"/>
    <cellStyle name="Input [yellow] 7 2 3 2" xfId="17423" xr:uid="{00000000-0005-0000-0000-000049470000}"/>
    <cellStyle name="Input [yellow] 7 2 3 2 2" xfId="17424" xr:uid="{00000000-0005-0000-0000-00004A470000}"/>
    <cellStyle name="Input [yellow] 7 2 3 2 2 2" xfId="17425" xr:uid="{00000000-0005-0000-0000-00004B470000}"/>
    <cellStyle name="Input [yellow] 7 2 3 2 2 3" xfId="17426" xr:uid="{00000000-0005-0000-0000-00004C470000}"/>
    <cellStyle name="Input [yellow] 7 2 3 2 3" xfId="17427" xr:uid="{00000000-0005-0000-0000-00004D470000}"/>
    <cellStyle name="Input [yellow] 7 2 3 2 3 2" xfId="17428" xr:uid="{00000000-0005-0000-0000-00004E470000}"/>
    <cellStyle name="Input [yellow] 7 2 3 2 3 3" xfId="17429" xr:uid="{00000000-0005-0000-0000-00004F470000}"/>
    <cellStyle name="Input [yellow] 7 2 3 2 4" xfId="17430" xr:uid="{00000000-0005-0000-0000-000050470000}"/>
    <cellStyle name="Input [yellow] 7 2 3 2 4 2" xfId="17431" xr:uid="{00000000-0005-0000-0000-000051470000}"/>
    <cellStyle name="Input [yellow] 7 2 3 2 4 3" xfId="17432" xr:uid="{00000000-0005-0000-0000-000052470000}"/>
    <cellStyle name="Input [yellow] 7 2 3 2 5" xfId="17433" xr:uid="{00000000-0005-0000-0000-000053470000}"/>
    <cellStyle name="Input [yellow] 7 2 3 2 5 2" xfId="17434" xr:uid="{00000000-0005-0000-0000-000054470000}"/>
    <cellStyle name="Input [yellow] 7 2 3 2 5 3" xfId="17435" xr:uid="{00000000-0005-0000-0000-000055470000}"/>
    <cellStyle name="Input [yellow] 7 2 3 2 6" xfId="17436" xr:uid="{00000000-0005-0000-0000-000056470000}"/>
    <cellStyle name="Input [yellow] 7 2 3 3" xfId="17437" xr:uid="{00000000-0005-0000-0000-000057470000}"/>
    <cellStyle name="Input [yellow] 7 2 3 3 2" xfId="17438" xr:uid="{00000000-0005-0000-0000-000058470000}"/>
    <cellStyle name="Input [yellow] 7 2 3 3 3" xfId="17439" xr:uid="{00000000-0005-0000-0000-000059470000}"/>
    <cellStyle name="Input [yellow] 7 2 3 4" xfId="17440" xr:uid="{00000000-0005-0000-0000-00005A470000}"/>
    <cellStyle name="Input [yellow] 7 2 3 4 2" xfId="17441" xr:uid="{00000000-0005-0000-0000-00005B470000}"/>
    <cellStyle name="Input [yellow] 7 2 3 4 3" xfId="17442" xr:uid="{00000000-0005-0000-0000-00005C470000}"/>
    <cellStyle name="Input [yellow] 7 2 3 5" xfId="17443" xr:uid="{00000000-0005-0000-0000-00005D470000}"/>
    <cellStyle name="Input [yellow] 7 2 3 5 2" xfId="17444" xr:uid="{00000000-0005-0000-0000-00005E470000}"/>
    <cellStyle name="Input [yellow] 7 2 3 5 3" xfId="17445" xr:uid="{00000000-0005-0000-0000-00005F470000}"/>
    <cellStyle name="Input [yellow] 7 2 3 6" xfId="17446" xr:uid="{00000000-0005-0000-0000-000060470000}"/>
    <cellStyle name="Input [yellow] 7 2 3 7" xfId="17447" xr:uid="{00000000-0005-0000-0000-000061470000}"/>
    <cellStyle name="Input [yellow] 7 2 4" xfId="17448" xr:uid="{00000000-0005-0000-0000-000062470000}"/>
    <cellStyle name="Input [yellow] 7 2 4 2" xfId="17449" xr:uid="{00000000-0005-0000-0000-000063470000}"/>
    <cellStyle name="Input [yellow] 7 2 4 2 2" xfId="17450" xr:uid="{00000000-0005-0000-0000-000064470000}"/>
    <cellStyle name="Input [yellow] 7 2 4 2 2 2" xfId="17451" xr:uid="{00000000-0005-0000-0000-000065470000}"/>
    <cellStyle name="Input [yellow] 7 2 4 2 2 3" xfId="17452" xr:uid="{00000000-0005-0000-0000-000066470000}"/>
    <cellStyle name="Input [yellow] 7 2 4 2 3" xfId="17453" xr:uid="{00000000-0005-0000-0000-000067470000}"/>
    <cellStyle name="Input [yellow] 7 2 4 2 3 2" xfId="17454" xr:uid="{00000000-0005-0000-0000-000068470000}"/>
    <cellStyle name="Input [yellow] 7 2 4 2 3 3" xfId="17455" xr:uid="{00000000-0005-0000-0000-000069470000}"/>
    <cellStyle name="Input [yellow] 7 2 4 2 4" xfId="17456" xr:uid="{00000000-0005-0000-0000-00006A470000}"/>
    <cellStyle name="Input [yellow] 7 2 4 2 4 2" xfId="17457" xr:uid="{00000000-0005-0000-0000-00006B470000}"/>
    <cellStyle name="Input [yellow] 7 2 4 2 4 3" xfId="17458" xr:uid="{00000000-0005-0000-0000-00006C470000}"/>
    <cellStyle name="Input [yellow] 7 2 4 2 5" xfId="17459" xr:uid="{00000000-0005-0000-0000-00006D470000}"/>
    <cellStyle name="Input [yellow] 7 2 4 2 5 2" xfId="17460" xr:uid="{00000000-0005-0000-0000-00006E470000}"/>
    <cellStyle name="Input [yellow] 7 2 4 2 5 3" xfId="17461" xr:uid="{00000000-0005-0000-0000-00006F470000}"/>
    <cellStyle name="Input [yellow] 7 2 4 2 6" xfId="17462" xr:uid="{00000000-0005-0000-0000-000070470000}"/>
    <cellStyle name="Input [yellow] 7 2 4 3" xfId="17463" xr:uid="{00000000-0005-0000-0000-000071470000}"/>
    <cellStyle name="Input [yellow] 7 2 4 3 2" xfId="17464" xr:uid="{00000000-0005-0000-0000-000072470000}"/>
    <cellStyle name="Input [yellow] 7 2 4 3 3" xfId="17465" xr:uid="{00000000-0005-0000-0000-000073470000}"/>
    <cellStyle name="Input [yellow] 7 2 4 4" xfId="17466" xr:uid="{00000000-0005-0000-0000-000074470000}"/>
    <cellStyle name="Input [yellow] 7 2 4 4 2" xfId="17467" xr:uid="{00000000-0005-0000-0000-000075470000}"/>
    <cellStyle name="Input [yellow] 7 2 4 4 3" xfId="17468" xr:uid="{00000000-0005-0000-0000-000076470000}"/>
    <cellStyle name="Input [yellow] 7 2 4 5" xfId="17469" xr:uid="{00000000-0005-0000-0000-000077470000}"/>
    <cellStyle name="Input [yellow] 7 2 4 5 2" xfId="17470" xr:uid="{00000000-0005-0000-0000-000078470000}"/>
    <cellStyle name="Input [yellow] 7 2 4 5 3" xfId="17471" xr:uid="{00000000-0005-0000-0000-000079470000}"/>
    <cellStyle name="Input [yellow] 7 2 4 6" xfId="17472" xr:uid="{00000000-0005-0000-0000-00007A470000}"/>
    <cellStyle name="Input [yellow] 7 2 4 7" xfId="17473" xr:uid="{00000000-0005-0000-0000-00007B470000}"/>
    <cellStyle name="Input [yellow] 7 2 5" xfId="17474" xr:uid="{00000000-0005-0000-0000-00007C470000}"/>
    <cellStyle name="Input [yellow] 7 2 5 2" xfId="17475" xr:uid="{00000000-0005-0000-0000-00007D470000}"/>
    <cellStyle name="Input [yellow] 7 2 5 2 2" xfId="17476" xr:uid="{00000000-0005-0000-0000-00007E470000}"/>
    <cellStyle name="Input [yellow] 7 2 5 2 3" xfId="17477" xr:uid="{00000000-0005-0000-0000-00007F470000}"/>
    <cellStyle name="Input [yellow] 7 2 5 3" xfId="17478" xr:uid="{00000000-0005-0000-0000-000080470000}"/>
    <cellStyle name="Input [yellow] 7 2 5 3 2" xfId="17479" xr:uid="{00000000-0005-0000-0000-000081470000}"/>
    <cellStyle name="Input [yellow] 7 2 5 3 3" xfId="17480" xr:uid="{00000000-0005-0000-0000-000082470000}"/>
    <cellStyle name="Input [yellow] 7 2 5 4" xfId="17481" xr:uid="{00000000-0005-0000-0000-000083470000}"/>
    <cellStyle name="Input [yellow] 7 2 5 4 2" xfId="17482" xr:uid="{00000000-0005-0000-0000-000084470000}"/>
    <cellStyle name="Input [yellow] 7 2 5 4 3" xfId="17483" xr:uid="{00000000-0005-0000-0000-000085470000}"/>
    <cellStyle name="Input [yellow] 7 2 5 5" xfId="17484" xr:uid="{00000000-0005-0000-0000-000086470000}"/>
    <cellStyle name="Input [yellow] 7 2 5 5 2" xfId="17485" xr:uid="{00000000-0005-0000-0000-000087470000}"/>
    <cellStyle name="Input [yellow] 7 2 5 5 3" xfId="17486" xr:uid="{00000000-0005-0000-0000-000088470000}"/>
    <cellStyle name="Input [yellow] 7 2 5 6" xfId="17487" xr:uid="{00000000-0005-0000-0000-000089470000}"/>
    <cellStyle name="Input [yellow] 7 2 6" xfId="17488" xr:uid="{00000000-0005-0000-0000-00008A470000}"/>
    <cellStyle name="Input [yellow] 7 2 6 2" xfId="17489" xr:uid="{00000000-0005-0000-0000-00008B470000}"/>
    <cellStyle name="Input [yellow] 7 2 6 3" xfId="17490" xr:uid="{00000000-0005-0000-0000-00008C470000}"/>
    <cellStyle name="Input [yellow] 7 2 7" xfId="17491" xr:uid="{00000000-0005-0000-0000-00008D470000}"/>
    <cellStyle name="Input [yellow] 7 2 7 2" xfId="17492" xr:uid="{00000000-0005-0000-0000-00008E470000}"/>
    <cellStyle name="Input [yellow] 7 2 7 3" xfId="17493" xr:uid="{00000000-0005-0000-0000-00008F470000}"/>
    <cellStyle name="Input [yellow] 7 2 8" xfId="17494" xr:uid="{00000000-0005-0000-0000-000090470000}"/>
    <cellStyle name="Input [yellow] 7 2 8 2" xfId="17495" xr:uid="{00000000-0005-0000-0000-000091470000}"/>
    <cellStyle name="Input [yellow] 7 2 8 3" xfId="17496" xr:uid="{00000000-0005-0000-0000-000092470000}"/>
    <cellStyle name="Input [yellow] 7 2 9" xfId="17497" xr:uid="{00000000-0005-0000-0000-000093470000}"/>
    <cellStyle name="Input [yellow] 7 3" xfId="17498" xr:uid="{00000000-0005-0000-0000-000094470000}"/>
    <cellStyle name="Input [yellow] 7 3 10" xfId="17499" xr:uid="{00000000-0005-0000-0000-000095470000}"/>
    <cellStyle name="Input [yellow] 7 3 2" xfId="17500" xr:uid="{00000000-0005-0000-0000-000096470000}"/>
    <cellStyle name="Input [yellow] 7 3 2 2" xfId="17501" xr:uid="{00000000-0005-0000-0000-000097470000}"/>
    <cellStyle name="Input [yellow] 7 3 2 2 2" xfId="17502" xr:uid="{00000000-0005-0000-0000-000098470000}"/>
    <cellStyle name="Input [yellow] 7 3 2 2 2 2" xfId="17503" xr:uid="{00000000-0005-0000-0000-000099470000}"/>
    <cellStyle name="Input [yellow] 7 3 2 2 2 3" xfId="17504" xr:uid="{00000000-0005-0000-0000-00009A470000}"/>
    <cellStyle name="Input [yellow] 7 3 2 2 3" xfId="17505" xr:uid="{00000000-0005-0000-0000-00009B470000}"/>
    <cellStyle name="Input [yellow] 7 3 2 2 3 2" xfId="17506" xr:uid="{00000000-0005-0000-0000-00009C470000}"/>
    <cellStyle name="Input [yellow] 7 3 2 2 3 3" xfId="17507" xr:uid="{00000000-0005-0000-0000-00009D470000}"/>
    <cellStyle name="Input [yellow] 7 3 2 2 4" xfId="17508" xr:uid="{00000000-0005-0000-0000-00009E470000}"/>
    <cellStyle name="Input [yellow] 7 3 2 2 4 2" xfId="17509" xr:uid="{00000000-0005-0000-0000-00009F470000}"/>
    <cellStyle name="Input [yellow] 7 3 2 2 4 3" xfId="17510" xr:uid="{00000000-0005-0000-0000-0000A0470000}"/>
    <cellStyle name="Input [yellow] 7 3 2 2 5" xfId="17511" xr:uid="{00000000-0005-0000-0000-0000A1470000}"/>
    <cellStyle name="Input [yellow] 7 3 2 2 5 2" xfId="17512" xr:uid="{00000000-0005-0000-0000-0000A2470000}"/>
    <cellStyle name="Input [yellow] 7 3 2 2 5 3" xfId="17513" xr:uid="{00000000-0005-0000-0000-0000A3470000}"/>
    <cellStyle name="Input [yellow] 7 3 2 2 6" xfId="17514" xr:uid="{00000000-0005-0000-0000-0000A4470000}"/>
    <cellStyle name="Input [yellow] 7 3 2 3" xfId="17515" xr:uid="{00000000-0005-0000-0000-0000A5470000}"/>
    <cellStyle name="Input [yellow] 7 3 2 3 2" xfId="17516" xr:uid="{00000000-0005-0000-0000-0000A6470000}"/>
    <cellStyle name="Input [yellow] 7 3 2 3 3" xfId="17517" xr:uid="{00000000-0005-0000-0000-0000A7470000}"/>
    <cellStyle name="Input [yellow] 7 3 2 4" xfId="17518" xr:uid="{00000000-0005-0000-0000-0000A8470000}"/>
    <cellStyle name="Input [yellow] 7 3 2 4 2" xfId="17519" xr:uid="{00000000-0005-0000-0000-0000A9470000}"/>
    <cellStyle name="Input [yellow] 7 3 2 4 3" xfId="17520" xr:uid="{00000000-0005-0000-0000-0000AA470000}"/>
    <cellStyle name="Input [yellow] 7 3 2 5" xfId="17521" xr:uid="{00000000-0005-0000-0000-0000AB470000}"/>
    <cellStyle name="Input [yellow] 7 3 2 5 2" xfId="17522" xr:uid="{00000000-0005-0000-0000-0000AC470000}"/>
    <cellStyle name="Input [yellow] 7 3 2 5 3" xfId="17523" xr:uid="{00000000-0005-0000-0000-0000AD470000}"/>
    <cellStyle name="Input [yellow] 7 3 2 6" xfId="17524" xr:uid="{00000000-0005-0000-0000-0000AE470000}"/>
    <cellStyle name="Input [yellow] 7 3 2 7" xfId="17525" xr:uid="{00000000-0005-0000-0000-0000AF470000}"/>
    <cellStyle name="Input [yellow] 7 3 3" xfId="17526" xr:uid="{00000000-0005-0000-0000-0000B0470000}"/>
    <cellStyle name="Input [yellow] 7 3 3 2" xfId="17527" xr:uid="{00000000-0005-0000-0000-0000B1470000}"/>
    <cellStyle name="Input [yellow] 7 3 3 2 2" xfId="17528" xr:uid="{00000000-0005-0000-0000-0000B2470000}"/>
    <cellStyle name="Input [yellow] 7 3 3 2 2 2" xfId="17529" xr:uid="{00000000-0005-0000-0000-0000B3470000}"/>
    <cellStyle name="Input [yellow] 7 3 3 2 2 3" xfId="17530" xr:uid="{00000000-0005-0000-0000-0000B4470000}"/>
    <cellStyle name="Input [yellow] 7 3 3 2 3" xfId="17531" xr:uid="{00000000-0005-0000-0000-0000B5470000}"/>
    <cellStyle name="Input [yellow] 7 3 3 2 3 2" xfId="17532" xr:uid="{00000000-0005-0000-0000-0000B6470000}"/>
    <cellStyle name="Input [yellow] 7 3 3 2 3 3" xfId="17533" xr:uid="{00000000-0005-0000-0000-0000B7470000}"/>
    <cellStyle name="Input [yellow] 7 3 3 2 4" xfId="17534" xr:uid="{00000000-0005-0000-0000-0000B8470000}"/>
    <cellStyle name="Input [yellow] 7 3 3 2 4 2" xfId="17535" xr:uid="{00000000-0005-0000-0000-0000B9470000}"/>
    <cellStyle name="Input [yellow] 7 3 3 2 4 3" xfId="17536" xr:uid="{00000000-0005-0000-0000-0000BA470000}"/>
    <cellStyle name="Input [yellow] 7 3 3 2 5" xfId="17537" xr:uid="{00000000-0005-0000-0000-0000BB470000}"/>
    <cellStyle name="Input [yellow] 7 3 3 2 5 2" xfId="17538" xr:uid="{00000000-0005-0000-0000-0000BC470000}"/>
    <cellStyle name="Input [yellow] 7 3 3 2 5 3" xfId="17539" xr:uid="{00000000-0005-0000-0000-0000BD470000}"/>
    <cellStyle name="Input [yellow] 7 3 3 2 6" xfId="17540" xr:uid="{00000000-0005-0000-0000-0000BE470000}"/>
    <cellStyle name="Input [yellow] 7 3 3 3" xfId="17541" xr:uid="{00000000-0005-0000-0000-0000BF470000}"/>
    <cellStyle name="Input [yellow] 7 3 3 3 2" xfId="17542" xr:uid="{00000000-0005-0000-0000-0000C0470000}"/>
    <cellStyle name="Input [yellow] 7 3 3 3 3" xfId="17543" xr:uid="{00000000-0005-0000-0000-0000C1470000}"/>
    <cellStyle name="Input [yellow] 7 3 3 4" xfId="17544" xr:uid="{00000000-0005-0000-0000-0000C2470000}"/>
    <cellStyle name="Input [yellow] 7 3 3 4 2" xfId="17545" xr:uid="{00000000-0005-0000-0000-0000C3470000}"/>
    <cellStyle name="Input [yellow] 7 3 3 4 3" xfId="17546" xr:uid="{00000000-0005-0000-0000-0000C4470000}"/>
    <cellStyle name="Input [yellow] 7 3 3 5" xfId="17547" xr:uid="{00000000-0005-0000-0000-0000C5470000}"/>
    <cellStyle name="Input [yellow] 7 3 3 5 2" xfId="17548" xr:uid="{00000000-0005-0000-0000-0000C6470000}"/>
    <cellStyle name="Input [yellow] 7 3 3 5 3" xfId="17549" xr:uid="{00000000-0005-0000-0000-0000C7470000}"/>
    <cellStyle name="Input [yellow] 7 3 3 6" xfId="17550" xr:uid="{00000000-0005-0000-0000-0000C8470000}"/>
    <cellStyle name="Input [yellow] 7 3 3 7" xfId="17551" xr:uid="{00000000-0005-0000-0000-0000C9470000}"/>
    <cellStyle name="Input [yellow] 7 3 4" xfId="17552" xr:uid="{00000000-0005-0000-0000-0000CA470000}"/>
    <cellStyle name="Input [yellow] 7 3 4 2" xfId="17553" xr:uid="{00000000-0005-0000-0000-0000CB470000}"/>
    <cellStyle name="Input [yellow] 7 3 4 2 2" xfId="17554" xr:uid="{00000000-0005-0000-0000-0000CC470000}"/>
    <cellStyle name="Input [yellow] 7 3 4 2 2 2" xfId="17555" xr:uid="{00000000-0005-0000-0000-0000CD470000}"/>
    <cellStyle name="Input [yellow] 7 3 4 2 2 3" xfId="17556" xr:uid="{00000000-0005-0000-0000-0000CE470000}"/>
    <cellStyle name="Input [yellow] 7 3 4 2 3" xfId="17557" xr:uid="{00000000-0005-0000-0000-0000CF470000}"/>
    <cellStyle name="Input [yellow] 7 3 4 2 3 2" xfId="17558" xr:uid="{00000000-0005-0000-0000-0000D0470000}"/>
    <cellStyle name="Input [yellow] 7 3 4 2 3 3" xfId="17559" xr:uid="{00000000-0005-0000-0000-0000D1470000}"/>
    <cellStyle name="Input [yellow] 7 3 4 2 4" xfId="17560" xr:uid="{00000000-0005-0000-0000-0000D2470000}"/>
    <cellStyle name="Input [yellow] 7 3 4 2 4 2" xfId="17561" xr:uid="{00000000-0005-0000-0000-0000D3470000}"/>
    <cellStyle name="Input [yellow] 7 3 4 2 4 3" xfId="17562" xr:uid="{00000000-0005-0000-0000-0000D4470000}"/>
    <cellStyle name="Input [yellow] 7 3 4 2 5" xfId="17563" xr:uid="{00000000-0005-0000-0000-0000D5470000}"/>
    <cellStyle name="Input [yellow] 7 3 4 2 5 2" xfId="17564" xr:uid="{00000000-0005-0000-0000-0000D6470000}"/>
    <cellStyle name="Input [yellow] 7 3 4 2 5 3" xfId="17565" xr:uid="{00000000-0005-0000-0000-0000D7470000}"/>
    <cellStyle name="Input [yellow] 7 3 4 2 6" xfId="17566" xr:uid="{00000000-0005-0000-0000-0000D8470000}"/>
    <cellStyle name="Input [yellow] 7 3 4 3" xfId="17567" xr:uid="{00000000-0005-0000-0000-0000D9470000}"/>
    <cellStyle name="Input [yellow] 7 3 4 3 2" xfId="17568" xr:uid="{00000000-0005-0000-0000-0000DA470000}"/>
    <cellStyle name="Input [yellow] 7 3 4 3 3" xfId="17569" xr:uid="{00000000-0005-0000-0000-0000DB470000}"/>
    <cellStyle name="Input [yellow] 7 3 4 4" xfId="17570" xr:uid="{00000000-0005-0000-0000-0000DC470000}"/>
    <cellStyle name="Input [yellow] 7 3 4 4 2" xfId="17571" xr:uid="{00000000-0005-0000-0000-0000DD470000}"/>
    <cellStyle name="Input [yellow] 7 3 4 4 3" xfId="17572" xr:uid="{00000000-0005-0000-0000-0000DE470000}"/>
    <cellStyle name="Input [yellow] 7 3 4 5" xfId="17573" xr:uid="{00000000-0005-0000-0000-0000DF470000}"/>
    <cellStyle name="Input [yellow] 7 3 4 5 2" xfId="17574" xr:uid="{00000000-0005-0000-0000-0000E0470000}"/>
    <cellStyle name="Input [yellow] 7 3 4 5 3" xfId="17575" xr:uid="{00000000-0005-0000-0000-0000E1470000}"/>
    <cellStyle name="Input [yellow] 7 3 4 6" xfId="17576" xr:uid="{00000000-0005-0000-0000-0000E2470000}"/>
    <cellStyle name="Input [yellow] 7 3 4 7" xfId="17577" xr:uid="{00000000-0005-0000-0000-0000E3470000}"/>
    <cellStyle name="Input [yellow] 7 3 5" xfId="17578" xr:uid="{00000000-0005-0000-0000-0000E4470000}"/>
    <cellStyle name="Input [yellow] 7 3 5 2" xfId="17579" xr:uid="{00000000-0005-0000-0000-0000E5470000}"/>
    <cellStyle name="Input [yellow] 7 3 5 2 2" xfId="17580" xr:uid="{00000000-0005-0000-0000-0000E6470000}"/>
    <cellStyle name="Input [yellow] 7 3 5 2 3" xfId="17581" xr:uid="{00000000-0005-0000-0000-0000E7470000}"/>
    <cellStyle name="Input [yellow] 7 3 5 3" xfId="17582" xr:uid="{00000000-0005-0000-0000-0000E8470000}"/>
    <cellStyle name="Input [yellow] 7 3 5 3 2" xfId="17583" xr:uid="{00000000-0005-0000-0000-0000E9470000}"/>
    <cellStyle name="Input [yellow] 7 3 5 3 3" xfId="17584" xr:uid="{00000000-0005-0000-0000-0000EA470000}"/>
    <cellStyle name="Input [yellow] 7 3 5 4" xfId="17585" xr:uid="{00000000-0005-0000-0000-0000EB470000}"/>
    <cellStyle name="Input [yellow] 7 3 5 4 2" xfId="17586" xr:uid="{00000000-0005-0000-0000-0000EC470000}"/>
    <cellStyle name="Input [yellow] 7 3 5 4 3" xfId="17587" xr:uid="{00000000-0005-0000-0000-0000ED470000}"/>
    <cellStyle name="Input [yellow] 7 3 5 5" xfId="17588" xr:uid="{00000000-0005-0000-0000-0000EE470000}"/>
    <cellStyle name="Input [yellow] 7 3 5 5 2" xfId="17589" xr:uid="{00000000-0005-0000-0000-0000EF470000}"/>
    <cellStyle name="Input [yellow] 7 3 5 5 3" xfId="17590" xr:uid="{00000000-0005-0000-0000-0000F0470000}"/>
    <cellStyle name="Input [yellow] 7 3 5 6" xfId="17591" xr:uid="{00000000-0005-0000-0000-0000F1470000}"/>
    <cellStyle name="Input [yellow] 7 3 6" xfId="17592" xr:uid="{00000000-0005-0000-0000-0000F2470000}"/>
    <cellStyle name="Input [yellow] 7 3 6 2" xfId="17593" xr:uid="{00000000-0005-0000-0000-0000F3470000}"/>
    <cellStyle name="Input [yellow] 7 3 6 3" xfId="17594" xr:uid="{00000000-0005-0000-0000-0000F4470000}"/>
    <cellStyle name="Input [yellow] 7 3 7" xfId="17595" xr:uid="{00000000-0005-0000-0000-0000F5470000}"/>
    <cellStyle name="Input [yellow] 7 3 7 2" xfId="17596" xr:uid="{00000000-0005-0000-0000-0000F6470000}"/>
    <cellStyle name="Input [yellow] 7 3 7 3" xfId="17597" xr:uid="{00000000-0005-0000-0000-0000F7470000}"/>
    <cellStyle name="Input [yellow] 7 3 8" xfId="17598" xr:uid="{00000000-0005-0000-0000-0000F8470000}"/>
    <cellStyle name="Input [yellow] 7 3 8 2" xfId="17599" xr:uid="{00000000-0005-0000-0000-0000F9470000}"/>
    <cellStyle name="Input [yellow] 7 3 8 3" xfId="17600" xr:uid="{00000000-0005-0000-0000-0000FA470000}"/>
    <cellStyle name="Input [yellow] 7 3 9" xfId="17601" xr:uid="{00000000-0005-0000-0000-0000FB470000}"/>
    <cellStyle name="Input [yellow] 7 4" xfId="17602" xr:uid="{00000000-0005-0000-0000-0000FC470000}"/>
    <cellStyle name="Input [yellow] 7 4 10" xfId="17603" xr:uid="{00000000-0005-0000-0000-0000FD470000}"/>
    <cellStyle name="Input [yellow] 7 4 2" xfId="17604" xr:uid="{00000000-0005-0000-0000-0000FE470000}"/>
    <cellStyle name="Input [yellow] 7 4 2 2" xfId="17605" xr:uid="{00000000-0005-0000-0000-0000FF470000}"/>
    <cellStyle name="Input [yellow] 7 4 2 2 2" xfId="17606" xr:uid="{00000000-0005-0000-0000-000000480000}"/>
    <cellStyle name="Input [yellow] 7 4 2 2 2 2" xfId="17607" xr:uid="{00000000-0005-0000-0000-000001480000}"/>
    <cellStyle name="Input [yellow] 7 4 2 2 2 3" xfId="17608" xr:uid="{00000000-0005-0000-0000-000002480000}"/>
    <cellStyle name="Input [yellow] 7 4 2 2 3" xfId="17609" xr:uid="{00000000-0005-0000-0000-000003480000}"/>
    <cellStyle name="Input [yellow] 7 4 2 2 3 2" xfId="17610" xr:uid="{00000000-0005-0000-0000-000004480000}"/>
    <cellStyle name="Input [yellow] 7 4 2 2 3 3" xfId="17611" xr:uid="{00000000-0005-0000-0000-000005480000}"/>
    <cellStyle name="Input [yellow] 7 4 2 2 4" xfId="17612" xr:uid="{00000000-0005-0000-0000-000006480000}"/>
    <cellStyle name="Input [yellow] 7 4 2 2 4 2" xfId="17613" xr:uid="{00000000-0005-0000-0000-000007480000}"/>
    <cellStyle name="Input [yellow] 7 4 2 2 4 3" xfId="17614" xr:uid="{00000000-0005-0000-0000-000008480000}"/>
    <cellStyle name="Input [yellow] 7 4 2 2 5" xfId="17615" xr:uid="{00000000-0005-0000-0000-000009480000}"/>
    <cellStyle name="Input [yellow] 7 4 2 2 5 2" xfId="17616" xr:uid="{00000000-0005-0000-0000-00000A480000}"/>
    <cellStyle name="Input [yellow] 7 4 2 2 5 3" xfId="17617" xr:uid="{00000000-0005-0000-0000-00000B480000}"/>
    <cellStyle name="Input [yellow] 7 4 2 2 6" xfId="17618" xr:uid="{00000000-0005-0000-0000-00000C480000}"/>
    <cellStyle name="Input [yellow] 7 4 2 3" xfId="17619" xr:uid="{00000000-0005-0000-0000-00000D480000}"/>
    <cellStyle name="Input [yellow] 7 4 2 3 2" xfId="17620" xr:uid="{00000000-0005-0000-0000-00000E480000}"/>
    <cellStyle name="Input [yellow] 7 4 2 3 3" xfId="17621" xr:uid="{00000000-0005-0000-0000-00000F480000}"/>
    <cellStyle name="Input [yellow] 7 4 2 4" xfId="17622" xr:uid="{00000000-0005-0000-0000-000010480000}"/>
    <cellStyle name="Input [yellow] 7 4 2 4 2" xfId="17623" xr:uid="{00000000-0005-0000-0000-000011480000}"/>
    <cellStyle name="Input [yellow] 7 4 2 4 3" xfId="17624" xr:uid="{00000000-0005-0000-0000-000012480000}"/>
    <cellStyle name="Input [yellow] 7 4 2 5" xfId="17625" xr:uid="{00000000-0005-0000-0000-000013480000}"/>
    <cellStyle name="Input [yellow] 7 4 2 5 2" xfId="17626" xr:uid="{00000000-0005-0000-0000-000014480000}"/>
    <cellStyle name="Input [yellow] 7 4 2 5 3" xfId="17627" xr:uid="{00000000-0005-0000-0000-000015480000}"/>
    <cellStyle name="Input [yellow] 7 4 2 6" xfId="17628" xr:uid="{00000000-0005-0000-0000-000016480000}"/>
    <cellStyle name="Input [yellow] 7 4 2 7" xfId="17629" xr:uid="{00000000-0005-0000-0000-000017480000}"/>
    <cellStyle name="Input [yellow] 7 4 3" xfId="17630" xr:uid="{00000000-0005-0000-0000-000018480000}"/>
    <cellStyle name="Input [yellow] 7 4 3 2" xfId="17631" xr:uid="{00000000-0005-0000-0000-000019480000}"/>
    <cellStyle name="Input [yellow] 7 4 3 2 2" xfId="17632" xr:uid="{00000000-0005-0000-0000-00001A480000}"/>
    <cellStyle name="Input [yellow] 7 4 3 2 2 2" xfId="17633" xr:uid="{00000000-0005-0000-0000-00001B480000}"/>
    <cellStyle name="Input [yellow] 7 4 3 2 2 3" xfId="17634" xr:uid="{00000000-0005-0000-0000-00001C480000}"/>
    <cellStyle name="Input [yellow] 7 4 3 2 3" xfId="17635" xr:uid="{00000000-0005-0000-0000-00001D480000}"/>
    <cellStyle name="Input [yellow] 7 4 3 2 3 2" xfId="17636" xr:uid="{00000000-0005-0000-0000-00001E480000}"/>
    <cellStyle name="Input [yellow] 7 4 3 2 3 3" xfId="17637" xr:uid="{00000000-0005-0000-0000-00001F480000}"/>
    <cellStyle name="Input [yellow] 7 4 3 2 4" xfId="17638" xr:uid="{00000000-0005-0000-0000-000020480000}"/>
    <cellStyle name="Input [yellow] 7 4 3 2 4 2" xfId="17639" xr:uid="{00000000-0005-0000-0000-000021480000}"/>
    <cellStyle name="Input [yellow] 7 4 3 2 4 3" xfId="17640" xr:uid="{00000000-0005-0000-0000-000022480000}"/>
    <cellStyle name="Input [yellow] 7 4 3 2 5" xfId="17641" xr:uid="{00000000-0005-0000-0000-000023480000}"/>
    <cellStyle name="Input [yellow] 7 4 3 2 5 2" xfId="17642" xr:uid="{00000000-0005-0000-0000-000024480000}"/>
    <cellStyle name="Input [yellow] 7 4 3 2 5 3" xfId="17643" xr:uid="{00000000-0005-0000-0000-000025480000}"/>
    <cellStyle name="Input [yellow] 7 4 3 2 6" xfId="17644" xr:uid="{00000000-0005-0000-0000-000026480000}"/>
    <cellStyle name="Input [yellow] 7 4 3 3" xfId="17645" xr:uid="{00000000-0005-0000-0000-000027480000}"/>
    <cellStyle name="Input [yellow] 7 4 3 3 2" xfId="17646" xr:uid="{00000000-0005-0000-0000-000028480000}"/>
    <cellStyle name="Input [yellow] 7 4 3 3 3" xfId="17647" xr:uid="{00000000-0005-0000-0000-000029480000}"/>
    <cellStyle name="Input [yellow] 7 4 3 4" xfId="17648" xr:uid="{00000000-0005-0000-0000-00002A480000}"/>
    <cellStyle name="Input [yellow] 7 4 3 4 2" xfId="17649" xr:uid="{00000000-0005-0000-0000-00002B480000}"/>
    <cellStyle name="Input [yellow] 7 4 3 4 3" xfId="17650" xr:uid="{00000000-0005-0000-0000-00002C480000}"/>
    <cellStyle name="Input [yellow] 7 4 3 5" xfId="17651" xr:uid="{00000000-0005-0000-0000-00002D480000}"/>
    <cellStyle name="Input [yellow] 7 4 3 5 2" xfId="17652" xr:uid="{00000000-0005-0000-0000-00002E480000}"/>
    <cellStyle name="Input [yellow] 7 4 3 5 3" xfId="17653" xr:uid="{00000000-0005-0000-0000-00002F480000}"/>
    <cellStyle name="Input [yellow] 7 4 3 6" xfId="17654" xr:uid="{00000000-0005-0000-0000-000030480000}"/>
    <cellStyle name="Input [yellow] 7 4 3 7" xfId="17655" xr:uid="{00000000-0005-0000-0000-000031480000}"/>
    <cellStyle name="Input [yellow] 7 4 4" xfId="17656" xr:uid="{00000000-0005-0000-0000-000032480000}"/>
    <cellStyle name="Input [yellow] 7 4 4 2" xfId="17657" xr:uid="{00000000-0005-0000-0000-000033480000}"/>
    <cellStyle name="Input [yellow] 7 4 4 2 2" xfId="17658" xr:uid="{00000000-0005-0000-0000-000034480000}"/>
    <cellStyle name="Input [yellow] 7 4 4 2 2 2" xfId="17659" xr:uid="{00000000-0005-0000-0000-000035480000}"/>
    <cellStyle name="Input [yellow] 7 4 4 2 2 3" xfId="17660" xr:uid="{00000000-0005-0000-0000-000036480000}"/>
    <cellStyle name="Input [yellow] 7 4 4 2 3" xfId="17661" xr:uid="{00000000-0005-0000-0000-000037480000}"/>
    <cellStyle name="Input [yellow] 7 4 4 2 3 2" xfId="17662" xr:uid="{00000000-0005-0000-0000-000038480000}"/>
    <cellStyle name="Input [yellow] 7 4 4 2 3 3" xfId="17663" xr:uid="{00000000-0005-0000-0000-000039480000}"/>
    <cellStyle name="Input [yellow] 7 4 4 2 4" xfId="17664" xr:uid="{00000000-0005-0000-0000-00003A480000}"/>
    <cellStyle name="Input [yellow] 7 4 4 2 4 2" xfId="17665" xr:uid="{00000000-0005-0000-0000-00003B480000}"/>
    <cellStyle name="Input [yellow] 7 4 4 2 4 3" xfId="17666" xr:uid="{00000000-0005-0000-0000-00003C480000}"/>
    <cellStyle name="Input [yellow] 7 4 4 2 5" xfId="17667" xr:uid="{00000000-0005-0000-0000-00003D480000}"/>
    <cellStyle name="Input [yellow] 7 4 4 2 5 2" xfId="17668" xr:uid="{00000000-0005-0000-0000-00003E480000}"/>
    <cellStyle name="Input [yellow] 7 4 4 2 5 3" xfId="17669" xr:uid="{00000000-0005-0000-0000-00003F480000}"/>
    <cellStyle name="Input [yellow] 7 4 4 2 6" xfId="17670" xr:uid="{00000000-0005-0000-0000-000040480000}"/>
    <cellStyle name="Input [yellow] 7 4 4 3" xfId="17671" xr:uid="{00000000-0005-0000-0000-000041480000}"/>
    <cellStyle name="Input [yellow] 7 4 4 3 2" xfId="17672" xr:uid="{00000000-0005-0000-0000-000042480000}"/>
    <cellStyle name="Input [yellow] 7 4 4 3 3" xfId="17673" xr:uid="{00000000-0005-0000-0000-000043480000}"/>
    <cellStyle name="Input [yellow] 7 4 4 4" xfId="17674" xr:uid="{00000000-0005-0000-0000-000044480000}"/>
    <cellStyle name="Input [yellow] 7 4 4 4 2" xfId="17675" xr:uid="{00000000-0005-0000-0000-000045480000}"/>
    <cellStyle name="Input [yellow] 7 4 4 4 3" xfId="17676" xr:uid="{00000000-0005-0000-0000-000046480000}"/>
    <cellStyle name="Input [yellow] 7 4 4 5" xfId="17677" xr:uid="{00000000-0005-0000-0000-000047480000}"/>
    <cellStyle name="Input [yellow] 7 4 4 5 2" xfId="17678" xr:uid="{00000000-0005-0000-0000-000048480000}"/>
    <cellStyle name="Input [yellow] 7 4 4 5 3" xfId="17679" xr:uid="{00000000-0005-0000-0000-000049480000}"/>
    <cellStyle name="Input [yellow] 7 4 4 6" xfId="17680" xr:uid="{00000000-0005-0000-0000-00004A480000}"/>
    <cellStyle name="Input [yellow] 7 4 4 7" xfId="17681" xr:uid="{00000000-0005-0000-0000-00004B480000}"/>
    <cellStyle name="Input [yellow] 7 4 5" xfId="17682" xr:uid="{00000000-0005-0000-0000-00004C480000}"/>
    <cellStyle name="Input [yellow] 7 4 5 2" xfId="17683" xr:uid="{00000000-0005-0000-0000-00004D480000}"/>
    <cellStyle name="Input [yellow] 7 4 5 2 2" xfId="17684" xr:uid="{00000000-0005-0000-0000-00004E480000}"/>
    <cellStyle name="Input [yellow] 7 4 5 2 3" xfId="17685" xr:uid="{00000000-0005-0000-0000-00004F480000}"/>
    <cellStyle name="Input [yellow] 7 4 5 3" xfId="17686" xr:uid="{00000000-0005-0000-0000-000050480000}"/>
    <cellStyle name="Input [yellow] 7 4 5 3 2" xfId="17687" xr:uid="{00000000-0005-0000-0000-000051480000}"/>
    <cellStyle name="Input [yellow] 7 4 5 3 3" xfId="17688" xr:uid="{00000000-0005-0000-0000-000052480000}"/>
    <cellStyle name="Input [yellow] 7 4 5 4" xfId="17689" xr:uid="{00000000-0005-0000-0000-000053480000}"/>
    <cellStyle name="Input [yellow] 7 4 5 4 2" xfId="17690" xr:uid="{00000000-0005-0000-0000-000054480000}"/>
    <cellStyle name="Input [yellow] 7 4 5 4 3" xfId="17691" xr:uid="{00000000-0005-0000-0000-000055480000}"/>
    <cellStyle name="Input [yellow] 7 4 5 5" xfId="17692" xr:uid="{00000000-0005-0000-0000-000056480000}"/>
    <cellStyle name="Input [yellow] 7 4 5 5 2" xfId="17693" xr:uid="{00000000-0005-0000-0000-000057480000}"/>
    <cellStyle name="Input [yellow] 7 4 5 5 3" xfId="17694" xr:uid="{00000000-0005-0000-0000-000058480000}"/>
    <cellStyle name="Input [yellow] 7 4 5 6" xfId="17695" xr:uid="{00000000-0005-0000-0000-000059480000}"/>
    <cellStyle name="Input [yellow] 7 4 6" xfId="17696" xr:uid="{00000000-0005-0000-0000-00005A480000}"/>
    <cellStyle name="Input [yellow] 7 4 6 2" xfId="17697" xr:uid="{00000000-0005-0000-0000-00005B480000}"/>
    <cellStyle name="Input [yellow] 7 4 6 3" xfId="17698" xr:uid="{00000000-0005-0000-0000-00005C480000}"/>
    <cellStyle name="Input [yellow] 7 4 7" xfId="17699" xr:uid="{00000000-0005-0000-0000-00005D480000}"/>
    <cellStyle name="Input [yellow] 7 4 7 2" xfId="17700" xr:uid="{00000000-0005-0000-0000-00005E480000}"/>
    <cellStyle name="Input [yellow] 7 4 7 3" xfId="17701" xr:uid="{00000000-0005-0000-0000-00005F480000}"/>
    <cellStyle name="Input [yellow] 7 4 8" xfId="17702" xr:uid="{00000000-0005-0000-0000-000060480000}"/>
    <cellStyle name="Input [yellow] 7 4 8 2" xfId="17703" xr:uid="{00000000-0005-0000-0000-000061480000}"/>
    <cellStyle name="Input [yellow] 7 4 8 3" xfId="17704" xr:uid="{00000000-0005-0000-0000-000062480000}"/>
    <cellStyle name="Input [yellow] 7 4 9" xfId="17705" xr:uid="{00000000-0005-0000-0000-000063480000}"/>
    <cellStyle name="Input [yellow] 7 5" xfId="17706" xr:uid="{00000000-0005-0000-0000-000064480000}"/>
    <cellStyle name="Input [yellow] 7 5 2" xfId="17707" xr:uid="{00000000-0005-0000-0000-000065480000}"/>
    <cellStyle name="Input [yellow] 7 5 2 2" xfId="17708" xr:uid="{00000000-0005-0000-0000-000066480000}"/>
    <cellStyle name="Input [yellow] 7 5 2 3" xfId="17709" xr:uid="{00000000-0005-0000-0000-000067480000}"/>
    <cellStyle name="Input [yellow] 7 5 3" xfId="17710" xr:uid="{00000000-0005-0000-0000-000068480000}"/>
    <cellStyle name="Input [yellow] 7 5 3 2" xfId="17711" xr:uid="{00000000-0005-0000-0000-000069480000}"/>
    <cellStyle name="Input [yellow] 7 5 3 3" xfId="17712" xr:uid="{00000000-0005-0000-0000-00006A480000}"/>
    <cellStyle name="Input [yellow] 7 5 4" xfId="17713" xr:uid="{00000000-0005-0000-0000-00006B480000}"/>
    <cellStyle name="Input [yellow] 7 5 4 2" xfId="17714" xr:uid="{00000000-0005-0000-0000-00006C480000}"/>
    <cellStyle name="Input [yellow] 7 5 4 3" xfId="17715" xr:uid="{00000000-0005-0000-0000-00006D480000}"/>
    <cellStyle name="Input [yellow] 7 5 5" xfId="17716" xr:uid="{00000000-0005-0000-0000-00006E480000}"/>
    <cellStyle name="Input [yellow] 7 5 5 2" xfId="17717" xr:uid="{00000000-0005-0000-0000-00006F480000}"/>
    <cellStyle name="Input [yellow] 7 5 5 3" xfId="17718" xr:uid="{00000000-0005-0000-0000-000070480000}"/>
    <cellStyle name="Input [yellow] 7 5 6" xfId="17719" xr:uid="{00000000-0005-0000-0000-000071480000}"/>
    <cellStyle name="Input [yellow] 7 6" xfId="17720" xr:uid="{00000000-0005-0000-0000-000072480000}"/>
    <cellStyle name="Input [yellow] 7 6 2" xfId="17721" xr:uid="{00000000-0005-0000-0000-000073480000}"/>
    <cellStyle name="Input [yellow] 7 6 3" xfId="17722" xr:uid="{00000000-0005-0000-0000-000074480000}"/>
    <cellStyle name="Input [yellow] 7 7" xfId="17723" xr:uid="{00000000-0005-0000-0000-000075480000}"/>
    <cellStyle name="Input [yellow] 7 7 2" xfId="17724" xr:uid="{00000000-0005-0000-0000-000076480000}"/>
    <cellStyle name="Input [yellow] 7 7 3" xfId="17725" xr:uid="{00000000-0005-0000-0000-000077480000}"/>
    <cellStyle name="Input [yellow] 7 8" xfId="17726" xr:uid="{00000000-0005-0000-0000-000078480000}"/>
    <cellStyle name="Input [yellow] 7 8 2" xfId="17727" xr:uid="{00000000-0005-0000-0000-000079480000}"/>
    <cellStyle name="Input [yellow] 7 8 3" xfId="17728" xr:uid="{00000000-0005-0000-0000-00007A480000}"/>
    <cellStyle name="Input [yellow] 7 9" xfId="17729" xr:uid="{00000000-0005-0000-0000-00007B480000}"/>
    <cellStyle name="Input [yellow] 8" xfId="17730" xr:uid="{00000000-0005-0000-0000-00007C480000}"/>
    <cellStyle name="Input [yellow] 8 10" xfId="17731" xr:uid="{00000000-0005-0000-0000-00007D480000}"/>
    <cellStyle name="Input [yellow] 8 2" xfId="17732" xr:uid="{00000000-0005-0000-0000-00007E480000}"/>
    <cellStyle name="Input [yellow] 8 2 10" xfId="17733" xr:uid="{00000000-0005-0000-0000-00007F480000}"/>
    <cellStyle name="Input [yellow] 8 2 2" xfId="17734" xr:uid="{00000000-0005-0000-0000-000080480000}"/>
    <cellStyle name="Input [yellow] 8 2 2 2" xfId="17735" xr:uid="{00000000-0005-0000-0000-000081480000}"/>
    <cellStyle name="Input [yellow] 8 2 2 2 2" xfId="17736" xr:uid="{00000000-0005-0000-0000-000082480000}"/>
    <cellStyle name="Input [yellow] 8 2 2 2 2 2" xfId="17737" xr:uid="{00000000-0005-0000-0000-000083480000}"/>
    <cellStyle name="Input [yellow] 8 2 2 2 2 3" xfId="17738" xr:uid="{00000000-0005-0000-0000-000084480000}"/>
    <cellStyle name="Input [yellow] 8 2 2 2 3" xfId="17739" xr:uid="{00000000-0005-0000-0000-000085480000}"/>
    <cellStyle name="Input [yellow] 8 2 2 2 3 2" xfId="17740" xr:uid="{00000000-0005-0000-0000-000086480000}"/>
    <cellStyle name="Input [yellow] 8 2 2 2 3 3" xfId="17741" xr:uid="{00000000-0005-0000-0000-000087480000}"/>
    <cellStyle name="Input [yellow] 8 2 2 2 4" xfId="17742" xr:uid="{00000000-0005-0000-0000-000088480000}"/>
    <cellStyle name="Input [yellow] 8 2 2 2 4 2" xfId="17743" xr:uid="{00000000-0005-0000-0000-000089480000}"/>
    <cellStyle name="Input [yellow] 8 2 2 2 4 3" xfId="17744" xr:uid="{00000000-0005-0000-0000-00008A480000}"/>
    <cellStyle name="Input [yellow] 8 2 2 2 5" xfId="17745" xr:uid="{00000000-0005-0000-0000-00008B480000}"/>
    <cellStyle name="Input [yellow] 8 2 2 2 5 2" xfId="17746" xr:uid="{00000000-0005-0000-0000-00008C480000}"/>
    <cellStyle name="Input [yellow] 8 2 2 2 5 3" xfId="17747" xr:uid="{00000000-0005-0000-0000-00008D480000}"/>
    <cellStyle name="Input [yellow] 8 2 2 2 6" xfId="17748" xr:uid="{00000000-0005-0000-0000-00008E480000}"/>
    <cellStyle name="Input [yellow] 8 2 2 3" xfId="17749" xr:uid="{00000000-0005-0000-0000-00008F480000}"/>
    <cellStyle name="Input [yellow] 8 2 2 3 2" xfId="17750" xr:uid="{00000000-0005-0000-0000-000090480000}"/>
    <cellStyle name="Input [yellow] 8 2 2 3 3" xfId="17751" xr:uid="{00000000-0005-0000-0000-000091480000}"/>
    <cellStyle name="Input [yellow] 8 2 2 4" xfId="17752" xr:uid="{00000000-0005-0000-0000-000092480000}"/>
    <cellStyle name="Input [yellow] 8 2 2 4 2" xfId="17753" xr:uid="{00000000-0005-0000-0000-000093480000}"/>
    <cellStyle name="Input [yellow] 8 2 2 4 3" xfId="17754" xr:uid="{00000000-0005-0000-0000-000094480000}"/>
    <cellStyle name="Input [yellow] 8 2 2 5" xfId="17755" xr:uid="{00000000-0005-0000-0000-000095480000}"/>
    <cellStyle name="Input [yellow] 8 2 2 5 2" xfId="17756" xr:uid="{00000000-0005-0000-0000-000096480000}"/>
    <cellStyle name="Input [yellow] 8 2 2 5 3" xfId="17757" xr:uid="{00000000-0005-0000-0000-000097480000}"/>
    <cellStyle name="Input [yellow] 8 2 2 6" xfId="17758" xr:uid="{00000000-0005-0000-0000-000098480000}"/>
    <cellStyle name="Input [yellow] 8 2 2 7" xfId="17759" xr:uid="{00000000-0005-0000-0000-000099480000}"/>
    <cellStyle name="Input [yellow] 8 2 3" xfId="17760" xr:uid="{00000000-0005-0000-0000-00009A480000}"/>
    <cellStyle name="Input [yellow] 8 2 3 2" xfId="17761" xr:uid="{00000000-0005-0000-0000-00009B480000}"/>
    <cellStyle name="Input [yellow] 8 2 3 2 2" xfId="17762" xr:uid="{00000000-0005-0000-0000-00009C480000}"/>
    <cellStyle name="Input [yellow] 8 2 3 2 2 2" xfId="17763" xr:uid="{00000000-0005-0000-0000-00009D480000}"/>
    <cellStyle name="Input [yellow] 8 2 3 2 2 3" xfId="17764" xr:uid="{00000000-0005-0000-0000-00009E480000}"/>
    <cellStyle name="Input [yellow] 8 2 3 2 3" xfId="17765" xr:uid="{00000000-0005-0000-0000-00009F480000}"/>
    <cellStyle name="Input [yellow] 8 2 3 2 3 2" xfId="17766" xr:uid="{00000000-0005-0000-0000-0000A0480000}"/>
    <cellStyle name="Input [yellow] 8 2 3 2 3 3" xfId="17767" xr:uid="{00000000-0005-0000-0000-0000A1480000}"/>
    <cellStyle name="Input [yellow] 8 2 3 2 4" xfId="17768" xr:uid="{00000000-0005-0000-0000-0000A2480000}"/>
    <cellStyle name="Input [yellow] 8 2 3 2 4 2" xfId="17769" xr:uid="{00000000-0005-0000-0000-0000A3480000}"/>
    <cellStyle name="Input [yellow] 8 2 3 2 4 3" xfId="17770" xr:uid="{00000000-0005-0000-0000-0000A4480000}"/>
    <cellStyle name="Input [yellow] 8 2 3 2 5" xfId="17771" xr:uid="{00000000-0005-0000-0000-0000A5480000}"/>
    <cellStyle name="Input [yellow] 8 2 3 2 5 2" xfId="17772" xr:uid="{00000000-0005-0000-0000-0000A6480000}"/>
    <cellStyle name="Input [yellow] 8 2 3 2 5 3" xfId="17773" xr:uid="{00000000-0005-0000-0000-0000A7480000}"/>
    <cellStyle name="Input [yellow] 8 2 3 2 6" xfId="17774" xr:uid="{00000000-0005-0000-0000-0000A8480000}"/>
    <cellStyle name="Input [yellow] 8 2 3 3" xfId="17775" xr:uid="{00000000-0005-0000-0000-0000A9480000}"/>
    <cellStyle name="Input [yellow] 8 2 3 3 2" xfId="17776" xr:uid="{00000000-0005-0000-0000-0000AA480000}"/>
    <cellStyle name="Input [yellow] 8 2 3 3 3" xfId="17777" xr:uid="{00000000-0005-0000-0000-0000AB480000}"/>
    <cellStyle name="Input [yellow] 8 2 3 4" xfId="17778" xr:uid="{00000000-0005-0000-0000-0000AC480000}"/>
    <cellStyle name="Input [yellow] 8 2 3 4 2" xfId="17779" xr:uid="{00000000-0005-0000-0000-0000AD480000}"/>
    <cellStyle name="Input [yellow] 8 2 3 4 3" xfId="17780" xr:uid="{00000000-0005-0000-0000-0000AE480000}"/>
    <cellStyle name="Input [yellow] 8 2 3 5" xfId="17781" xr:uid="{00000000-0005-0000-0000-0000AF480000}"/>
    <cellStyle name="Input [yellow] 8 2 3 5 2" xfId="17782" xr:uid="{00000000-0005-0000-0000-0000B0480000}"/>
    <cellStyle name="Input [yellow] 8 2 3 5 3" xfId="17783" xr:uid="{00000000-0005-0000-0000-0000B1480000}"/>
    <cellStyle name="Input [yellow] 8 2 3 6" xfId="17784" xr:uid="{00000000-0005-0000-0000-0000B2480000}"/>
    <cellStyle name="Input [yellow] 8 2 3 7" xfId="17785" xr:uid="{00000000-0005-0000-0000-0000B3480000}"/>
    <cellStyle name="Input [yellow] 8 2 4" xfId="17786" xr:uid="{00000000-0005-0000-0000-0000B4480000}"/>
    <cellStyle name="Input [yellow] 8 2 4 2" xfId="17787" xr:uid="{00000000-0005-0000-0000-0000B5480000}"/>
    <cellStyle name="Input [yellow] 8 2 4 2 2" xfId="17788" xr:uid="{00000000-0005-0000-0000-0000B6480000}"/>
    <cellStyle name="Input [yellow] 8 2 4 2 2 2" xfId="17789" xr:uid="{00000000-0005-0000-0000-0000B7480000}"/>
    <cellStyle name="Input [yellow] 8 2 4 2 2 3" xfId="17790" xr:uid="{00000000-0005-0000-0000-0000B8480000}"/>
    <cellStyle name="Input [yellow] 8 2 4 2 3" xfId="17791" xr:uid="{00000000-0005-0000-0000-0000B9480000}"/>
    <cellStyle name="Input [yellow] 8 2 4 2 3 2" xfId="17792" xr:uid="{00000000-0005-0000-0000-0000BA480000}"/>
    <cellStyle name="Input [yellow] 8 2 4 2 3 3" xfId="17793" xr:uid="{00000000-0005-0000-0000-0000BB480000}"/>
    <cellStyle name="Input [yellow] 8 2 4 2 4" xfId="17794" xr:uid="{00000000-0005-0000-0000-0000BC480000}"/>
    <cellStyle name="Input [yellow] 8 2 4 2 4 2" xfId="17795" xr:uid="{00000000-0005-0000-0000-0000BD480000}"/>
    <cellStyle name="Input [yellow] 8 2 4 2 4 3" xfId="17796" xr:uid="{00000000-0005-0000-0000-0000BE480000}"/>
    <cellStyle name="Input [yellow] 8 2 4 2 5" xfId="17797" xr:uid="{00000000-0005-0000-0000-0000BF480000}"/>
    <cellStyle name="Input [yellow] 8 2 4 2 5 2" xfId="17798" xr:uid="{00000000-0005-0000-0000-0000C0480000}"/>
    <cellStyle name="Input [yellow] 8 2 4 2 5 3" xfId="17799" xr:uid="{00000000-0005-0000-0000-0000C1480000}"/>
    <cellStyle name="Input [yellow] 8 2 4 2 6" xfId="17800" xr:uid="{00000000-0005-0000-0000-0000C2480000}"/>
    <cellStyle name="Input [yellow] 8 2 4 3" xfId="17801" xr:uid="{00000000-0005-0000-0000-0000C3480000}"/>
    <cellStyle name="Input [yellow] 8 2 4 3 2" xfId="17802" xr:uid="{00000000-0005-0000-0000-0000C4480000}"/>
    <cellStyle name="Input [yellow] 8 2 4 3 3" xfId="17803" xr:uid="{00000000-0005-0000-0000-0000C5480000}"/>
    <cellStyle name="Input [yellow] 8 2 4 4" xfId="17804" xr:uid="{00000000-0005-0000-0000-0000C6480000}"/>
    <cellStyle name="Input [yellow] 8 2 4 4 2" xfId="17805" xr:uid="{00000000-0005-0000-0000-0000C7480000}"/>
    <cellStyle name="Input [yellow] 8 2 4 4 3" xfId="17806" xr:uid="{00000000-0005-0000-0000-0000C8480000}"/>
    <cellStyle name="Input [yellow] 8 2 4 5" xfId="17807" xr:uid="{00000000-0005-0000-0000-0000C9480000}"/>
    <cellStyle name="Input [yellow] 8 2 4 5 2" xfId="17808" xr:uid="{00000000-0005-0000-0000-0000CA480000}"/>
    <cellStyle name="Input [yellow] 8 2 4 5 3" xfId="17809" xr:uid="{00000000-0005-0000-0000-0000CB480000}"/>
    <cellStyle name="Input [yellow] 8 2 4 6" xfId="17810" xr:uid="{00000000-0005-0000-0000-0000CC480000}"/>
    <cellStyle name="Input [yellow] 8 2 4 7" xfId="17811" xr:uid="{00000000-0005-0000-0000-0000CD480000}"/>
    <cellStyle name="Input [yellow] 8 2 5" xfId="17812" xr:uid="{00000000-0005-0000-0000-0000CE480000}"/>
    <cellStyle name="Input [yellow] 8 2 5 2" xfId="17813" xr:uid="{00000000-0005-0000-0000-0000CF480000}"/>
    <cellStyle name="Input [yellow] 8 2 5 2 2" xfId="17814" xr:uid="{00000000-0005-0000-0000-0000D0480000}"/>
    <cellStyle name="Input [yellow] 8 2 5 2 3" xfId="17815" xr:uid="{00000000-0005-0000-0000-0000D1480000}"/>
    <cellStyle name="Input [yellow] 8 2 5 3" xfId="17816" xr:uid="{00000000-0005-0000-0000-0000D2480000}"/>
    <cellStyle name="Input [yellow] 8 2 5 3 2" xfId="17817" xr:uid="{00000000-0005-0000-0000-0000D3480000}"/>
    <cellStyle name="Input [yellow] 8 2 5 3 3" xfId="17818" xr:uid="{00000000-0005-0000-0000-0000D4480000}"/>
    <cellStyle name="Input [yellow] 8 2 5 4" xfId="17819" xr:uid="{00000000-0005-0000-0000-0000D5480000}"/>
    <cellStyle name="Input [yellow] 8 2 5 4 2" xfId="17820" xr:uid="{00000000-0005-0000-0000-0000D6480000}"/>
    <cellStyle name="Input [yellow] 8 2 5 4 3" xfId="17821" xr:uid="{00000000-0005-0000-0000-0000D7480000}"/>
    <cellStyle name="Input [yellow] 8 2 5 5" xfId="17822" xr:uid="{00000000-0005-0000-0000-0000D8480000}"/>
    <cellStyle name="Input [yellow] 8 2 5 5 2" xfId="17823" xr:uid="{00000000-0005-0000-0000-0000D9480000}"/>
    <cellStyle name="Input [yellow] 8 2 5 5 3" xfId="17824" xr:uid="{00000000-0005-0000-0000-0000DA480000}"/>
    <cellStyle name="Input [yellow] 8 2 5 6" xfId="17825" xr:uid="{00000000-0005-0000-0000-0000DB480000}"/>
    <cellStyle name="Input [yellow] 8 2 6" xfId="17826" xr:uid="{00000000-0005-0000-0000-0000DC480000}"/>
    <cellStyle name="Input [yellow] 8 2 6 2" xfId="17827" xr:uid="{00000000-0005-0000-0000-0000DD480000}"/>
    <cellStyle name="Input [yellow] 8 2 6 3" xfId="17828" xr:uid="{00000000-0005-0000-0000-0000DE480000}"/>
    <cellStyle name="Input [yellow] 8 2 7" xfId="17829" xr:uid="{00000000-0005-0000-0000-0000DF480000}"/>
    <cellStyle name="Input [yellow] 8 2 7 2" xfId="17830" xr:uid="{00000000-0005-0000-0000-0000E0480000}"/>
    <cellStyle name="Input [yellow] 8 2 7 3" xfId="17831" xr:uid="{00000000-0005-0000-0000-0000E1480000}"/>
    <cellStyle name="Input [yellow] 8 2 8" xfId="17832" xr:uid="{00000000-0005-0000-0000-0000E2480000}"/>
    <cellStyle name="Input [yellow] 8 2 8 2" xfId="17833" xr:uid="{00000000-0005-0000-0000-0000E3480000}"/>
    <cellStyle name="Input [yellow] 8 2 8 3" xfId="17834" xr:uid="{00000000-0005-0000-0000-0000E4480000}"/>
    <cellStyle name="Input [yellow] 8 2 9" xfId="17835" xr:uid="{00000000-0005-0000-0000-0000E5480000}"/>
    <cellStyle name="Input [yellow] 8 3" xfId="17836" xr:uid="{00000000-0005-0000-0000-0000E6480000}"/>
    <cellStyle name="Input [yellow] 8 3 10" xfId="17837" xr:uid="{00000000-0005-0000-0000-0000E7480000}"/>
    <cellStyle name="Input [yellow] 8 3 2" xfId="17838" xr:uid="{00000000-0005-0000-0000-0000E8480000}"/>
    <cellStyle name="Input [yellow] 8 3 2 2" xfId="17839" xr:uid="{00000000-0005-0000-0000-0000E9480000}"/>
    <cellStyle name="Input [yellow] 8 3 2 2 2" xfId="17840" xr:uid="{00000000-0005-0000-0000-0000EA480000}"/>
    <cellStyle name="Input [yellow] 8 3 2 2 2 2" xfId="17841" xr:uid="{00000000-0005-0000-0000-0000EB480000}"/>
    <cellStyle name="Input [yellow] 8 3 2 2 2 3" xfId="17842" xr:uid="{00000000-0005-0000-0000-0000EC480000}"/>
    <cellStyle name="Input [yellow] 8 3 2 2 3" xfId="17843" xr:uid="{00000000-0005-0000-0000-0000ED480000}"/>
    <cellStyle name="Input [yellow] 8 3 2 2 3 2" xfId="17844" xr:uid="{00000000-0005-0000-0000-0000EE480000}"/>
    <cellStyle name="Input [yellow] 8 3 2 2 3 3" xfId="17845" xr:uid="{00000000-0005-0000-0000-0000EF480000}"/>
    <cellStyle name="Input [yellow] 8 3 2 2 4" xfId="17846" xr:uid="{00000000-0005-0000-0000-0000F0480000}"/>
    <cellStyle name="Input [yellow] 8 3 2 2 4 2" xfId="17847" xr:uid="{00000000-0005-0000-0000-0000F1480000}"/>
    <cellStyle name="Input [yellow] 8 3 2 2 4 3" xfId="17848" xr:uid="{00000000-0005-0000-0000-0000F2480000}"/>
    <cellStyle name="Input [yellow] 8 3 2 2 5" xfId="17849" xr:uid="{00000000-0005-0000-0000-0000F3480000}"/>
    <cellStyle name="Input [yellow] 8 3 2 2 5 2" xfId="17850" xr:uid="{00000000-0005-0000-0000-0000F4480000}"/>
    <cellStyle name="Input [yellow] 8 3 2 2 5 3" xfId="17851" xr:uid="{00000000-0005-0000-0000-0000F5480000}"/>
    <cellStyle name="Input [yellow] 8 3 2 2 6" xfId="17852" xr:uid="{00000000-0005-0000-0000-0000F6480000}"/>
    <cellStyle name="Input [yellow] 8 3 2 3" xfId="17853" xr:uid="{00000000-0005-0000-0000-0000F7480000}"/>
    <cellStyle name="Input [yellow] 8 3 2 3 2" xfId="17854" xr:uid="{00000000-0005-0000-0000-0000F8480000}"/>
    <cellStyle name="Input [yellow] 8 3 2 3 3" xfId="17855" xr:uid="{00000000-0005-0000-0000-0000F9480000}"/>
    <cellStyle name="Input [yellow] 8 3 2 4" xfId="17856" xr:uid="{00000000-0005-0000-0000-0000FA480000}"/>
    <cellStyle name="Input [yellow] 8 3 2 4 2" xfId="17857" xr:uid="{00000000-0005-0000-0000-0000FB480000}"/>
    <cellStyle name="Input [yellow] 8 3 2 4 3" xfId="17858" xr:uid="{00000000-0005-0000-0000-0000FC480000}"/>
    <cellStyle name="Input [yellow] 8 3 2 5" xfId="17859" xr:uid="{00000000-0005-0000-0000-0000FD480000}"/>
    <cellStyle name="Input [yellow] 8 3 2 5 2" xfId="17860" xr:uid="{00000000-0005-0000-0000-0000FE480000}"/>
    <cellStyle name="Input [yellow] 8 3 2 5 3" xfId="17861" xr:uid="{00000000-0005-0000-0000-0000FF480000}"/>
    <cellStyle name="Input [yellow] 8 3 2 6" xfId="17862" xr:uid="{00000000-0005-0000-0000-000000490000}"/>
    <cellStyle name="Input [yellow] 8 3 2 7" xfId="17863" xr:uid="{00000000-0005-0000-0000-000001490000}"/>
    <cellStyle name="Input [yellow] 8 3 3" xfId="17864" xr:uid="{00000000-0005-0000-0000-000002490000}"/>
    <cellStyle name="Input [yellow] 8 3 3 2" xfId="17865" xr:uid="{00000000-0005-0000-0000-000003490000}"/>
    <cellStyle name="Input [yellow] 8 3 3 2 2" xfId="17866" xr:uid="{00000000-0005-0000-0000-000004490000}"/>
    <cellStyle name="Input [yellow] 8 3 3 2 2 2" xfId="17867" xr:uid="{00000000-0005-0000-0000-000005490000}"/>
    <cellStyle name="Input [yellow] 8 3 3 2 2 3" xfId="17868" xr:uid="{00000000-0005-0000-0000-000006490000}"/>
    <cellStyle name="Input [yellow] 8 3 3 2 3" xfId="17869" xr:uid="{00000000-0005-0000-0000-000007490000}"/>
    <cellStyle name="Input [yellow] 8 3 3 2 3 2" xfId="17870" xr:uid="{00000000-0005-0000-0000-000008490000}"/>
    <cellStyle name="Input [yellow] 8 3 3 2 3 3" xfId="17871" xr:uid="{00000000-0005-0000-0000-000009490000}"/>
    <cellStyle name="Input [yellow] 8 3 3 2 4" xfId="17872" xr:uid="{00000000-0005-0000-0000-00000A490000}"/>
    <cellStyle name="Input [yellow] 8 3 3 2 4 2" xfId="17873" xr:uid="{00000000-0005-0000-0000-00000B490000}"/>
    <cellStyle name="Input [yellow] 8 3 3 2 4 3" xfId="17874" xr:uid="{00000000-0005-0000-0000-00000C490000}"/>
    <cellStyle name="Input [yellow] 8 3 3 2 5" xfId="17875" xr:uid="{00000000-0005-0000-0000-00000D490000}"/>
    <cellStyle name="Input [yellow] 8 3 3 2 5 2" xfId="17876" xr:uid="{00000000-0005-0000-0000-00000E490000}"/>
    <cellStyle name="Input [yellow] 8 3 3 2 5 3" xfId="17877" xr:uid="{00000000-0005-0000-0000-00000F490000}"/>
    <cellStyle name="Input [yellow] 8 3 3 2 6" xfId="17878" xr:uid="{00000000-0005-0000-0000-000010490000}"/>
    <cellStyle name="Input [yellow] 8 3 3 3" xfId="17879" xr:uid="{00000000-0005-0000-0000-000011490000}"/>
    <cellStyle name="Input [yellow] 8 3 3 3 2" xfId="17880" xr:uid="{00000000-0005-0000-0000-000012490000}"/>
    <cellStyle name="Input [yellow] 8 3 3 3 3" xfId="17881" xr:uid="{00000000-0005-0000-0000-000013490000}"/>
    <cellStyle name="Input [yellow] 8 3 3 4" xfId="17882" xr:uid="{00000000-0005-0000-0000-000014490000}"/>
    <cellStyle name="Input [yellow] 8 3 3 4 2" xfId="17883" xr:uid="{00000000-0005-0000-0000-000015490000}"/>
    <cellStyle name="Input [yellow] 8 3 3 4 3" xfId="17884" xr:uid="{00000000-0005-0000-0000-000016490000}"/>
    <cellStyle name="Input [yellow] 8 3 3 5" xfId="17885" xr:uid="{00000000-0005-0000-0000-000017490000}"/>
    <cellStyle name="Input [yellow] 8 3 3 5 2" xfId="17886" xr:uid="{00000000-0005-0000-0000-000018490000}"/>
    <cellStyle name="Input [yellow] 8 3 3 5 3" xfId="17887" xr:uid="{00000000-0005-0000-0000-000019490000}"/>
    <cellStyle name="Input [yellow] 8 3 3 6" xfId="17888" xr:uid="{00000000-0005-0000-0000-00001A490000}"/>
    <cellStyle name="Input [yellow] 8 3 3 7" xfId="17889" xr:uid="{00000000-0005-0000-0000-00001B490000}"/>
    <cellStyle name="Input [yellow] 8 3 4" xfId="17890" xr:uid="{00000000-0005-0000-0000-00001C490000}"/>
    <cellStyle name="Input [yellow] 8 3 4 2" xfId="17891" xr:uid="{00000000-0005-0000-0000-00001D490000}"/>
    <cellStyle name="Input [yellow] 8 3 4 2 2" xfId="17892" xr:uid="{00000000-0005-0000-0000-00001E490000}"/>
    <cellStyle name="Input [yellow] 8 3 4 2 2 2" xfId="17893" xr:uid="{00000000-0005-0000-0000-00001F490000}"/>
    <cellStyle name="Input [yellow] 8 3 4 2 2 3" xfId="17894" xr:uid="{00000000-0005-0000-0000-000020490000}"/>
    <cellStyle name="Input [yellow] 8 3 4 2 3" xfId="17895" xr:uid="{00000000-0005-0000-0000-000021490000}"/>
    <cellStyle name="Input [yellow] 8 3 4 2 3 2" xfId="17896" xr:uid="{00000000-0005-0000-0000-000022490000}"/>
    <cellStyle name="Input [yellow] 8 3 4 2 3 3" xfId="17897" xr:uid="{00000000-0005-0000-0000-000023490000}"/>
    <cellStyle name="Input [yellow] 8 3 4 2 4" xfId="17898" xr:uid="{00000000-0005-0000-0000-000024490000}"/>
    <cellStyle name="Input [yellow] 8 3 4 2 4 2" xfId="17899" xr:uid="{00000000-0005-0000-0000-000025490000}"/>
    <cellStyle name="Input [yellow] 8 3 4 2 4 3" xfId="17900" xr:uid="{00000000-0005-0000-0000-000026490000}"/>
    <cellStyle name="Input [yellow] 8 3 4 2 5" xfId="17901" xr:uid="{00000000-0005-0000-0000-000027490000}"/>
    <cellStyle name="Input [yellow] 8 3 4 2 5 2" xfId="17902" xr:uid="{00000000-0005-0000-0000-000028490000}"/>
    <cellStyle name="Input [yellow] 8 3 4 2 5 3" xfId="17903" xr:uid="{00000000-0005-0000-0000-000029490000}"/>
    <cellStyle name="Input [yellow] 8 3 4 2 6" xfId="17904" xr:uid="{00000000-0005-0000-0000-00002A490000}"/>
    <cellStyle name="Input [yellow] 8 3 4 3" xfId="17905" xr:uid="{00000000-0005-0000-0000-00002B490000}"/>
    <cellStyle name="Input [yellow] 8 3 4 3 2" xfId="17906" xr:uid="{00000000-0005-0000-0000-00002C490000}"/>
    <cellStyle name="Input [yellow] 8 3 4 3 3" xfId="17907" xr:uid="{00000000-0005-0000-0000-00002D490000}"/>
    <cellStyle name="Input [yellow] 8 3 4 4" xfId="17908" xr:uid="{00000000-0005-0000-0000-00002E490000}"/>
    <cellStyle name="Input [yellow] 8 3 4 4 2" xfId="17909" xr:uid="{00000000-0005-0000-0000-00002F490000}"/>
    <cellStyle name="Input [yellow] 8 3 4 4 3" xfId="17910" xr:uid="{00000000-0005-0000-0000-000030490000}"/>
    <cellStyle name="Input [yellow] 8 3 4 5" xfId="17911" xr:uid="{00000000-0005-0000-0000-000031490000}"/>
    <cellStyle name="Input [yellow] 8 3 4 5 2" xfId="17912" xr:uid="{00000000-0005-0000-0000-000032490000}"/>
    <cellStyle name="Input [yellow] 8 3 4 5 3" xfId="17913" xr:uid="{00000000-0005-0000-0000-000033490000}"/>
    <cellStyle name="Input [yellow] 8 3 4 6" xfId="17914" xr:uid="{00000000-0005-0000-0000-000034490000}"/>
    <cellStyle name="Input [yellow] 8 3 4 7" xfId="17915" xr:uid="{00000000-0005-0000-0000-000035490000}"/>
    <cellStyle name="Input [yellow] 8 3 5" xfId="17916" xr:uid="{00000000-0005-0000-0000-000036490000}"/>
    <cellStyle name="Input [yellow] 8 3 5 2" xfId="17917" xr:uid="{00000000-0005-0000-0000-000037490000}"/>
    <cellStyle name="Input [yellow] 8 3 5 2 2" xfId="17918" xr:uid="{00000000-0005-0000-0000-000038490000}"/>
    <cellStyle name="Input [yellow] 8 3 5 2 3" xfId="17919" xr:uid="{00000000-0005-0000-0000-000039490000}"/>
    <cellStyle name="Input [yellow] 8 3 5 3" xfId="17920" xr:uid="{00000000-0005-0000-0000-00003A490000}"/>
    <cellStyle name="Input [yellow] 8 3 5 3 2" xfId="17921" xr:uid="{00000000-0005-0000-0000-00003B490000}"/>
    <cellStyle name="Input [yellow] 8 3 5 3 3" xfId="17922" xr:uid="{00000000-0005-0000-0000-00003C490000}"/>
    <cellStyle name="Input [yellow] 8 3 5 4" xfId="17923" xr:uid="{00000000-0005-0000-0000-00003D490000}"/>
    <cellStyle name="Input [yellow] 8 3 5 4 2" xfId="17924" xr:uid="{00000000-0005-0000-0000-00003E490000}"/>
    <cellStyle name="Input [yellow] 8 3 5 4 3" xfId="17925" xr:uid="{00000000-0005-0000-0000-00003F490000}"/>
    <cellStyle name="Input [yellow] 8 3 5 5" xfId="17926" xr:uid="{00000000-0005-0000-0000-000040490000}"/>
    <cellStyle name="Input [yellow] 8 3 5 5 2" xfId="17927" xr:uid="{00000000-0005-0000-0000-000041490000}"/>
    <cellStyle name="Input [yellow] 8 3 5 5 3" xfId="17928" xr:uid="{00000000-0005-0000-0000-000042490000}"/>
    <cellStyle name="Input [yellow] 8 3 5 6" xfId="17929" xr:uid="{00000000-0005-0000-0000-000043490000}"/>
    <cellStyle name="Input [yellow] 8 3 6" xfId="17930" xr:uid="{00000000-0005-0000-0000-000044490000}"/>
    <cellStyle name="Input [yellow] 8 3 6 2" xfId="17931" xr:uid="{00000000-0005-0000-0000-000045490000}"/>
    <cellStyle name="Input [yellow] 8 3 6 3" xfId="17932" xr:uid="{00000000-0005-0000-0000-000046490000}"/>
    <cellStyle name="Input [yellow] 8 3 7" xfId="17933" xr:uid="{00000000-0005-0000-0000-000047490000}"/>
    <cellStyle name="Input [yellow] 8 3 7 2" xfId="17934" xr:uid="{00000000-0005-0000-0000-000048490000}"/>
    <cellStyle name="Input [yellow] 8 3 7 3" xfId="17935" xr:uid="{00000000-0005-0000-0000-000049490000}"/>
    <cellStyle name="Input [yellow] 8 3 8" xfId="17936" xr:uid="{00000000-0005-0000-0000-00004A490000}"/>
    <cellStyle name="Input [yellow] 8 3 8 2" xfId="17937" xr:uid="{00000000-0005-0000-0000-00004B490000}"/>
    <cellStyle name="Input [yellow] 8 3 8 3" xfId="17938" xr:uid="{00000000-0005-0000-0000-00004C490000}"/>
    <cellStyle name="Input [yellow] 8 3 9" xfId="17939" xr:uid="{00000000-0005-0000-0000-00004D490000}"/>
    <cellStyle name="Input [yellow] 8 4" xfId="17940" xr:uid="{00000000-0005-0000-0000-00004E490000}"/>
    <cellStyle name="Input [yellow] 8 4 10" xfId="17941" xr:uid="{00000000-0005-0000-0000-00004F490000}"/>
    <cellStyle name="Input [yellow] 8 4 2" xfId="17942" xr:uid="{00000000-0005-0000-0000-000050490000}"/>
    <cellStyle name="Input [yellow] 8 4 2 2" xfId="17943" xr:uid="{00000000-0005-0000-0000-000051490000}"/>
    <cellStyle name="Input [yellow] 8 4 2 2 2" xfId="17944" xr:uid="{00000000-0005-0000-0000-000052490000}"/>
    <cellStyle name="Input [yellow] 8 4 2 2 2 2" xfId="17945" xr:uid="{00000000-0005-0000-0000-000053490000}"/>
    <cellStyle name="Input [yellow] 8 4 2 2 2 3" xfId="17946" xr:uid="{00000000-0005-0000-0000-000054490000}"/>
    <cellStyle name="Input [yellow] 8 4 2 2 3" xfId="17947" xr:uid="{00000000-0005-0000-0000-000055490000}"/>
    <cellStyle name="Input [yellow] 8 4 2 2 3 2" xfId="17948" xr:uid="{00000000-0005-0000-0000-000056490000}"/>
    <cellStyle name="Input [yellow] 8 4 2 2 3 3" xfId="17949" xr:uid="{00000000-0005-0000-0000-000057490000}"/>
    <cellStyle name="Input [yellow] 8 4 2 2 4" xfId="17950" xr:uid="{00000000-0005-0000-0000-000058490000}"/>
    <cellStyle name="Input [yellow] 8 4 2 2 4 2" xfId="17951" xr:uid="{00000000-0005-0000-0000-000059490000}"/>
    <cellStyle name="Input [yellow] 8 4 2 2 4 3" xfId="17952" xr:uid="{00000000-0005-0000-0000-00005A490000}"/>
    <cellStyle name="Input [yellow] 8 4 2 2 5" xfId="17953" xr:uid="{00000000-0005-0000-0000-00005B490000}"/>
    <cellStyle name="Input [yellow] 8 4 2 2 5 2" xfId="17954" xr:uid="{00000000-0005-0000-0000-00005C490000}"/>
    <cellStyle name="Input [yellow] 8 4 2 2 5 3" xfId="17955" xr:uid="{00000000-0005-0000-0000-00005D490000}"/>
    <cellStyle name="Input [yellow] 8 4 2 2 6" xfId="17956" xr:uid="{00000000-0005-0000-0000-00005E490000}"/>
    <cellStyle name="Input [yellow] 8 4 2 3" xfId="17957" xr:uid="{00000000-0005-0000-0000-00005F490000}"/>
    <cellStyle name="Input [yellow] 8 4 2 3 2" xfId="17958" xr:uid="{00000000-0005-0000-0000-000060490000}"/>
    <cellStyle name="Input [yellow] 8 4 2 3 3" xfId="17959" xr:uid="{00000000-0005-0000-0000-000061490000}"/>
    <cellStyle name="Input [yellow] 8 4 2 4" xfId="17960" xr:uid="{00000000-0005-0000-0000-000062490000}"/>
    <cellStyle name="Input [yellow] 8 4 2 4 2" xfId="17961" xr:uid="{00000000-0005-0000-0000-000063490000}"/>
    <cellStyle name="Input [yellow] 8 4 2 4 3" xfId="17962" xr:uid="{00000000-0005-0000-0000-000064490000}"/>
    <cellStyle name="Input [yellow] 8 4 2 5" xfId="17963" xr:uid="{00000000-0005-0000-0000-000065490000}"/>
    <cellStyle name="Input [yellow] 8 4 2 5 2" xfId="17964" xr:uid="{00000000-0005-0000-0000-000066490000}"/>
    <cellStyle name="Input [yellow] 8 4 2 5 3" xfId="17965" xr:uid="{00000000-0005-0000-0000-000067490000}"/>
    <cellStyle name="Input [yellow] 8 4 2 6" xfId="17966" xr:uid="{00000000-0005-0000-0000-000068490000}"/>
    <cellStyle name="Input [yellow] 8 4 2 7" xfId="17967" xr:uid="{00000000-0005-0000-0000-000069490000}"/>
    <cellStyle name="Input [yellow] 8 4 3" xfId="17968" xr:uid="{00000000-0005-0000-0000-00006A490000}"/>
    <cellStyle name="Input [yellow] 8 4 3 2" xfId="17969" xr:uid="{00000000-0005-0000-0000-00006B490000}"/>
    <cellStyle name="Input [yellow] 8 4 3 2 2" xfId="17970" xr:uid="{00000000-0005-0000-0000-00006C490000}"/>
    <cellStyle name="Input [yellow] 8 4 3 2 2 2" xfId="17971" xr:uid="{00000000-0005-0000-0000-00006D490000}"/>
    <cellStyle name="Input [yellow] 8 4 3 2 2 3" xfId="17972" xr:uid="{00000000-0005-0000-0000-00006E490000}"/>
    <cellStyle name="Input [yellow] 8 4 3 2 3" xfId="17973" xr:uid="{00000000-0005-0000-0000-00006F490000}"/>
    <cellStyle name="Input [yellow] 8 4 3 2 3 2" xfId="17974" xr:uid="{00000000-0005-0000-0000-000070490000}"/>
    <cellStyle name="Input [yellow] 8 4 3 2 3 3" xfId="17975" xr:uid="{00000000-0005-0000-0000-000071490000}"/>
    <cellStyle name="Input [yellow] 8 4 3 2 4" xfId="17976" xr:uid="{00000000-0005-0000-0000-000072490000}"/>
    <cellStyle name="Input [yellow] 8 4 3 2 4 2" xfId="17977" xr:uid="{00000000-0005-0000-0000-000073490000}"/>
    <cellStyle name="Input [yellow] 8 4 3 2 4 3" xfId="17978" xr:uid="{00000000-0005-0000-0000-000074490000}"/>
    <cellStyle name="Input [yellow] 8 4 3 2 5" xfId="17979" xr:uid="{00000000-0005-0000-0000-000075490000}"/>
    <cellStyle name="Input [yellow] 8 4 3 2 5 2" xfId="17980" xr:uid="{00000000-0005-0000-0000-000076490000}"/>
    <cellStyle name="Input [yellow] 8 4 3 2 5 3" xfId="17981" xr:uid="{00000000-0005-0000-0000-000077490000}"/>
    <cellStyle name="Input [yellow] 8 4 3 2 6" xfId="17982" xr:uid="{00000000-0005-0000-0000-000078490000}"/>
    <cellStyle name="Input [yellow] 8 4 3 3" xfId="17983" xr:uid="{00000000-0005-0000-0000-000079490000}"/>
    <cellStyle name="Input [yellow] 8 4 3 3 2" xfId="17984" xr:uid="{00000000-0005-0000-0000-00007A490000}"/>
    <cellStyle name="Input [yellow] 8 4 3 3 3" xfId="17985" xr:uid="{00000000-0005-0000-0000-00007B490000}"/>
    <cellStyle name="Input [yellow] 8 4 3 4" xfId="17986" xr:uid="{00000000-0005-0000-0000-00007C490000}"/>
    <cellStyle name="Input [yellow] 8 4 3 4 2" xfId="17987" xr:uid="{00000000-0005-0000-0000-00007D490000}"/>
    <cellStyle name="Input [yellow] 8 4 3 4 3" xfId="17988" xr:uid="{00000000-0005-0000-0000-00007E490000}"/>
    <cellStyle name="Input [yellow] 8 4 3 5" xfId="17989" xr:uid="{00000000-0005-0000-0000-00007F490000}"/>
    <cellStyle name="Input [yellow] 8 4 3 5 2" xfId="17990" xr:uid="{00000000-0005-0000-0000-000080490000}"/>
    <cellStyle name="Input [yellow] 8 4 3 5 3" xfId="17991" xr:uid="{00000000-0005-0000-0000-000081490000}"/>
    <cellStyle name="Input [yellow] 8 4 3 6" xfId="17992" xr:uid="{00000000-0005-0000-0000-000082490000}"/>
    <cellStyle name="Input [yellow] 8 4 3 7" xfId="17993" xr:uid="{00000000-0005-0000-0000-000083490000}"/>
    <cellStyle name="Input [yellow] 8 4 4" xfId="17994" xr:uid="{00000000-0005-0000-0000-000084490000}"/>
    <cellStyle name="Input [yellow] 8 4 4 2" xfId="17995" xr:uid="{00000000-0005-0000-0000-000085490000}"/>
    <cellStyle name="Input [yellow] 8 4 4 2 2" xfId="17996" xr:uid="{00000000-0005-0000-0000-000086490000}"/>
    <cellStyle name="Input [yellow] 8 4 4 2 2 2" xfId="17997" xr:uid="{00000000-0005-0000-0000-000087490000}"/>
    <cellStyle name="Input [yellow] 8 4 4 2 2 3" xfId="17998" xr:uid="{00000000-0005-0000-0000-000088490000}"/>
    <cellStyle name="Input [yellow] 8 4 4 2 3" xfId="17999" xr:uid="{00000000-0005-0000-0000-000089490000}"/>
    <cellStyle name="Input [yellow] 8 4 4 2 3 2" xfId="18000" xr:uid="{00000000-0005-0000-0000-00008A490000}"/>
    <cellStyle name="Input [yellow] 8 4 4 2 3 3" xfId="18001" xr:uid="{00000000-0005-0000-0000-00008B490000}"/>
    <cellStyle name="Input [yellow] 8 4 4 2 4" xfId="18002" xr:uid="{00000000-0005-0000-0000-00008C490000}"/>
    <cellStyle name="Input [yellow] 8 4 4 2 4 2" xfId="18003" xr:uid="{00000000-0005-0000-0000-00008D490000}"/>
    <cellStyle name="Input [yellow] 8 4 4 2 4 3" xfId="18004" xr:uid="{00000000-0005-0000-0000-00008E490000}"/>
    <cellStyle name="Input [yellow] 8 4 4 2 5" xfId="18005" xr:uid="{00000000-0005-0000-0000-00008F490000}"/>
    <cellStyle name="Input [yellow] 8 4 4 2 5 2" xfId="18006" xr:uid="{00000000-0005-0000-0000-000090490000}"/>
    <cellStyle name="Input [yellow] 8 4 4 2 5 3" xfId="18007" xr:uid="{00000000-0005-0000-0000-000091490000}"/>
    <cellStyle name="Input [yellow] 8 4 4 2 6" xfId="18008" xr:uid="{00000000-0005-0000-0000-000092490000}"/>
    <cellStyle name="Input [yellow] 8 4 4 3" xfId="18009" xr:uid="{00000000-0005-0000-0000-000093490000}"/>
    <cellStyle name="Input [yellow] 8 4 4 3 2" xfId="18010" xr:uid="{00000000-0005-0000-0000-000094490000}"/>
    <cellStyle name="Input [yellow] 8 4 4 3 3" xfId="18011" xr:uid="{00000000-0005-0000-0000-000095490000}"/>
    <cellStyle name="Input [yellow] 8 4 4 4" xfId="18012" xr:uid="{00000000-0005-0000-0000-000096490000}"/>
    <cellStyle name="Input [yellow] 8 4 4 4 2" xfId="18013" xr:uid="{00000000-0005-0000-0000-000097490000}"/>
    <cellStyle name="Input [yellow] 8 4 4 4 3" xfId="18014" xr:uid="{00000000-0005-0000-0000-000098490000}"/>
    <cellStyle name="Input [yellow] 8 4 4 5" xfId="18015" xr:uid="{00000000-0005-0000-0000-000099490000}"/>
    <cellStyle name="Input [yellow] 8 4 4 5 2" xfId="18016" xr:uid="{00000000-0005-0000-0000-00009A490000}"/>
    <cellStyle name="Input [yellow] 8 4 4 5 3" xfId="18017" xr:uid="{00000000-0005-0000-0000-00009B490000}"/>
    <cellStyle name="Input [yellow] 8 4 4 6" xfId="18018" xr:uid="{00000000-0005-0000-0000-00009C490000}"/>
    <cellStyle name="Input [yellow] 8 4 4 7" xfId="18019" xr:uid="{00000000-0005-0000-0000-00009D490000}"/>
    <cellStyle name="Input [yellow] 8 4 5" xfId="18020" xr:uid="{00000000-0005-0000-0000-00009E490000}"/>
    <cellStyle name="Input [yellow] 8 4 5 2" xfId="18021" xr:uid="{00000000-0005-0000-0000-00009F490000}"/>
    <cellStyle name="Input [yellow] 8 4 5 2 2" xfId="18022" xr:uid="{00000000-0005-0000-0000-0000A0490000}"/>
    <cellStyle name="Input [yellow] 8 4 5 2 3" xfId="18023" xr:uid="{00000000-0005-0000-0000-0000A1490000}"/>
    <cellStyle name="Input [yellow] 8 4 5 3" xfId="18024" xr:uid="{00000000-0005-0000-0000-0000A2490000}"/>
    <cellStyle name="Input [yellow] 8 4 5 3 2" xfId="18025" xr:uid="{00000000-0005-0000-0000-0000A3490000}"/>
    <cellStyle name="Input [yellow] 8 4 5 3 3" xfId="18026" xr:uid="{00000000-0005-0000-0000-0000A4490000}"/>
    <cellStyle name="Input [yellow] 8 4 5 4" xfId="18027" xr:uid="{00000000-0005-0000-0000-0000A5490000}"/>
    <cellStyle name="Input [yellow] 8 4 5 4 2" xfId="18028" xr:uid="{00000000-0005-0000-0000-0000A6490000}"/>
    <cellStyle name="Input [yellow] 8 4 5 4 3" xfId="18029" xr:uid="{00000000-0005-0000-0000-0000A7490000}"/>
    <cellStyle name="Input [yellow] 8 4 5 5" xfId="18030" xr:uid="{00000000-0005-0000-0000-0000A8490000}"/>
    <cellStyle name="Input [yellow] 8 4 5 5 2" xfId="18031" xr:uid="{00000000-0005-0000-0000-0000A9490000}"/>
    <cellStyle name="Input [yellow] 8 4 5 5 3" xfId="18032" xr:uid="{00000000-0005-0000-0000-0000AA490000}"/>
    <cellStyle name="Input [yellow] 8 4 5 6" xfId="18033" xr:uid="{00000000-0005-0000-0000-0000AB490000}"/>
    <cellStyle name="Input [yellow] 8 4 6" xfId="18034" xr:uid="{00000000-0005-0000-0000-0000AC490000}"/>
    <cellStyle name="Input [yellow] 8 4 6 2" xfId="18035" xr:uid="{00000000-0005-0000-0000-0000AD490000}"/>
    <cellStyle name="Input [yellow] 8 4 6 3" xfId="18036" xr:uid="{00000000-0005-0000-0000-0000AE490000}"/>
    <cellStyle name="Input [yellow] 8 4 7" xfId="18037" xr:uid="{00000000-0005-0000-0000-0000AF490000}"/>
    <cellStyle name="Input [yellow] 8 4 7 2" xfId="18038" xr:uid="{00000000-0005-0000-0000-0000B0490000}"/>
    <cellStyle name="Input [yellow] 8 4 7 3" xfId="18039" xr:uid="{00000000-0005-0000-0000-0000B1490000}"/>
    <cellStyle name="Input [yellow] 8 4 8" xfId="18040" xr:uid="{00000000-0005-0000-0000-0000B2490000}"/>
    <cellStyle name="Input [yellow] 8 4 8 2" xfId="18041" xr:uid="{00000000-0005-0000-0000-0000B3490000}"/>
    <cellStyle name="Input [yellow] 8 4 8 3" xfId="18042" xr:uid="{00000000-0005-0000-0000-0000B4490000}"/>
    <cellStyle name="Input [yellow] 8 4 9" xfId="18043" xr:uid="{00000000-0005-0000-0000-0000B5490000}"/>
    <cellStyle name="Input [yellow] 8 5" xfId="18044" xr:uid="{00000000-0005-0000-0000-0000B6490000}"/>
    <cellStyle name="Input [yellow] 8 5 2" xfId="18045" xr:uid="{00000000-0005-0000-0000-0000B7490000}"/>
    <cellStyle name="Input [yellow] 8 5 2 2" xfId="18046" xr:uid="{00000000-0005-0000-0000-0000B8490000}"/>
    <cellStyle name="Input [yellow] 8 5 2 3" xfId="18047" xr:uid="{00000000-0005-0000-0000-0000B9490000}"/>
    <cellStyle name="Input [yellow] 8 5 3" xfId="18048" xr:uid="{00000000-0005-0000-0000-0000BA490000}"/>
    <cellStyle name="Input [yellow] 8 5 3 2" xfId="18049" xr:uid="{00000000-0005-0000-0000-0000BB490000}"/>
    <cellStyle name="Input [yellow] 8 5 3 3" xfId="18050" xr:uid="{00000000-0005-0000-0000-0000BC490000}"/>
    <cellStyle name="Input [yellow] 8 5 4" xfId="18051" xr:uid="{00000000-0005-0000-0000-0000BD490000}"/>
    <cellStyle name="Input [yellow] 8 5 4 2" xfId="18052" xr:uid="{00000000-0005-0000-0000-0000BE490000}"/>
    <cellStyle name="Input [yellow] 8 5 4 3" xfId="18053" xr:uid="{00000000-0005-0000-0000-0000BF490000}"/>
    <cellStyle name="Input [yellow] 8 5 5" xfId="18054" xr:uid="{00000000-0005-0000-0000-0000C0490000}"/>
    <cellStyle name="Input [yellow] 8 5 5 2" xfId="18055" xr:uid="{00000000-0005-0000-0000-0000C1490000}"/>
    <cellStyle name="Input [yellow] 8 5 5 3" xfId="18056" xr:uid="{00000000-0005-0000-0000-0000C2490000}"/>
    <cellStyle name="Input [yellow] 8 5 6" xfId="18057" xr:uid="{00000000-0005-0000-0000-0000C3490000}"/>
    <cellStyle name="Input [yellow] 8 6" xfId="18058" xr:uid="{00000000-0005-0000-0000-0000C4490000}"/>
    <cellStyle name="Input [yellow] 8 6 2" xfId="18059" xr:uid="{00000000-0005-0000-0000-0000C5490000}"/>
    <cellStyle name="Input [yellow] 8 6 3" xfId="18060" xr:uid="{00000000-0005-0000-0000-0000C6490000}"/>
    <cellStyle name="Input [yellow] 8 7" xfId="18061" xr:uid="{00000000-0005-0000-0000-0000C7490000}"/>
    <cellStyle name="Input [yellow] 8 7 2" xfId="18062" xr:uid="{00000000-0005-0000-0000-0000C8490000}"/>
    <cellStyle name="Input [yellow] 8 7 3" xfId="18063" xr:uid="{00000000-0005-0000-0000-0000C9490000}"/>
    <cellStyle name="Input [yellow] 8 8" xfId="18064" xr:uid="{00000000-0005-0000-0000-0000CA490000}"/>
    <cellStyle name="Input [yellow] 8 8 2" xfId="18065" xr:uid="{00000000-0005-0000-0000-0000CB490000}"/>
    <cellStyle name="Input [yellow] 8 8 3" xfId="18066" xr:uid="{00000000-0005-0000-0000-0000CC490000}"/>
    <cellStyle name="Input [yellow] 8 9" xfId="18067" xr:uid="{00000000-0005-0000-0000-0000CD490000}"/>
    <cellStyle name="Input [yellow] 9" xfId="18068" xr:uid="{00000000-0005-0000-0000-0000CE490000}"/>
    <cellStyle name="Input [yellow] 9 10" xfId="18069" xr:uid="{00000000-0005-0000-0000-0000CF490000}"/>
    <cellStyle name="Input [yellow] 9 2" xfId="18070" xr:uid="{00000000-0005-0000-0000-0000D0490000}"/>
    <cellStyle name="Input [yellow] 9 2 2" xfId="18071" xr:uid="{00000000-0005-0000-0000-0000D1490000}"/>
    <cellStyle name="Input [yellow] 9 2 2 2" xfId="18072" xr:uid="{00000000-0005-0000-0000-0000D2490000}"/>
    <cellStyle name="Input [yellow] 9 2 2 2 2" xfId="18073" xr:uid="{00000000-0005-0000-0000-0000D3490000}"/>
    <cellStyle name="Input [yellow] 9 2 2 2 3" xfId="18074" xr:uid="{00000000-0005-0000-0000-0000D4490000}"/>
    <cellStyle name="Input [yellow] 9 2 2 3" xfId="18075" xr:uid="{00000000-0005-0000-0000-0000D5490000}"/>
    <cellStyle name="Input [yellow] 9 2 2 3 2" xfId="18076" xr:uid="{00000000-0005-0000-0000-0000D6490000}"/>
    <cellStyle name="Input [yellow] 9 2 2 3 3" xfId="18077" xr:uid="{00000000-0005-0000-0000-0000D7490000}"/>
    <cellStyle name="Input [yellow] 9 2 2 4" xfId="18078" xr:uid="{00000000-0005-0000-0000-0000D8490000}"/>
    <cellStyle name="Input [yellow] 9 2 2 4 2" xfId="18079" xr:uid="{00000000-0005-0000-0000-0000D9490000}"/>
    <cellStyle name="Input [yellow] 9 2 2 4 3" xfId="18080" xr:uid="{00000000-0005-0000-0000-0000DA490000}"/>
    <cellStyle name="Input [yellow] 9 2 2 5" xfId="18081" xr:uid="{00000000-0005-0000-0000-0000DB490000}"/>
    <cellStyle name="Input [yellow] 9 2 2 5 2" xfId="18082" xr:uid="{00000000-0005-0000-0000-0000DC490000}"/>
    <cellStyle name="Input [yellow] 9 2 2 5 3" xfId="18083" xr:uid="{00000000-0005-0000-0000-0000DD490000}"/>
    <cellStyle name="Input [yellow] 9 2 2 6" xfId="18084" xr:uid="{00000000-0005-0000-0000-0000DE490000}"/>
    <cellStyle name="Input [yellow] 9 2 3" xfId="18085" xr:uid="{00000000-0005-0000-0000-0000DF490000}"/>
    <cellStyle name="Input [yellow] 9 2 3 2" xfId="18086" xr:uid="{00000000-0005-0000-0000-0000E0490000}"/>
    <cellStyle name="Input [yellow] 9 2 3 3" xfId="18087" xr:uid="{00000000-0005-0000-0000-0000E1490000}"/>
    <cellStyle name="Input [yellow] 9 2 4" xfId="18088" xr:uid="{00000000-0005-0000-0000-0000E2490000}"/>
    <cellStyle name="Input [yellow] 9 2 4 2" xfId="18089" xr:uid="{00000000-0005-0000-0000-0000E3490000}"/>
    <cellStyle name="Input [yellow] 9 2 4 3" xfId="18090" xr:uid="{00000000-0005-0000-0000-0000E4490000}"/>
    <cellStyle name="Input [yellow] 9 2 5" xfId="18091" xr:uid="{00000000-0005-0000-0000-0000E5490000}"/>
    <cellStyle name="Input [yellow] 9 2 5 2" xfId="18092" xr:uid="{00000000-0005-0000-0000-0000E6490000}"/>
    <cellStyle name="Input [yellow] 9 2 5 3" xfId="18093" xr:uid="{00000000-0005-0000-0000-0000E7490000}"/>
    <cellStyle name="Input [yellow] 9 2 6" xfId="18094" xr:uid="{00000000-0005-0000-0000-0000E8490000}"/>
    <cellStyle name="Input [yellow] 9 2 7" xfId="18095" xr:uid="{00000000-0005-0000-0000-0000E9490000}"/>
    <cellStyle name="Input [yellow] 9 3" xfId="18096" xr:uid="{00000000-0005-0000-0000-0000EA490000}"/>
    <cellStyle name="Input [yellow] 9 3 2" xfId="18097" xr:uid="{00000000-0005-0000-0000-0000EB490000}"/>
    <cellStyle name="Input [yellow] 9 3 2 2" xfId="18098" xr:uid="{00000000-0005-0000-0000-0000EC490000}"/>
    <cellStyle name="Input [yellow] 9 3 2 2 2" xfId="18099" xr:uid="{00000000-0005-0000-0000-0000ED490000}"/>
    <cellStyle name="Input [yellow] 9 3 2 2 3" xfId="18100" xr:uid="{00000000-0005-0000-0000-0000EE490000}"/>
    <cellStyle name="Input [yellow] 9 3 2 3" xfId="18101" xr:uid="{00000000-0005-0000-0000-0000EF490000}"/>
    <cellStyle name="Input [yellow] 9 3 2 3 2" xfId="18102" xr:uid="{00000000-0005-0000-0000-0000F0490000}"/>
    <cellStyle name="Input [yellow] 9 3 2 3 3" xfId="18103" xr:uid="{00000000-0005-0000-0000-0000F1490000}"/>
    <cellStyle name="Input [yellow] 9 3 2 4" xfId="18104" xr:uid="{00000000-0005-0000-0000-0000F2490000}"/>
    <cellStyle name="Input [yellow] 9 3 2 4 2" xfId="18105" xr:uid="{00000000-0005-0000-0000-0000F3490000}"/>
    <cellStyle name="Input [yellow] 9 3 2 4 3" xfId="18106" xr:uid="{00000000-0005-0000-0000-0000F4490000}"/>
    <cellStyle name="Input [yellow] 9 3 2 5" xfId="18107" xr:uid="{00000000-0005-0000-0000-0000F5490000}"/>
    <cellStyle name="Input [yellow] 9 3 2 5 2" xfId="18108" xr:uid="{00000000-0005-0000-0000-0000F6490000}"/>
    <cellStyle name="Input [yellow] 9 3 2 5 3" xfId="18109" xr:uid="{00000000-0005-0000-0000-0000F7490000}"/>
    <cellStyle name="Input [yellow] 9 3 2 6" xfId="18110" xr:uid="{00000000-0005-0000-0000-0000F8490000}"/>
    <cellStyle name="Input [yellow] 9 3 3" xfId="18111" xr:uid="{00000000-0005-0000-0000-0000F9490000}"/>
    <cellStyle name="Input [yellow] 9 3 3 2" xfId="18112" xr:uid="{00000000-0005-0000-0000-0000FA490000}"/>
    <cellStyle name="Input [yellow] 9 3 3 3" xfId="18113" xr:uid="{00000000-0005-0000-0000-0000FB490000}"/>
    <cellStyle name="Input [yellow] 9 3 4" xfId="18114" xr:uid="{00000000-0005-0000-0000-0000FC490000}"/>
    <cellStyle name="Input [yellow] 9 3 4 2" xfId="18115" xr:uid="{00000000-0005-0000-0000-0000FD490000}"/>
    <cellStyle name="Input [yellow] 9 3 4 3" xfId="18116" xr:uid="{00000000-0005-0000-0000-0000FE490000}"/>
    <cellStyle name="Input [yellow] 9 3 5" xfId="18117" xr:uid="{00000000-0005-0000-0000-0000FF490000}"/>
    <cellStyle name="Input [yellow] 9 3 5 2" xfId="18118" xr:uid="{00000000-0005-0000-0000-0000004A0000}"/>
    <cellStyle name="Input [yellow] 9 3 5 3" xfId="18119" xr:uid="{00000000-0005-0000-0000-0000014A0000}"/>
    <cellStyle name="Input [yellow] 9 3 6" xfId="18120" xr:uid="{00000000-0005-0000-0000-0000024A0000}"/>
    <cellStyle name="Input [yellow] 9 3 7" xfId="18121" xr:uid="{00000000-0005-0000-0000-0000034A0000}"/>
    <cellStyle name="Input [yellow] 9 4" xfId="18122" xr:uid="{00000000-0005-0000-0000-0000044A0000}"/>
    <cellStyle name="Input [yellow] 9 4 2" xfId="18123" xr:uid="{00000000-0005-0000-0000-0000054A0000}"/>
    <cellStyle name="Input [yellow] 9 4 2 2" xfId="18124" xr:uid="{00000000-0005-0000-0000-0000064A0000}"/>
    <cellStyle name="Input [yellow] 9 4 2 2 2" xfId="18125" xr:uid="{00000000-0005-0000-0000-0000074A0000}"/>
    <cellStyle name="Input [yellow] 9 4 2 2 3" xfId="18126" xr:uid="{00000000-0005-0000-0000-0000084A0000}"/>
    <cellStyle name="Input [yellow] 9 4 2 3" xfId="18127" xr:uid="{00000000-0005-0000-0000-0000094A0000}"/>
    <cellStyle name="Input [yellow] 9 4 2 3 2" xfId="18128" xr:uid="{00000000-0005-0000-0000-00000A4A0000}"/>
    <cellStyle name="Input [yellow] 9 4 2 3 3" xfId="18129" xr:uid="{00000000-0005-0000-0000-00000B4A0000}"/>
    <cellStyle name="Input [yellow] 9 4 2 4" xfId="18130" xr:uid="{00000000-0005-0000-0000-00000C4A0000}"/>
    <cellStyle name="Input [yellow] 9 4 2 4 2" xfId="18131" xr:uid="{00000000-0005-0000-0000-00000D4A0000}"/>
    <cellStyle name="Input [yellow] 9 4 2 4 3" xfId="18132" xr:uid="{00000000-0005-0000-0000-00000E4A0000}"/>
    <cellStyle name="Input [yellow] 9 4 2 5" xfId="18133" xr:uid="{00000000-0005-0000-0000-00000F4A0000}"/>
    <cellStyle name="Input [yellow] 9 4 2 5 2" xfId="18134" xr:uid="{00000000-0005-0000-0000-0000104A0000}"/>
    <cellStyle name="Input [yellow] 9 4 2 5 3" xfId="18135" xr:uid="{00000000-0005-0000-0000-0000114A0000}"/>
    <cellStyle name="Input [yellow] 9 4 2 6" xfId="18136" xr:uid="{00000000-0005-0000-0000-0000124A0000}"/>
    <cellStyle name="Input [yellow] 9 4 3" xfId="18137" xr:uid="{00000000-0005-0000-0000-0000134A0000}"/>
    <cellStyle name="Input [yellow] 9 4 3 2" xfId="18138" xr:uid="{00000000-0005-0000-0000-0000144A0000}"/>
    <cellStyle name="Input [yellow] 9 4 3 3" xfId="18139" xr:uid="{00000000-0005-0000-0000-0000154A0000}"/>
    <cellStyle name="Input [yellow] 9 4 4" xfId="18140" xr:uid="{00000000-0005-0000-0000-0000164A0000}"/>
    <cellStyle name="Input [yellow] 9 4 4 2" xfId="18141" xr:uid="{00000000-0005-0000-0000-0000174A0000}"/>
    <cellStyle name="Input [yellow] 9 4 4 3" xfId="18142" xr:uid="{00000000-0005-0000-0000-0000184A0000}"/>
    <cellStyle name="Input [yellow] 9 4 5" xfId="18143" xr:uid="{00000000-0005-0000-0000-0000194A0000}"/>
    <cellStyle name="Input [yellow] 9 4 5 2" xfId="18144" xr:uid="{00000000-0005-0000-0000-00001A4A0000}"/>
    <cellStyle name="Input [yellow] 9 4 5 3" xfId="18145" xr:uid="{00000000-0005-0000-0000-00001B4A0000}"/>
    <cellStyle name="Input [yellow] 9 4 6" xfId="18146" xr:uid="{00000000-0005-0000-0000-00001C4A0000}"/>
    <cellStyle name="Input [yellow] 9 4 7" xfId="18147" xr:uid="{00000000-0005-0000-0000-00001D4A0000}"/>
    <cellStyle name="Input [yellow] 9 5" xfId="18148" xr:uid="{00000000-0005-0000-0000-00001E4A0000}"/>
    <cellStyle name="Input [yellow] 9 5 2" xfId="18149" xr:uid="{00000000-0005-0000-0000-00001F4A0000}"/>
    <cellStyle name="Input [yellow] 9 5 2 2" xfId="18150" xr:uid="{00000000-0005-0000-0000-0000204A0000}"/>
    <cellStyle name="Input [yellow] 9 5 2 3" xfId="18151" xr:uid="{00000000-0005-0000-0000-0000214A0000}"/>
    <cellStyle name="Input [yellow] 9 5 3" xfId="18152" xr:uid="{00000000-0005-0000-0000-0000224A0000}"/>
    <cellStyle name="Input [yellow] 9 5 3 2" xfId="18153" xr:uid="{00000000-0005-0000-0000-0000234A0000}"/>
    <cellStyle name="Input [yellow] 9 5 3 3" xfId="18154" xr:uid="{00000000-0005-0000-0000-0000244A0000}"/>
    <cellStyle name="Input [yellow] 9 5 4" xfId="18155" xr:uid="{00000000-0005-0000-0000-0000254A0000}"/>
    <cellStyle name="Input [yellow] 9 5 4 2" xfId="18156" xr:uid="{00000000-0005-0000-0000-0000264A0000}"/>
    <cellStyle name="Input [yellow] 9 5 4 3" xfId="18157" xr:uid="{00000000-0005-0000-0000-0000274A0000}"/>
    <cellStyle name="Input [yellow] 9 5 5" xfId="18158" xr:uid="{00000000-0005-0000-0000-0000284A0000}"/>
    <cellStyle name="Input [yellow] 9 5 5 2" xfId="18159" xr:uid="{00000000-0005-0000-0000-0000294A0000}"/>
    <cellStyle name="Input [yellow] 9 5 5 3" xfId="18160" xr:uid="{00000000-0005-0000-0000-00002A4A0000}"/>
    <cellStyle name="Input [yellow] 9 5 6" xfId="18161" xr:uid="{00000000-0005-0000-0000-00002B4A0000}"/>
    <cellStyle name="Input [yellow] 9 6" xfId="18162" xr:uid="{00000000-0005-0000-0000-00002C4A0000}"/>
    <cellStyle name="Input [yellow] 9 6 2" xfId="18163" xr:uid="{00000000-0005-0000-0000-00002D4A0000}"/>
    <cellStyle name="Input [yellow] 9 6 3" xfId="18164" xr:uid="{00000000-0005-0000-0000-00002E4A0000}"/>
    <cellStyle name="Input [yellow] 9 7" xfId="18165" xr:uid="{00000000-0005-0000-0000-00002F4A0000}"/>
    <cellStyle name="Input [yellow] 9 7 2" xfId="18166" xr:uid="{00000000-0005-0000-0000-0000304A0000}"/>
    <cellStyle name="Input [yellow] 9 7 3" xfId="18167" xr:uid="{00000000-0005-0000-0000-0000314A0000}"/>
    <cellStyle name="Input [yellow] 9 8" xfId="18168" xr:uid="{00000000-0005-0000-0000-0000324A0000}"/>
    <cellStyle name="Input [yellow] 9 8 2" xfId="18169" xr:uid="{00000000-0005-0000-0000-0000334A0000}"/>
    <cellStyle name="Input [yellow] 9 8 3" xfId="18170" xr:uid="{00000000-0005-0000-0000-0000344A0000}"/>
    <cellStyle name="Input [yellow] 9 9" xfId="18171" xr:uid="{00000000-0005-0000-0000-0000354A0000}"/>
    <cellStyle name="Input 10" xfId="18172" xr:uid="{00000000-0005-0000-0000-0000364A0000}"/>
    <cellStyle name="Input 10 2" xfId="18173" xr:uid="{00000000-0005-0000-0000-0000374A0000}"/>
    <cellStyle name="Input 10 2 2" xfId="18174" xr:uid="{00000000-0005-0000-0000-0000384A0000}"/>
    <cellStyle name="Input 10 2 3" xfId="18175" xr:uid="{00000000-0005-0000-0000-0000394A0000}"/>
    <cellStyle name="Input 10 3" xfId="18176" xr:uid="{00000000-0005-0000-0000-00003A4A0000}"/>
    <cellStyle name="Input 10 3 2" xfId="18177" xr:uid="{00000000-0005-0000-0000-00003B4A0000}"/>
    <cellStyle name="Input 10 3 3" xfId="18178" xr:uid="{00000000-0005-0000-0000-00003C4A0000}"/>
    <cellStyle name="Input 10 4" xfId="18179" xr:uid="{00000000-0005-0000-0000-00003D4A0000}"/>
    <cellStyle name="Input 10 4 2" xfId="18180" xr:uid="{00000000-0005-0000-0000-00003E4A0000}"/>
    <cellStyle name="Input 10 4 3" xfId="18181" xr:uid="{00000000-0005-0000-0000-00003F4A0000}"/>
    <cellStyle name="Input 10 5" xfId="18182" xr:uid="{00000000-0005-0000-0000-0000404A0000}"/>
    <cellStyle name="Input 10 5 2" xfId="18183" xr:uid="{00000000-0005-0000-0000-0000414A0000}"/>
    <cellStyle name="Input 10 5 3" xfId="18184" xr:uid="{00000000-0005-0000-0000-0000424A0000}"/>
    <cellStyle name="Input 10 6" xfId="18185" xr:uid="{00000000-0005-0000-0000-0000434A0000}"/>
    <cellStyle name="Input 10 6 2" xfId="18186" xr:uid="{00000000-0005-0000-0000-0000444A0000}"/>
    <cellStyle name="Input 10 6 3" xfId="18187" xr:uid="{00000000-0005-0000-0000-0000454A0000}"/>
    <cellStyle name="Input 10 7" xfId="18188" xr:uid="{00000000-0005-0000-0000-0000464A0000}"/>
    <cellStyle name="Input 10 8" xfId="18189" xr:uid="{00000000-0005-0000-0000-0000474A0000}"/>
    <cellStyle name="Input 11" xfId="18190" xr:uid="{00000000-0005-0000-0000-0000484A0000}"/>
    <cellStyle name="Input 11 2" xfId="18191" xr:uid="{00000000-0005-0000-0000-0000494A0000}"/>
    <cellStyle name="Input 11 2 2" xfId="18192" xr:uid="{00000000-0005-0000-0000-00004A4A0000}"/>
    <cellStyle name="Input 11 2 3" xfId="18193" xr:uid="{00000000-0005-0000-0000-00004B4A0000}"/>
    <cellStyle name="Input 11 3" xfId="18194" xr:uid="{00000000-0005-0000-0000-00004C4A0000}"/>
    <cellStyle name="Input 11 3 2" xfId="18195" xr:uid="{00000000-0005-0000-0000-00004D4A0000}"/>
    <cellStyle name="Input 11 3 3" xfId="18196" xr:uid="{00000000-0005-0000-0000-00004E4A0000}"/>
    <cellStyle name="Input 11 4" xfId="18197" xr:uid="{00000000-0005-0000-0000-00004F4A0000}"/>
    <cellStyle name="Input 11 4 2" xfId="18198" xr:uid="{00000000-0005-0000-0000-0000504A0000}"/>
    <cellStyle name="Input 11 4 3" xfId="18199" xr:uid="{00000000-0005-0000-0000-0000514A0000}"/>
    <cellStyle name="Input 11 5" xfId="18200" xr:uid="{00000000-0005-0000-0000-0000524A0000}"/>
    <cellStyle name="Input 11 5 2" xfId="18201" xr:uid="{00000000-0005-0000-0000-0000534A0000}"/>
    <cellStyle name="Input 11 5 3" xfId="18202" xr:uid="{00000000-0005-0000-0000-0000544A0000}"/>
    <cellStyle name="Input 11 6" xfId="18203" xr:uid="{00000000-0005-0000-0000-0000554A0000}"/>
    <cellStyle name="Input 11 6 2" xfId="18204" xr:uid="{00000000-0005-0000-0000-0000564A0000}"/>
    <cellStyle name="Input 11 6 3" xfId="18205" xr:uid="{00000000-0005-0000-0000-0000574A0000}"/>
    <cellStyle name="Input 11 7" xfId="18206" xr:uid="{00000000-0005-0000-0000-0000584A0000}"/>
    <cellStyle name="Input 11 8" xfId="18207" xr:uid="{00000000-0005-0000-0000-0000594A0000}"/>
    <cellStyle name="Input 12" xfId="18208" xr:uid="{00000000-0005-0000-0000-00005A4A0000}"/>
    <cellStyle name="Input 12 2" xfId="18209" xr:uid="{00000000-0005-0000-0000-00005B4A0000}"/>
    <cellStyle name="Input 12 2 2" xfId="18210" xr:uid="{00000000-0005-0000-0000-00005C4A0000}"/>
    <cellStyle name="Input 12 2 3" xfId="18211" xr:uid="{00000000-0005-0000-0000-00005D4A0000}"/>
    <cellStyle name="Input 12 3" xfId="18212" xr:uid="{00000000-0005-0000-0000-00005E4A0000}"/>
    <cellStyle name="Input 12 3 2" xfId="18213" xr:uid="{00000000-0005-0000-0000-00005F4A0000}"/>
    <cellStyle name="Input 12 3 3" xfId="18214" xr:uid="{00000000-0005-0000-0000-0000604A0000}"/>
    <cellStyle name="Input 12 4" xfId="18215" xr:uid="{00000000-0005-0000-0000-0000614A0000}"/>
    <cellStyle name="Input 12 4 2" xfId="18216" xr:uid="{00000000-0005-0000-0000-0000624A0000}"/>
    <cellStyle name="Input 12 4 3" xfId="18217" xr:uid="{00000000-0005-0000-0000-0000634A0000}"/>
    <cellStyle name="Input 12 5" xfId="18218" xr:uid="{00000000-0005-0000-0000-0000644A0000}"/>
    <cellStyle name="Input 12 5 2" xfId="18219" xr:uid="{00000000-0005-0000-0000-0000654A0000}"/>
    <cellStyle name="Input 12 5 3" xfId="18220" xr:uid="{00000000-0005-0000-0000-0000664A0000}"/>
    <cellStyle name="Input 12 6" xfId="18221" xr:uid="{00000000-0005-0000-0000-0000674A0000}"/>
    <cellStyle name="Input 12 6 2" xfId="18222" xr:uid="{00000000-0005-0000-0000-0000684A0000}"/>
    <cellStyle name="Input 12 6 3" xfId="18223" xr:uid="{00000000-0005-0000-0000-0000694A0000}"/>
    <cellStyle name="Input 12 7" xfId="18224" xr:uid="{00000000-0005-0000-0000-00006A4A0000}"/>
    <cellStyle name="Input 12 8" xfId="18225" xr:uid="{00000000-0005-0000-0000-00006B4A0000}"/>
    <cellStyle name="Input 13" xfId="18226" xr:uid="{00000000-0005-0000-0000-00006C4A0000}"/>
    <cellStyle name="Input 13 2" xfId="18227" xr:uid="{00000000-0005-0000-0000-00006D4A0000}"/>
    <cellStyle name="Input 13 2 2" xfId="18228" xr:uid="{00000000-0005-0000-0000-00006E4A0000}"/>
    <cellStyle name="Input 13 2 3" xfId="18229" xr:uid="{00000000-0005-0000-0000-00006F4A0000}"/>
    <cellStyle name="Input 13 3" xfId="18230" xr:uid="{00000000-0005-0000-0000-0000704A0000}"/>
    <cellStyle name="Input 13 3 2" xfId="18231" xr:uid="{00000000-0005-0000-0000-0000714A0000}"/>
    <cellStyle name="Input 13 3 3" xfId="18232" xr:uid="{00000000-0005-0000-0000-0000724A0000}"/>
    <cellStyle name="Input 13 4" xfId="18233" xr:uid="{00000000-0005-0000-0000-0000734A0000}"/>
    <cellStyle name="Input 13 4 2" xfId="18234" xr:uid="{00000000-0005-0000-0000-0000744A0000}"/>
    <cellStyle name="Input 13 4 3" xfId="18235" xr:uid="{00000000-0005-0000-0000-0000754A0000}"/>
    <cellStyle name="Input 13 5" xfId="18236" xr:uid="{00000000-0005-0000-0000-0000764A0000}"/>
    <cellStyle name="Input 13 5 2" xfId="18237" xr:uid="{00000000-0005-0000-0000-0000774A0000}"/>
    <cellStyle name="Input 13 5 3" xfId="18238" xr:uid="{00000000-0005-0000-0000-0000784A0000}"/>
    <cellStyle name="Input 13 6" xfId="18239" xr:uid="{00000000-0005-0000-0000-0000794A0000}"/>
    <cellStyle name="Input 13 6 2" xfId="18240" xr:uid="{00000000-0005-0000-0000-00007A4A0000}"/>
    <cellStyle name="Input 13 6 3" xfId="18241" xr:uid="{00000000-0005-0000-0000-00007B4A0000}"/>
    <cellStyle name="Input 13 7" xfId="18242" xr:uid="{00000000-0005-0000-0000-00007C4A0000}"/>
    <cellStyle name="Input 13 8" xfId="18243" xr:uid="{00000000-0005-0000-0000-00007D4A0000}"/>
    <cellStyle name="Input 14" xfId="18244" xr:uid="{00000000-0005-0000-0000-00007E4A0000}"/>
    <cellStyle name="Input 14 2" xfId="18245" xr:uid="{00000000-0005-0000-0000-00007F4A0000}"/>
    <cellStyle name="Input 14 3" xfId="18246" xr:uid="{00000000-0005-0000-0000-0000804A0000}"/>
    <cellStyle name="Input 15" xfId="18247" xr:uid="{00000000-0005-0000-0000-0000814A0000}"/>
    <cellStyle name="Input 15 2" xfId="18248" xr:uid="{00000000-0005-0000-0000-0000824A0000}"/>
    <cellStyle name="Input 15 3" xfId="18249" xr:uid="{00000000-0005-0000-0000-0000834A0000}"/>
    <cellStyle name="Input 16" xfId="18250" xr:uid="{00000000-0005-0000-0000-0000844A0000}"/>
    <cellStyle name="Input 16 2" xfId="18251" xr:uid="{00000000-0005-0000-0000-0000854A0000}"/>
    <cellStyle name="Input 16 3" xfId="18252" xr:uid="{00000000-0005-0000-0000-0000864A0000}"/>
    <cellStyle name="Input 17" xfId="18253" xr:uid="{00000000-0005-0000-0000-0000874A0000}"/>
    <cellStyle name="Input 17 2" xfId="18254" xr:uid="{00000000-0005-0000-0000-0000884A0000}"/>
    <cellStyle name="Input 17 3" xfId="18255" xr:uid="{00000000-0005-0000-0000-0000894A0000}"/>
    <cellStyle name="Input 18" xfId="18256" xr:uid="{00000000-0005-0000-0000-00008A4A0000}"/>
    <cellStyle name="Input 18 2" xfId="18257" xr:uid="{00000000-0005-0000-0000-00008B4A0000}"/>
    <cellStyle name="Input 18 3" xfId="18258" xr:uid="{00000000-0005-0000-0000-00008C4A0000}"/>
    <cellStyle name="Input 19" xfId="18259" xr:uid="{00000000-0005-0000-0000-00008D4A0000}"/>
    <cellStyle name="Input 19 2" xfId="18260" xr:uid="{00000000-0005-0000-0000-00008E4A0000}"/>
    <cellStyle name="Input 19 3" xfId="18261" xr:uid="{00000000-0005-0000-0000-00008F4A0000}"/>
    <cellStyle name="Input 2" xfId="18262" xr:uid="{00000000-0005-0000-0000-0000904A0000}"/>
    <cellStyle name="Input 2 10" xfId="18263" xr:uid="{00000000-0005-0000-0000-0000914A0000}"/>
    <cellStyle name="Input 2 10 2" xfId="18264" xr:uid="{00000000-0005-0000-0000-0000924A0000}"/>
    <cellStyle name="Input 2 10 3" xfId="18265" xr:uid="{00000000-0005-0000-0000-0000934A0000}"/>
    <cellStyle name="Input 2 11" xfId="18266" xr:uid="{00000000-0005-0000-0000-0000944A0000}"/>
    <cellStyle name="Input 2 12" xfId="18267" xr:uid="{00000000-0005-0000-0000-0000954A0000}"/>
    <cellStyle name="Input 2 2" xfId="18268" xr:uid="{00000000-0005-0000-0000-0000964A0000}"/>
    <cellStyle name="Input 2 2 10" xfId="18269" xr:uid="{00000000-0005-0000-0000-0000974A0000}"/>
    <cellStyle name="Input 2 2 11" xfId="18270" xr:uid="{00000000-0005-0000-0000-0000984A0000}"/>
    <cellStyle name="Input 2 2 2" xfId="18271" xr:uid="{00000000-0005-0000-0000-0000994A0000}"/>
    <cellStyle name="Input 2 2 2 2" xfId="18272" xr:uid="{00000000-0005-0000-0000-00009A4A0000}"/>
    <cellStyle name="Input 2 2 2 2 2" xfId="18273" xr:uid="{00000000-0005-0000-0000-00009B4A0000}"/>
    <cellStyle name="Input 2 2 2 2 2 2" xfId="18274" xr:uid="{00000000-0005-0000-0000-00009C4A0000}"/>
    <cellStyle name="Input 2 2 2 2 2 3" xfId="18275" xr:uid="{00000000-0005-0000-0000-00009D4A0000}"/>
    <cellStyle name="Input 2 2 2 2 3" xfId="18276" xr:uid="{00000000-0005-0000-0000-00009E4A0000}"/>
    <cellStyle name="Input 2 2 2 2 3 2" xfId="18277" xr:uid="{00000000-0005-0000-0000-00009F4A0000}"/>
    <cellStyle name="Input 2 2 2 2 3 3" xfId="18278" xr:uid="{00000000-0005-0000-0000-0000A04A0000}"/>
    <cellStyle name="Input 2 2 2 2 4" xfId="18279" xr:uid="{00000000-0005-0000-0000-0000A14A0000}"/>
    <cellStyle name="Input 2 2 2 2 4 2" xfId="18280" xr:uid="{00000000-0005-0000-0000-0000A24A0000}"/>
    <cellStyle name="Input 2 2 2 2 4 3" xfId="18281" xr:uid="{00000000-0005-0000-0000-0000A34A0000}"/>
    <cellStyle name="Input 2 2 2 2 5" xfId="18282" xr:uid="{00000000-0005-0000-0000-0000A44A0000}"/>
    <cellStyle name="Input 2 2 2 2 5 2" xfId="18283" xr:uid="{00000000-0005-0000-0000-0000A54A0000}"/>
    <cellStyle name="Input 2 2 2 2 5 3" xfId="18284" xr:uid="{00000000-0005-0000-0000-0000A64A0000}"/>
    <cellStyle name="Input 2 2 2 2 6" xfId="18285" xr:uid="{00000000-0005-0000-0000-0000A74A0000}"/>
    <cellStyle name="Input 2 2 2 2 6 2" xfId="18286" xr:uid="{00000000-0005-0000-0000-0000A84A0000}"/>
    <cellStyle name="Input 2 2 2 2 6 3" xfId="18287" xr:uid="{00000000-0005-0000-0000-0000A94A0000}"/>
    <cellStyle name="Input 2 2 2 2 7" xfId="18288" xr:uid="{00000000-0005-0000-0000-0000AA4A0000}"/>
    <cellStyle name="Input 2 2 2 2 8" xfId="18289" xr:uid="{00000000-0005-0000-0000-0000AB4A0000}"/>
    <cellStyle name="Input 2 2 2 3" xfId="18290" xr:uid="{00000000-0005-0000-0000-0000AC4A0000}"/>
    <cellStyle name="Input 2 2 2 3 2" xfId="18291" xr:uid="{00000000-0005-0000-0000-0000AD4A0000}"/>
    <cellStyle name="Input 2 2 2 3 3" xfId="18292" xr:uid="{00000000-0005-0000-0000-0000AE4A0000}"/>
    <cellStyle name="Input 2 2 2 4" xfId="18293" xr:uid="{00000000-0005-0000-0000-0000AF4A0000}"/>
    <cellStyle name="Input 2 2 2 4 2" xfId="18294" xr:uid="{00000000-0005-0000-0000-0000B04A0000}"/>
    <cellStyle name="Input 2 2 2 4 3" xfId="18295" xr:uid="{00000000-0005-0000-0000-0000B14A0000}"/>
    <cellStyle name="Input 2 2 2 5" xfId="18296" xr:uid="{00000000-0005-0000-0000-0000B24A0000}"/>
    <cellStyle name="Input 2 2 2 5 2" xfId="18297" xr:uid="{00000000-0005-0000-0000-0000B34A0000}"/>
    <cellStyle name="Input 2 2 2 5 3" xfId="18298" xr:uid="{00000000-0005-0000-0000-0000B44A0000}"/>
    <cellStyle name="Input 2 2 2 6" xfId="18299" xr:uid="{00000000-0005-0000-0000-0000B54A0000}"/>
    <cellStyle name="Input 2 2 2 6 2" xfId="18300" xr:uid="{00000000-0005-0000-0000-0000B64A0000}"/>
    <cellStyle name="Input 2 2 2 6 3" xfId="18301" xr:uid="{00000000-0005-0000-0000-0000B74A0000}"/>
    <cellStyle name="Input 2 2 2 7" xfId="18302" xr:uid="{00000000-0005-0000-0000-0000B84A0000}"/>
    <cellStyle name="Input 2 2 2 8" xfId="18303" xr:uid="{00000000-0005-0000-0000-0000B94A0000}"/>
    <cellStyle name="Input 2 2 3" xfId="18304" xr:uid="{00000000-0005-0000-0000-0000BA4A0000}"/>
    <cellStyle name="Input 2 2 3 2" xfId="18305" xr:uid="{00000000-0005-0000-0000-0000BB4A0000}"/>
    <cellStyle name="Input 2 2 3 2 2" xfId="18306" xr:uid="{00000000-0005-0000-0000-0000BC4A0000}"/>
    <cellStyle name="Input 2 2 3 2 2 2" xfId="18307" xr:uid="{00000000-0005-0000-0000-0000BD4A0000}"/>
    <cellStyle name="Input 2 2 3 2 2 3" xfId="18308" xr:uid="{00000000-0005-0000-0000-0000BE4A0000}"/>
    <cellStyle name="Input 2 2 3 2 3" xfId="18309" xr:uid="{00000000-0005-0000-0000-0000BF4A0000}"/>
    <cellStyle name="Input 2 2 3 2 3 2" xfId="18310" xr:uid="{00000000-0005-0000-0000-0000C04A0000}"/>
    <cellStyle name="Input 2 2 3 2 3 3" xfId="18311" xr:uid="{00000000-0005-0000-0000-0000C14A0000}"/>
    <cellStyle name="Input 2 2 3 2 4" xfId="18312" xr:uid="{00000000-0005-0000-0000-0000C24A0000}"/>
    <cellStyle name="Input 2 2 3 2 4 2" xfId="18313" xr:uid="{00000000-0005-0000-0000-0000C34A0000}"/>
    <cellStyle name="Input 2 2 3 2 4 3" xfId="18314" xr:uid="{00000000-0005-0000-0000-0000C44A0000}"/>
    <cellStyle name="Input 2 2 3 2 5" xfId="18315" xr:uid="{00000000-0005-0000-0000-0000C54A0000}"/>
    <cellStyle name="Input 2 2 3 2 5 2" xfId="18316" xr:uid="{00000000-0005-0000-0000-0000C64A0000}"/>
    <cellStyle name="Input 2 2 3 2 5 3" xfId="18317" xr:uid="{00000000-0005-0000-0000-0000C74A0000}"/>
    <cellStyle name="Input 2 2 3 2 6" xfId="18318" xr:uid="{00000000-0005-0000-0000-0000C84A0000}"/>
    <cellStyle name="Input 2 2 3 2 6 2" xfId="18319" xr:uid="{00000000-0005-0000-0000-0000C94A0000}"/>
    <cellStyle name="Input 2 2 3 2 6 3" xfId="18320" xr:uid="{00000000-0005-0000-0000-0000CA4A0000}"/>
    <cellStyle name="Input 2 2 3 2 7" xfId="18321" xr:uid="{00000000-0005-0000-0000-0000CB4A0000}"/>
    <cellStyle name="Input 2 2 3 2 8" xfId="18322" xr:uid="{00000000-0005-0000-0000-0000CC4A0000}"/>
    <cellStyle name="Input 2 2 3 3" xfId="18323" xr:uid="{00000000-0005-0000-0000-0000CD4A0000}"/>
    <cellStyle name="Input 2 2 3 3 2" xfId="18324" xr:uid="{00000000-0005-0000-0000-0000CE4A0000}"/>
    <cellStyle name="Input 2 2 3 3 3" xfId="18325" xr:uid="{00000000-0005-0000-0000-0000CF4A0000}"/>
    <cellStyle name="Input 2 2 3 4" xfId="18326" xr:uid="{00000000-0005-0000-0000-0000D04A0000}"/>
    <cellStyle name="Input 2 2 3 4 2" xfId="18327" xr:uid="{00000000-0005-0000-0000-0000D14A0000}"/>
    <cellStyle name="Input 2 2 3 4 3" xfId="18328" xr:uid="{00000000-0005-0000-0000-0000D24A0000}"/>
    <cellStyle name="Input 2 2 3 5" xfId="18329" xr:uid="{00000000-0005-0000-0000-0000D34A0000}"/>
    <cellStyle name="Input 2 2 3 5 2" xfId="18330" xr:uid="{00000000-0005-0000-0000-0000D44A0000}"/>
    <cellStyle name="Input 2 2 3 5 3" xfId="18331" xr:uid="{00000000-0005-0000-0000-0000D54A0000}"/>
    <cellStyle name="Input 2 2 3 6" xfId="18332" xr:uid="{00000000-0005-0000-0000-0000D64A0000}"/>
    <cellStyle name="Input 2 2 3 6 2" xfId="18333" xr:uid="{00000000-0005-0000-0000-0000D74A0000}"/>
    <cellStyle name="Input 2 2 3 6 3" xfId="18334" xr:uid="{00000000-0005-0000-0000-0000D84A0000}"/>
    <cellStyle name="Input 2 2 3 7" xfId="18335" xr:uid="{00000000-0005-0000-0000-0000D94A0000}"/>
    <cellStyle name="Input 2 2 3 8" xfId="18336" xr:uid="{00000000-0005-0000-0000-0000DA4A0000}"/>
    <cellStyle name="Input 2 2 4" xfId="18337" xr:uid="{00000000-0005-0000-0000-0000DB4A0000}"/>
    <cellStyle name="Input 2 2 4 2" xfId="18338" xr:uid="{00000000-0005-0000-0000-0000DC4A0000}"/>
    <cellStyle name="Input 2 2 4 2 2" xfId="18339" xr:uid="{00000000-0005-0000-0000-0000DD4A0000}"/>
    <cellStyle name="Input 2 2 4 2 2 2" xfId="18340" xr:uid="{00000000-0005-0000-0000-0000DE4A0000}"/>
    <cellStyle name="Input 2 2 4 2 2 3" xfId="18341" xr:uid="{00000000-0005-0000-0000-0000DF4A0000}"/>
    <cellStyle name="Input 2 2 4 2 3" xfId="18342" xr:uid="{00000000-0005-0000-0000-0000E04A0000}"/>
    <cellStyle name="Input 2 2 4 2 3 2" xfId="18343" xr:uid="{00000000-0005-0000-0000-0000E14A0000}"/>
    <cellStyle name="Input 2 2 4 2 3 3" xfId="18344" xr:uid="{00000000-0005-0000-0000-0000E24A0000}"/>
    <cellStyle name="Input 2 2 4 2 4" xfId="18345" xr:uid="{00000000-0005-0000-0000-0000E34A0000}"/>
    <cellStyle name="Input 2 2 4 2 4 2" xfId="18346" xr:uid="{00000000-0005-0000-0000-0000E44A0000}"/>
    <cellStyle name="Input 2 2 4 2 4 3" xfId="18347" xr:uid="{00000000-0005-0000-0000-0000E54A0000}"/>
    <cellStyle name="Input 2 2 4 2 5" xfId="18348" xr:uid="{00000000-0005-0000-0000-0000E64A0000}"/>
    <cellStyle name="Input 2 2 4 2 5 2" xfId="18349" xr:uid="{00000000-0005-0000-0000-0000E74A0000}"/>
    <cellStyle name="Input 2 2 4 2 5 3" xfId="18350" xr:uid="{00000000-0005-0000-0000-0000E84A0000}"/>
    <cellStyle name="Input 2 2 4 2 6" xfId="18351" xr:uid="{00000000-0005-0000-0000-0000E94A0000}"/>
    <cellStyle name="Input 2 2 4 2 6 2" xfId="18352" xr:uid="{00000000-0005-0000-0000-0000EA4A0000}"/>
    <cellStyle name="Input 2 2 4 2 6 3" xfId="18353" xr:uid="{00000000-0005-0000-0000-0000EB4A0000}"/>
    <cellStyle name="Input 2 2 4 2 7" xfId="18354" xr:uid="{00000000-0005-0000-0000-0000EC4A0000}"/>
    <cellStyle name="Input 2 2 4 2 8" xfId="18355" xr:uid="{00000000-0005-0000-0000-0000ED4A0000}"/>
    <cellStyle name="Input 2 2 4 3" xfId="18356" xr:uid="{00000000-0005-0000-0000-0000EE4A0000}"/>
    <cellStyle name="Input 2 2 4 3 2" xfId="18357" xr:uid="{00000000-0005-0000-0000-0000EF4A0000}"/>
    <cellStyle name="Input 2 2 4 3 3" xfId="18358" xr:uid="{00000000-0005-0000-0000-0000F04A0000}"/>
    <cellStyle name="Input 2 2 4 4" xfId="18359" xr:uid="{00000000-0005-0000-0000-0000F14A0000}"/>
    <cellStyle name="Input 2 2 4 4 2" xfId="18360" xr:uid="{00000000-0005-0000-0000-0000F24A0000}"/>
    <cellStyle name="Input 2 2 4 4 3" xfId="18361" xr:uid="{00000000-0005-0000-0000-0000F34A0000}"/>
    <cellStyle name="Input 2 2 4 5" xfId="18362" xr:uid="{00000000-0005-0000-0000-0000F44A0000}"/>
    <cellStyle name="Input 2 2 4 5 2" xfId="18363" xr:uid="{00000000-0005-0000-0000-0000F54A0000}"/>
    <cellStyle name="Input 2 2 4 5 3" xfId="18364" xr:uid="{00000000-0005-0000-0000-0000F64A0000}"/>
    <cellStyle name="Input 2 2 4 6" xfId="18365" xr:uid="{00000000-0005-0000-0000-0000F74A0000}"/>
    <cellStyle name="Input 2 2 4 6 2" xfId="18366" xr:uid="{00000000-0005-0000-0000-0000F84A0000}"/>
    <cellStyle name="Input 2 2 4 6 3" xfId="18367" xr:uid="{00000000-0005-0000-0000-0000F94A0000}"/>
    <cellStyle name="Input 2 2 4 7" xfId="18368" xr:uid="{00000000-0005-0000-0000-0000FA4A0000}"/>
    <cellStyle name="Input 2 2 4 8" xfId="18369" xr:uid="{00000000-0005-0000-0000-0000FB4A0000}"/>
    <cellStyle name="Input 2 2 5" xfId="18370" xr:uid="{00000000-0005-0000-0000-0000FC4A0000}"/>
    <cellStyle name="Input 2 2 5 2" xfId="18371" xr:uid="{00000000-0005-0000-0000-0000FD4A0000}"/>
    <cellStyle name="Input 2 2 5 2 2" xfId="18372" xr:uid="{00000000-0005-0000-0000-0000FE4A0000}"/>
    <cellStyle name="Input 2 2 5 2 3" xfId="18373" xr:uid="{00000000-0005-0000-0000-0000FF4A0000}"/>
    <cellStyle name="Input 2 2 5 3" xfId="18374" xr:uid="{00000000-0005-0000-0000-0000004B0000}"/>
    <cellStyle name="Input 2 2 5 3 2" xfId="18375" xr:uid="{00000000-0005-0000-0000-0000014B0000}"/>
    <cellStyle name="Input 2 2 5 3 3" xfId="18376" xr:uid="{00000000-0005-0000-0000-0000024B0000}"/>
    <cellStyle name="Input 2 2 5 4" xfId="18377" xr:uid="{00000000-0005-0000-0000-0000034B0000}"/>
    <cellStyle name="Input 2 2 5 4 2" xfId="18378" xr:uid="{00000000-0005-0000-0000-0000044B0000}"/>
    <cellStyle name="Input 2 2 5 4 3" xfId="18379" xr:uid="{00000000-0005-0000-0000-0000054B0000}"/>
    <cellStyle name="Input 2 2 5 5" xfId="18380" xr:uid="{00000000-0005-0000-0000-0000064B0000}"/>
    <cellStyle name="Input 2 2 5 5 2" xfId="18381" xr:uid="{00000000-0005-0000-0000-0000074B0000}"/>
    <cellStyle name="Input 2 2 5 5 3" xfId="18382" xr:uid="{00000000-0005-0000-0000-0000084B0000}"/>
    <cellStyle name="Input 2 2 5 6" xfId="18383" xr:uid="{00000000-0005-0000-0000-0000094B0000}"/>
    <cellStyle name="Input 2 2 5 6 2" xfId="18384" xr:uid="{00000000-0005-0000-0000-00000A4B0000}"/>
    <cellStyle name="Input 2 2 5 6 3" xfId="18385" xr:uid="{00000000-0005-0000-0000-00000B4B0000}"/>
    <cellStyle name="Input 2 2 5 7" xfId="18386" xr:uid="{00000000-0005-0000-0000-00000C4B0000}"/>
    <cellStyle name="Input 2 2 5 8" xfId="18387" xr:uid="{00000000-0005-0000-0000-00000D4B0000}"/>
    <cellStyle name="Input 2 2 6" xfId="18388" xr:uid="{00000000-0005-0000-0000-00000E4B0000}"/>
    <cellStyle name="Input 2 2 6 2" xfId="18389" xr:uid="{00000000-0005-0000-0000-00000F4B0000}"/>
    <cellStyle name="Input 2 2 6 3" xfId="18390" xr:uid="{00000000-0005-0000-0000-0000104B0000}"/>
    <cellStyle name="Input 2 2 7" xfId="18391" xr:uid="{00000000-0005-0000-0000-0000114B0000}"/>
    <cellStyle name="Input 2 2 7 2" xfId="18392" xr:uid="{00000000-0005-0000-0000-0000124B0000}"/>
    <cellStyle name="Input 2 2 7 3" xfId="18393" xr:uid="{00000000-0005-0000-0000-0000134B0000}"/>
    <cellStyle name="Input 2 2 8" xfId="18394" xr:uid="{00000000-0005-0000-0000-0000144B0000}"/>
    <cellStyle name="Input 2 2 8 2" xfId="18395" xr:uid="{00000000-0005-0000-0000-0000154B0000}"/>
    <cellStyle name="Input 2 2 8 3" xfId="18396" xr:uid="{00000000-0005-0000-0000-0000164B0000}"/>
    <cellStyle name="Input 2 2 9" xfId="18397" xr:uid="{00000000-0005-0000-0000-0000174B0000}"/>
    <cellStyle name="Input 2 2 9 2" xfId="18398" xr:uid="{00000000-0005-0000-0000-0000184B0000}"/>
    <cellStyle name="Input 2 2 9 3" xfId="18399" xr:uid="{00000000-0005-0000-0000-0000194B0000}"/>
    <cellStyle name="Input 2 3" xfId="18400" xr:uid="{00000000-0005-0000-0000-00001A4B0000}"/>
    <cellStyle name="Input 2 3 10" xfId="18401" xr:uid="{00000000-0005-0000-0000-00001B4B0000}"/>
    <cellStyle name="Input 2 3 11" xfId="18402" xr:uid="{00000000-0005-0000-0000-00001C4B0000}"/>
    <cellStyle name="Input 2 3 2" xfId="18403" xr:uid="{00000000-0005-0000-0000-00001D4B0000}"/>
    <cellStyle name="Input 2 3 2 2" xfId="18404" xr:uid="{00000000-0005-0000-0000-00001E4B0000}"/>
    <cellStyle name="Input 2 3 2 2 2" xfId="18405" xr:uid="{00000000-0005-0000-0000-00001F4B0000}"/>
    <cellStyle name="Input 2 3 2 2 2 2" xfId="18406" xr:uid="{00000000-0005-0000-0000-0000204B0000}"/>
    <cellStyle name="Input 2 3 2 2 2 3" xfId="18407" xr:uid="{00000000-0005-0000-0000-0000214B0000}"/>
    <cellStyle name="Input 2 3 2 2 3" xfId="18408" xr:uid="{00000000-0005-0000-0000-0000224B0000}"/>
    <cellStyle name="Input 2 3 2 2 3 2" xfId="18409" xr:uid="{00000000-0005-0000-0000-0000234B0000}"/>
    <cellStyle name="Input 2 3 2 2 3 3" xfId="18410" xr:uid="{00000000-0005-0000-0000-0000244B0000}"/>
    <cellStyle name="Input 2 3 2 2 4" xfId="18411" xr:uid="{00000000-0005-0000-0000-0000254B0000}"/>
    <cellStyle name="Input 2 3 2 2 4 2" xfId="18412" xr:uid="{00000000-0005-0000-0000-0000264B0000}"/>
    <cellStyle name="Input 2 3 2 2 4 3" xfId="18413" xr:uid="{00000000-0005-0000-0000-0000274B0000}"/>
    <cellStyle name="Input 2 3 2 2 5" xfId="18414" xr:uid="{00000000-0005-0000-0000-0000284B0000}"/>
    <cellStyle name="Input 2 3 2 2 5 2" xfId="18415" xr:uid="{00000000-0005-0000-0000-0000294B0000}"/>
    <cellStyle name="Input 2 3 2 2 5 3" xfId="18416" xr:uid="{00000000-0005-0000-0000-00002A4B0000}"/>
    <cellStyle name="Input 2 3 2 2 6" xfId="18417" xr:uid="{00000000-0005-0000-0000-00002B4B0000}"/>
    <cellStyle name="Input 2 3 2 2 6 2" xfId="18418" xr:uid="{00000000-0005-0000-0000-00002C4B0000}"/>
    <cellStyle name="Input 2 3 2 2 6 3" xfId="18419" xr:uid="{00000000-0005-0000-0000-00002D4B0000}"/>
    <cellStyle name="Input 2 3 2 2 7" xfId="18420" xr:uid="{00000000-0005-0000-0000-00002E4B0000}"/>
    <cellStyle name="Input 2 3 2 2 8" xfId="18421" xr:uid="{00000000-0005-0000-0000-00002F4B0000}"/>
    <cellStyle name="Input 2 3 2 3" xfId="18422" xr:uid="{00000000-0005-0000-0000-0000304B0000}"/>
    <cellStyle name="Input 2 3 2 3 2" xfId="18423" xr:uid="{00000000-0005-0000-0000-0000314B0000}"/>
    <cellStyle name="Input 2 3 2 3 3" xfId="18424" xr:uid="{00000000-0005-0000-0000-0000324B0000}"/>
    <cellStyle name="Input 2 3 2 4" xfId="18425" xr:uid="{00000000-0005-0000-0000-0000334B0000}"/>
    <cellStyle name="Input 2 3 2 4 2" xfId="18426" xr:uid="{00000000-0005-0000-0000-0000344B0000}"/>
    <cellStyle name="Input 2 3 2 4 3" xfId="18427" xr:uid="{00000000-0005-0000-0000-0000354B0000}"/>
    <cellStyle name="Input 2 3 2 5" xfId="18428" xr:uid="{00000000-0005-0000-0000-0000364B0000}"/>
    <cellStyle name="Input 2 3 2 5 2" xfId="18429" xr:uid="{00000000-0005-0000-0000-0000374B0000}"/>
    <cellStyle name="Input 2 3 2 5 3" xfId="18430" xr:uid="{00000000-0005-0000-0000-0000384B0000}"/>
    <cellStyle name="Input 2 3 2 6" xfId="18431" xr:uid="{00000000-0005-0000-0000-0000394B0000}"/>
    <cellStyle name="Input 2 3 2 6 2" xfId="18432" xr:uid="{00000000-0005-0000-0000-00003A4B0000}"/>
    <cellStyle name="Input 2 3 2 6 3" xfId="18433" xr:uid="{00000000-0005-0000-0000-00003B4B0000}"/>
    <cellStyle name="Input 2 3 2 7" xfId="18434" xr:uid="{00000000-0005-0000-0000-00003C4B0000}"/>
    <cellStyle name="Input 2 3 2 8" xfId="18435" xr:uid="{00000000-0005-0000-0000-00003D4B0000}"/>
    <cellStyle name="Input 2 3 3" xfId="18436" xr:uid="{00000000-0005-0000-0000-00003E4B0000}"/>
    <cellStyle name="Input 2 3 3 2" xfId="18437" xr:uid="{00000000-0005-0000-0000-00003F4B0000}"/>
    <cellStyle name="Input 2 3 3 2 2" xfId="18438" xr:uid="{00000000-0005-0000-0000-0000404B0000}"/>
    <cellStyle name="Input 2 3 3 2 2 2" xfId="18439" xr:uid="{00000000-0005-0000-0000-0000414B0000}"/>
    <cellStyle name="Input 2 3 3 2 2 3" xfId="18440" xr:uid="{00000000-0005-0000-0000-0000424B0000}"/>
    <cellStyle name="Input 2 3 3 2 3" xfId="18441" xr:uid="{00000000-0005-0000-0000-0000434B0000}"/>
    <cellStyle name="Input 2 3 3 2 3 2" xfId="18442" xr:uid="{00000000-0005-0000-0000-0000444B0000}"/>
    <cellStyle name="Input 2 3 3 2 3 3" xfId="18443" xr:uid="{00000000-0005-0000-0000-0000454B0000}"/>
    <cellStyle name="Input 2 3 3 2 4" xfId="18444" xr:uid="{00000000-0005-0000-0000-0000464B0000}"/>
    <cellStyle name="Input 2 3 3 2 4 2" xfId="18445" xr:uid="{00000000-0005-0000-0000-0000474B0000}"/>
    <cellStyle name="Input 2 3 3 2 4 3" xfId="18446" xr:uid="{00000000-0005-0000-0000-0000484B0000}"/>
    <cellStyle name="Input 2 3 3 2 5" xfId="18447" xr:uid="{00000000-0005-0000-0000-0000494B0000}"/>
    <cellStyle name="Input 2 3 3 2 5 2" xfId="18448" xr:uid="{00000000-0005-0000-0000-00004A4B0000}"/>
    <cellStyle name="Input 2 3 3 2 5 3" xfId="18449" xr:uid="{00000000-0005-0000-0000-00004B4B0000}"/>
    <cellStyle name="Input 2 3 3 2 6" xfId="18450" xr:uid="{00000000-0005-0000-0000-00004C4B0000}"/>
    <cellStyle name="Input 2 3 3 2 6 2" xfId="18451" xr:uid="{00000000-0005-0000-0000-00004D4B0000}"/>
    <cellStyle name="Input 2 3 3 2 6 3" xfId="18452" xr:uid="{00000000-0005-0000-0000-00004E4B0000}"/>
    <cellStyle name="Input 2 3 3 2 7" xfId="18453" xr:uid="{00000000-0005-0000-0000-00004F4B0000}"/>
    <cellStyle name="Input 2 3 3 2 8" xfId="18454" xr:uid="{00000000-0005-0000-0000-0000504B0000}"/>
    <cellStyle name="Input 2 3 3 3" xfId="18455" xr:uid="{00000000-0005-0000-0000-0000514B0000}"/>
    <cellStyle name="Input 2 3 3 3 2" xfId="18456" xr:uid="{00000000-0005-0000-0000-0000524B0000}"/>
    <cellStyle name="Input 2 3 3 3 3" xfId="18457" xr:uid="{00000000-0005-0000-0000-0000534B0000}"/>
    <cellStyle name="Input 2 3 3 4" xfId="18458" xr:uid="{00000000-0005-0000-0000-0000544B0000}"/>
    <cellStyle name="Input 2 3 3 4 2" xfId="18459" xr:uid="{00000000-0005-0000-0000-0000554B0000}"/>
    <cellStyle name="Input 2 3 3 4 3" xfId="18460" xr:uid="{00000000-0005-0000-0000-0000564B0000}"/>
    <cellStyle name="Input 2 3 3 5" xfId="18461" xr:uid="{00000000-0005-0000-0000-0000574B0000}"/>
    <cellStyle name="Input 2 3 3 5 2" xfId="18462" xr:uid="{00000000-0005-0000-0000-0000584B0000}"/>
    <cellStyle name="Input 2 3 3 5 3" xfId="18463" xr:uid="{00000000-0005-0000-0000-0000594B0000}"/>
    <cellStyle name="Input 2 3 3 6" xfId="18464" xr:uid="{00000000-0005-0000-0000-00005A4B0000}"/>
    <cellStyle name="Input 2 3 3 6 2" xfId="18465" xr:uid="{00000000-0005-0000-0000-00005B4B0000}"/>
    <cellStyle name="Input 2 3 3 6 3" xfId="18466" xr:uid="{00000000-0005-0000-0000-00005C4B0000}"/>
    <cellStyle name="Input 2 3 3 7" xfId="18467" xr:uid="{00000000-0005-0000-0000-00005D4B0000}"/>
    <cellStyle name="Input 2 3 3 8" xfId="18468" xr:uid="{00000000-0005-0000-0000-00005E4B0000}"/>
    <cellStyle name="Input 2 3 4" xfId="18469" xr:uid="{00000000-0005-0000-0000-00005F4B0000}"/>
    <cellStyle name="Input 2 3 4 2" xfId="18470" xr:uid="{00000000-0005-0000-0000-0000604B0000}"/>
    <cellStyle name="Input 2 3 4 2 2" xfId="18471" xr:uid="{00000000-0005-0000-0000-0000614B0000}"/>
    <cellStyle name="Input 2 3 4 2 2 2" xfId="18472" xr:uid="{00000000-0005-0000-0000-0000624B0000}"/>
    <cellStyle name="Input 2 3 4 2 2 3" xfId="18473" xr:uid="{00000000-0005-0000-0000-0000634B0000}"/>
    <cellStyle name="Input 2 3 4 2 3" xfId="18474" xr:uid="{00000000-0005-0000-0000-0000644B0000}"/>
    <cellStyle name="Input 2 3 4 2 3 2" xfId="18475" xr:uid="{00000000-0005-0000-0000-0000654B0000}"/>
    <cellStyle name="Input 2 3 4 2 3 3" xfId="18476" xr:uid="{00000000-0005-0000-0000-0000664B0000}"/>
    <cellStyle name="Input 2 3 4 2 4" xfId="18477" xr:uid="{00000000-0005-0000-0000-0000674B0000}"/>
    <cellStyle name="Input 2 3 4 2 4 2" xfId="18478" xr:uid="{00000000-0005-0000-0000-0000684B0000}"/>
    <cellStyle name="Input 2 3 4 2 4 3" xfId="18479" xr:uid="{00000000-0005-0000-0000-0000694B0000}"/>
    <cellStyle name="Input 2 3 4 2 5" xfId="18480" xr:uid="{00000000-0005-0000-0000-00006A4B0000}"/>
    <cellStyle name="Input 2 3 4 2 5 2" xfId="18481" xr:uid="{00000000-0005-0000-0000-00006B4B0000}"/>
    <cellStyle name="Input 2 3 4 2 5 3" xfId="18482" xr:uid="{00000000-0005-0000-0000-00006C4B0000}"/>
    <cellStyle name="Input 2 3 4 2 6" xfId="18483" xr:uid="{00000000-0005-0000-0000-00006D4B0000}"/>
    <cellStyle name="Input 2 3 4 2 6 2" xfId="18484" xr:uid="{00000000-0005-0000-0000-00006E4B0000}"/>
    <cellStyle name="Input 2 3 4 2 6 3" xfId="18485" xr:uid="{00000000-0005-0000-0000-00006F4B0000}"/>
    <cellStyle name="Input 2 3 4 2 7" xfId="18486" xr:uid="{00000000-0005-0000-0000-0000704B0000}"/>
    <cellStyle name="Input 2 3 4 2 8" xfId="18487" xr:uid="{00000000-0005-0000-0000-0000714B0000}"/>
    <cellStyle name="Input 2 3 4 3" xfId="18488" xr:uid="{00000000-0005-0000-0000-0000724B0000}"/>
    <cellStyle name="Input 2 3 4 3 2" xfId="18489" xr:uid="{00000000-0005-0000-0000-0000734B0000}"/>
    <cellStyle name="Input 2 3 4 3 3" xfId="18490" xr:uid="{00000000-0005-0000-0000-0000744B0000}"/>
    <cellStyle name="Input 2 3 4 4" xfId="18491" xr:uid="{00000000-0005-0000-0000-0000754B0000}"/>
    <cellStyle name="Input 2 3 4 4 2" xfId="18492" xr:uid="{00000000-0005-0000-0000-0000764B0000}"/>
    <cellStyle name="Input 2 3 4 4 3" xfId="18493" xr:uid="{00000000-0005-0000-0000-0000774B0000}"/>
    <cellStyle name="Input 2 3 4 5" xfId="18494" xr:uid="{00000000-0005-0000-0000-0000784B0000}"/>
    <cellStyle name="Input 2 3 4 5 2" xfId="18495" xr:uid="{00000000-0005-0000-0000-0000794B0000}"/>
    <cellStyle name="Input 2 3 4 5 3" xfId="18496" xr:uid="{00000000-0005-0000-0000-00007A4B0000}"/>
    <cellStyle name="Input 2 3 4 6" xfId="18497" xr:uid="{00000000-0005-0000-0000-00007B4B0000}"/>
    <cellStyle name="Input 2 3 4 6 2" xfId="18498" xr:uid="{00000000-0005-0000-0000-00007C4B0000}"/>
    <cellStyle name="Input 2 3 4 6 3" xfId="18499" xr:uid="{00000000-0005-0000-0000-00007D4B0000}"/>
    <cellStyle name="Input 2 3 4 7" xfId="18500" xr:uid="{00000000-0005-0000-0000-00007E4B0000}"/>
    <cellStyle name="Input 2 3 4 8" xfId="18501" xr:uid="{00000000-0005-0000-0000-00007F4B0000}"/>
    <cellStyle name="Input 2 3 5" xfId="18502" xr:uid="{00000000-0005-0000-0000-0000804B0000}"/>
    <cellStyle name="Input 2 3 5 2" xfId="18503" xr:uid="{00000000-0005-0000-0000-0000814B0000}"/>
    <cellStyle name="Input 2 3 5 2 2" xfId="18504" xr:uid="{00000000-0005-0000-0000-0000824B0000}"/>
    <cellStyle name="Input 2 3 5 2 3" xfId="18505" xr:uid="{00000000-0005-0000-0000-0000834B0000}"/>
    <cellStyle name="Input 2 3 5 3" xfId="18506" xr:uid="{00000000-0005-0000-0000-0000844B0000}"/>
    <cellStyle name="Input 2 3 5 3 2" xfId="18507" xr:uid="{00000000-0005-0000-0000-0000854B0000}"/>
    <cellStyle name="Input 2 3 5 3 3" xfId="18508" xr:uid="{00000000-0005-0000-0000-0000864B0000}"/>
    <cellStyle name="Input 2 3 5 4" xfId="18509" xr:uid="{00000000-0005-0000-0000-0000874B0000}"/>
    <cellStyle name="Input 2 3 5 4 2" xfId="18510" xr:uid="{00000000-0005-0000-0000-0000884B0000}"/>
    <cellStyle name="Input 2 3 5 4 3" xfId="18511" xr:uid="{00000000-0005-0000-0000-0000894B0000}"/>
    <cellStyle name="Input 2 3 5 5" xfId="18512" xr:uid="{00000000-0005-0000-0000-00008A4B0000}"/>
    <cellStyle name="Input 2 3 5 5 2" xfId="18513" xr:uid="{00000000-0005-0000-0000-00008B4B0000}"/>
    <cellStyle name="Input 2 3 5 5 3" xfId="18514" xr:uid="{00000000-0005-0000-0000-00008C4B0000}"/>
    <cellStyle name="Input 2 3 5 6" xfId="18515" xr:uid="{00000000-0005-0000-0000-00008D4B0000}"/>
    <cellStyle name="Input 2 3 5 6 2" xfId="18516" xr:uid="{00000000-0005-0000-0000-00008E4B0000}"/>
    <cellStyle name="Input 2 3 5 6 3" xfId="18517" xr:uid="{00000000-0005-0000-0000-00008F4B0000}"/>
    <cellStyle name="Input 2 3 5 7" xfId="18518" xr:uid="{00000000-0005-0000-0000-0000904B0000}"/>
    <cellStyle name="Input 2 3 5 8" xfId="18519" xr:uid="{00000000-0005-0000-0000-0000914B0000}"/>
    <cellStyle name="Input 2 3 6" xfId="18520" xr:uid="{00000000-0005-0000-0000-0000924B0000}"/>
    <cellStyle name="Input 2 3 6 2" xfId="18521" xr:uid="{00000000-0005-0000-0000-0000934B0000}"/>
    <cellStyle name="Input 2 3 6 3" xfId="18522" xr:uid="{00000000-0005-0000-0000-0000944B0000}"/>
    <cellStyle name="Input 2 3 7" xfId="18523" xr:uid="{00000000-0005-0000-0000-0000954B0000}"/>
    <cellStyle name="Input 2 3 7 2" xfId="18524" xr:uid="{00000000-0005-0000-0000-0000964B0000}"/>
    <cellStyle name="Input 2 3 7 3" xfId="18525" xr:uid="{00000000-0005-0000-0000-0000974B0000}"/>
    <cellStyle name="Input 2 3 8" xfId="18526" xr:uid="{00000000-0005-0000-0000-0000984B0000}"/>
    <cellStyle name="Input 2 3 8 2" xfId="18527" xr:uid="{00000000-0005-0000-0000-0000994B0000}"/>
    <cellStyle name="Input 2 3 8 3" xfId="18528" xr:uid="{00000000-0005-0000-0000-00009A4B0000}"/>
    <cellStyle name="Input 2 3 9" xfId="18529" xr:uid="{00000000-0005-0000-0000-00009B4B0000}"/>
    <cellStyle name="Input 2 3 9 2" xfId="18530" xr:uid="{00000000-0005-0000-0000-00009C4B0000}"/>
    <cellStyle name="Input 2 3 9 3" xfId="18531" xr:uid="{00000000-0005-0000-0000-00009D4B0000}"/>
    <cellStyle name="Input 2 4" xfId="18532" xr:uid="{00000000-0005-0000-0000-00009E4B0000}"/>
    <cellStyle name="Input 2 4 10" xfId="18533" xr:uid="{00000000-0005-0000-0000-00009F4B0000}"/>
    <cellStyle name="Input 2 4 11" xfId="18534" xr:uid="{00000000-0005-0000-0000-0000A04B0000}"/>
    <cellStyle name="Input 2 4 2" xfId="18535" xr:uid="{00000000-0005-0000-0000-0000A14B0000}"/>
    <cellStyle name="Input 2 4 2 2" xfId="18536" xr:uid="{00000000-0005-0000-0000-0000A24B0000}"/>
    <cellStyle name="Input 2 4 2 2 2" xfId="18537" xr:uid="{00000000-0005-0000-0000-0000A34B0000}"/>
    <cellStyle name="Input 2 4 2 2 2 2" xfId="18538" xr:uid="{00000000-0005-0000-0000-0000A44B0000}"/>
    <cellStyle name="Input 2 4 2 2 2 3" xfId="18539" xr:uid="{00000000-0005-0000-0000-0000A54B0000}"/>
    <cellStyle name="Input 2 4 2 2 3" xfId="18540" xr:uid="{00000000-0005-0000-0000-0000A64B0000}"/>
    <cellStyle name="Input 2 4 2 2 3 2" xfId="18541" xr:uid="{00000000-0005-0000-0000-0000A74B0000}"/>
    <cellStyle name="Input 2 4 2 2 3 3" xfId="18542" xr:uid="{00000000-0005-0000-0000-0000A84B0000}"/>
    <cellStyle name="Input 2 4 2 2 4" xfId="18543" xr:uid="{00000000-0005-0000-0000-0000A94B0000}"/>
    <cellStyle name="Input 2 4 2 2 4 2" xfId="18544" xr:uid="{00000000-0005-0000-0000-0000AA4B0000}"/>
    <cellStyle name="Input 2 4 2 2 4 3" xfId="18545" xr:uid="{00000000-0005-0000-0000-0000AB4B0000}"/>
    <cellStyle name="Input 2 4 2 2 5" xfId="18546" xr:uid="{00000000-0005-0000-0000-0000AC4B0000}"/>
    <cellStyle name="Input 2 4 2 2 5 2" xfId="18547" xr:uid="{00000000-0005-0000-0000-0000AD4B0000}"/>
    <cellStyle name="Input 2 4 2 2 5 3" xfId="18548" xr:uid="{00000000-0005-0000-0000-0000AE4B0000}"/>
    <cellStyle name="Input 2 4 2 2 6" xfId="18549" xr:uid="{00000000-0005-0000-0000-0000AF4B0000}"/>
    <cellStyle name="Input 2 4 2 2 6 2" xfId="18550" xr:uid="{00000000-0005-0000-0000-0000B04B0000}"/>
    <cellStyle name="Input 2 4 2 2 6 3" xfId="18551" xr:uid="{00000000-0005-0000-0000-0000B14B0000}"/>
    <cellStyle name="Input 2 4 2 2 7" xfId="18552" xr:uid="{00000000-0005-0000-0000-0000B24B0000}"/>
    <cellStyle name="Input 2 4 2 2 8" xfId="18553" xr:uid="{00000000-0005-0000-0000-0000B34B0000}"/>
    <cellStyle name="Input 2 4 2 3" xfId="18554" xr:uid="{00000000-0005-0000-0000-0000B44B0000}"/>
    <cellStyle name="Input 2 4 2 3 2" xfId="18555" xr:uid="{00000000-0005-0000-0000-0000B54B0000}"/>
    <cellStyle name="Input 2 4 2 3 3" xfId="18556" xr:uid="{00000000-0005-0000-0000-0000B64B0000}"/>
    <cellStyle name="Input 2 4 2 4" xfId="18557" xr:uid="{00000000-0005-0000-0000-0000B74B0000}"/>
    <cellStyle name="Input 2 4 2 4 2" xfId="18558" xr:uid="{00000000-0005-0000-0000-0000B84B0000}"/>
    <cellStyle name="Input 2 4 2 4 3" xfId="18559" xr:uid="{00000000-0005-0000-0000-0000B94B0000}"/>
    <cellStyle name="Input 2 4 2 5" xfId="18560" xr:uid="{00000000-0005-0000-0000-0000BA4B0000}"/>
    <cellStyle name="Input 2 4 2 5 2" xfId="18561" xr:uid="{00000000-0005-0000-0000-0000BB4B0000}"/>
    <cellStyle name="Input 2 4 2 5 3" xfId="18562" xr:uid="{00000000-0005-0000-0000-0000BC4B0000}"/>
    <cellStyle name="Input 2 4 2 6" xfId="18563" xr:uid="{00000000-0005-0000-0000-0000BD4B0000}"/>
    <cellStyle name="Input 2 4 2 6 2" xfId="18564" xr:uid="{00000000-0005-0000-0000-0000BE4B0000}"/>
    <cellStyle name="Input 2 4 2 6 3" xfId="18565" xr:uid="{00000000-0005-0000-0000-0000BF4B0000}"/>
    <cellStyle name="Input 2 4 2 7" xfId="18566" xr:uid="{00000000-0005-0000-0000-0000C04B0000}"/>
    <cellStyle name="Input 2 4 2 8" xfId="18567" xr:uid="{00000000-0005-0000-0000-0000C14B0000}"/>
    <cellStyle name="Input 2 4 3" xfId="18568" xr:uid="{00000000-0005-0000-0000-0000C24B0000}"/>
    <cellStyle name="Input 2 4 3 2" xfId="18569" xr:uid="{00000000-0005-0000-0000-0000C34B0000}"/>
    <cellStyle name="Input 2 4 3 2 2" xfId="18570" xr:uid="{00000000-0005-0000-0000-0000C44B0000}"/>
    <cellStyle name="Input 2 4 3 2 2 2" xfId="18571" xr:uid="{00000000-0005-0000-0000-0000C54B0000}"/>
    <cellStyle name="Input 2 4 3 2 2 3" xfId="18572" xr:uid="{00000000-0005-0000-0000-0000C64B0000}"/>
    <cellStyle name="Input 2 4 3 2 3" xfId="18573" xr:uid="{00000000-0005-0000-0000-0000C74B0000}"/>
    <cellStyle name="Input 2 4 3 2 3 2" xfId="18574" xr:uid="{00000000-0005-0000-0000-0000C84B0000}"/>
    <cellStyle name="Input 2 4 3 2 3 3" xfId="18575" xr:uid="{00000000-0005-0000-0000-0000C94B0000}"/>
    <cellStyle name="Input 2 4 3 2 4" xfId="18576" xr:uid="{00000000-0005-0000-0000-0000CA4B0000}"/>
    <cellStyle name="Input 2 4 3 2 4 2" xfId="18577" xr:uid="{00000000-0005-0000-0000-0000CB4B0000}"/>
    <cellStyle name="Input 2 4 3 2 4 3" xfId="18578" xr:uid="{00000000-0005-0000-0000-0000CC4B0000}"/>
    <cellStyle name="Input 2 4 3 2 5" xfId="18579" xr:uid="{00000000-0005-0000-0000-0000CD4B0000}"/>
    <cellStyle name="Input 2 4 3 2 5 2" xfId="18580" xr:uid="{00000000-0005-0000-0000-0000CE4B0000}"/>
    <cellStyle name="Input 2 4 3 2 5 3" xfId="18581" xr:uid="{00000000-0005-0000-0000-0000CF4B0000}"/>
    <cellStyle name="Input 2 4 3 2 6" xfId="18582" xr:uid="{00000000-0005-0000-0000-0000D04B0000}"/>
    <cellStyle name="Input 2 4 3 2 6 2" xfId="18583" xr:uid="{00000000-0005-0000-0000-0000D14B0000}"/>
    <cellStyle name="Input 2 4 3 2 6 3" xfId="18584" xr:uid="{00000000-0005-0000-0000-0000D24B0000}"/>
    <cellStyle name="Input 2 4 3 2 7" xfId="18585" xr:uid="{00000000-0005-0000-0000-0000D34B0000}"/>
    <cellStyle name="Input 2 4 3 2 8" xfId="18586" xr:uid="{00000000-0005-0000-0000-0000D44B0000}"/>
    <cellStyle name="Input 2 4 3 3" xfId="18587" xr:uid="{00000000-0005-0000-0000-0000D54B0000}"/>
    <cellStyle name="Input 2 4 3 3 2" xfId="18588" xr:uid="{00000000-0005-0000-0000-0000D64B0000}"/>
    <cellStyle name="Input 2 4 3 3 3" xfId="18589" xr:uid="{00000000-0005-0000-0000-0000D74B0000}"/>
    <cellStyle name="Input 2 4 3 4" xfId="18590" xr:uid="{00000000-0005-0000-0000-0000D84B0000}"/>
    <cellStyle name="Input 2 4 3 4 2" xfId="18591" xr:uid="{00000000-0005-0000-0000-0000D94B0000}"/>
    <cellStyle name="Input 2 4 3 4 3" xfId="18592" xr:uid="{00000000-0005-0000-0000-0000DA4B0000}"/>
    <cellStyle name="Input 2 4 3 5" xfId="18593" xr:uid="{00000000-0005-0000-0000-0000DB4B0000}"/>
    <cellStyle name="Input 2 4 3 5 2" xfId="18594" xr:uid="{00000000-0005-0000-0000-0000DC4B0000}"/>
    <cellStyle name="Input 2 4 3 5 3" xfId="18595" xr:uid="{00000000-0005-0000-0000-0000DD4B0000}"/>
    <cellStyle name="Input 2 4 3 6" xfId="18596" xr:uid="{00000000-0005-0000-0000-0000DE4B0000}"/>
    <cellStyle name="Input 2 4 3 6 2" xfId="18597" xr:uid="{00000000-0005-0000-0000-0000DF4B0000}"/>
    <cellStyle name="Input 2 4 3 6 3" xfId="18598" xr:uid="{00000000-0005-0000-0000-0000E04B0000}"/>
    <cellStyle name="Input 2 4 3 7" xfId="18599" xr:uid="{00000000-0005-0000-0000-0000E14B0000}"/>
    <cellStyle name="Input 2 4 3 8" xfId="18600" xr:uid="{00000000-0005-0000-0000-0000E24B0000}"/>
    <cellStyle name="Input 2 4 4" xfId="18601" xr:uid="{00000000-0005-0000-0000-0000E34B0000}"/>
    <cellStyle name="Input 2 4 4 2" xfId="18602" xr:uid="{00000000-0005-0000-0000-0000E44B0000}"/>
    <cellStyle name="Input 2 4 4 2 2" xfId="18603" xr:uid="{00000000-0005-0000-0000-0000E54B0000}"/>
    <cellStyle name="Input 2 4 4 2 2 2" xfId="18604" xr:uid="{00000000-0005-0000-0000-0000E64B0000}"/>
    <cellStyle name="Input 2 4 4 2 2 3" xfId="18605" xr:uid="{00000000-0005-0000-0000-0000E74B0000}"/>
    <cellStyle name="Input 2 4 4 2 3" xfId="18606" xr:uid="{00000000-0005-0000-0000-0000E84B0000}"/>
    <cellStyle name="Input 2 4 4 2 3 2" xfId="18607" xr:uid="{00000000-0005-0000-0000-0000E94B0000}"/>
    <cellStyle name="Input 2 4 4 2 3 3" xfId="18608" xr:uid="{00000000-0005-0000-0000-0000EA4B0000}"/>
    <cellStyle name="Input 2 4 4 2 4" xfId="18609" xr:uid="{00000000-0005-0000-0000-0000EB4B0000}"/>
    <cellStyle name="Input 2 4 4 2 4 2" xfId="18610" xr:uid="{00000000-0005-0000-0000-0000EC4B0000}"/>
    <cellStyle name="Input 2 4 4 2 4 3" xfId="18611" xr:uid="{00000000-0005-0000-0000-0000ED4B0000}"/>
    <cellStyle name="Input 2 4 4 2 5" xfId="18612" xr:uid="{00000000-0005-0000-0000-0000EE4B0000}"/>
    <cellStyle name="Input 2 4 4 2 5 2" xfId="18613" xr:uid="{00000000-0005-0000-0000-0000EF4B0000}"/>
    <cellStyle name="Input 2 4 4 2 5 3" xfId="18614" xr:uid="{00000000-0005-0000-0000-0000F04B0000}"/>
    <cellStyle name="Input 2 4 4 2 6" xfId="18615" xr:uid="{00000000-0005-0000-0000-0000F14B0000}"/>
    <cellStyle name="Input 2 4 4 2 6 2" xfId="18616" xr:uid="{00000000-0005-0000-0000-0000F24B0000}"/>
    <cellStyle name="Input 2 4 4 2 6 3" xfId="18617" xr:uid="{00000000-0005-0000-0000-0000F34B0000}"/>
    <cellStyle name="Input 2 4 4 2 7" xfId="18618" xr:uid="{00000000-0005-0000-0000-0000F44B0000}"/>
    <cellStyle name="Input 2 4 4 2 8" xfId="18619" xr:uid="{00000000-0005-0000-0000-0000F54B0000}"/>
    <cellStyle name="Input 2 4 4 3" xfId="18620" xr:uid="{00000000-0005-0000-0000-0000F64B0000}"/>
    <cellStyle name="Input 2 4 4 3 2" xfId="18621" xr:uid="{00000000-0005-0000-0000-0000F74B0000}"/>
    <cellStyle name="Input 2 4 4 3 3" xfId="18622" xr:uid="{00000000-0005-0000-0000-0000F84B0000}"/>
    <cellStyle name="Input 2 4 4 4" xfId="18623" xr:uid="{00000000-0005-0000-0000-0000F94B0000}"/>
    <cellStyle name="Input 2 4 4 4 2" xfId="18624" xr:uid="{00000000-0005-0000-0000-0000FA4B0000}"/>
    <cellStyle name="Input 2 4 4 4 3" xfId="18625" xr:uid="{00000000-0005-0000-0000-0000FB4B0000}"/>
    <cellStyle name="Input 2 4 4 5" xfId="18626" xr:uid="{00000000-0005-0000-0000-0000FC4B0000}"/>
    <cellStyle name="Input 2 4 4 5 2" xfId="18627" xr:uid="{00000000-0005-0000-0000-0000FD4B0000}"/>
    <cellStyle name="Input 2 4 4 5 3" xfId="18628" xr:uid="{00000000-0005-0000-0000-0000FE4B0000}"/>
    <cellStyle name="Input 2 4 4 6" xfId="18629" xr:uid="{00000000-0005-0000-0000-0000FF4B0000}"/>
    <cellStyle name="Input 2 4 4 6 2" xfId="18630" xr:uid="{00000000-0005-0000-0000-0000004C0000}"/>
    <cellStyle name="Input 2 4 4 6 3" xfId="18631" xr:uid="{00000000-0005-0000-0000-0000014C0000}"/>
    <cellStyle name="Input 2 4 4 7" xfId="18632" xr:uid="{00000000-0005-0000-0000-0000024C0000}"/>
    <cellStyle name="Input 2 4 4 8" xfId="18633" xr:uid="{00000000-0005-0000-0000-0000034C0000}"/>
    <cellStyle name="Input 2 4 5" xfId="18634" xr:uid="{00000000-0005-0000-0000-0000044C0000}"/>
    <cellStyle name="Input 2 4 5 2" xfId="18635" xr:uid="{00000000-0005-0000-0000-0000054C0000}"/>
    <cellStyle name="Input 2 4 5 2 2" xfId="18636" xr:uid="{00000000-0005-0000-0000-0000064C0000}"/>
    <cellStyle name="Input 2 4 5 2 3" xfId="18637" xr:uid="{00000000-0005-0000-0000-0000074C0000}"/>
    <cellStyle name="Input 2 4 5 3" xfId="18638" xr:uid="{00000000-0005-0000-0000-0000084C0000}"/>
    <cellStyle name="Input 2 4 5 3 2" xfId="18639" xr:uid="{00000000-0005-0000-0000-0000094C0000}"/>
    <cellStyle name="Input 2 4 5 3 3" xfId="18640" xr:uid="{00000000-0005-0000-0000-00000A4C0000}"/>
    <cellStyle name="Input 2 4 5 4" xfId="18641" xr:uid="{00000000-0005-0000-0000-00000B4C0000}"/>
    <cellStyle name="Input 2 4 5 4 2" xfId="18642" xr:uid="{00000000-0005-0000-0000-00000C4C0000}"/>
    <cellStyle name="Input 2 4 5 4 3" xfId="18643" xr:uid="{00000000-0005-0000-0000-00000D4C0000}"/>
    <cellStyle name="Input 2 4 5 5" xfId="18644" xr:uid="{00000000-0005-0000-0000-00000E4C0000}"/>
    <cellStyle name="Input 2 4 5 5 2" xfId="18645" xr:uid="{00000000-0005-0000-0000-00000F4C0000}"/>
    <cellStyle name="Input 2 4 5 5 3" xfId="18646" xr:uid="{00000000-0005-0000-0000-0000104C0000}"/>
    <cellStyle name="Input 2 4 5 6" xfId="18647" xr:uid="{00000000-0005-0000-0000-0000114C0000}"/>
    <cellStyle name="Input 2 4 5 6 2" xfId="18648" xr:uid="{00000000-0005-0000-0000-0000124C0000}"/>
    <cellStyle name="Input 2 4 5 6 3" xfId="18649" xr:uid="{00000000-0005-0000-0000-0000134C0000}"/>
    <cellStyle name="Input 2 4 5 7" xfId="18650" xr:uid="{00000000-0005-0000-0000-0000144C0000}"/>
    <cellStyle name="Input 2 4 5 8" xfId="18651" xr:uid="{00000000-0005-0000-0000-0000154C0000}"/>
    <cellStyle name="Input 2 4 6" xfId="18652" xr:uid="{00000000-0005-0000-0000-0000164C0000}"/>
    <cellStyle name="Input 2 4 6 2" xfId="18653" xr:uid="{00000000-0005-0000-0000-0000174C0000}"/>
    <cellStyle name="Input 2 4 6 3" xfId="18654" xr:uid="{00000000-0005-0000-0000-0000184C0000}"/>
    <cellStyle name="Input 2 4 7" xfId="18655" xr:uid="{00000000-0005-0000-0000-0000194C0000}"/>
    <cellStyle name="Input 2 4 7 2" xfId="18656" xr:uid="{00000000-0005-0000-0000-00001A4C0000}"/>
    <cellStyle name="Input 2 4 7 3" xfId="18657" xr:uid="{00000000-0005-0000-0000-00001B4C0000}"/>
    <cellStyle name="Input 2 4 8" xfId="18658" xr:uid="{00000000-0005-0000-0000-00001C4C0000}"/>
    <cellStyle name="Input 2 4 8 2" xfId="18659" xr:uid="{00000000-0005-0000-0000-00001D4C0000}"/>
    <cellStyle name="Input 2 4 8 3" xfId="18660" xr:uid="{00000000-0005-0000-0000-00001E4C0000}"/>
    <cellStyle name="Input 2 4 9" xfId="18661" xr:uid="{00000000-0005-0000-0000-00001F4C0000}"/>
    <cellStyle name="Input 2 4 9 2" xfId="18662" xr:uid="{00000000-0005-0000-0000-0000204C0000}"/>
    <cellStyle name="Input 2 4 9 3" xfId="18663" xr:uid="{00000000-0005-0000-0000-0000214C0000}"/>
    <cellStyle name="Input 2 5" xfId="18664" xr:uid="{00000000-0005-0000-0000-0000224C0000}"/>
    <cellStyle name="Input 2 5 2" xfId="18665" xr:uid="{00000000-0005-0000-0000-0000234C0000}"/>
    <cellStyle name="Input 2 5 2 2" xfId="18666" xr:uid="{00000000-0005-0000-0000-0000244C0000}"/>
    <cellStyle name="Input 2 5 2 2 2" xfId="18667" xr:uid="{00000000-0005-0000-0000-0000254C0000}"/>
    <cellStyle name="Input 2 5 2 2 3" xfId="18668" xr:uid="{00000000-0005-0000-0000-0000264C0000}"/>
    <cellStyle name="Input 2 5 2 3" xfId="18669" xr:uid="{00000000-0005-0000-0000-0000274C0000}"/>
    <cellStyle name="Input 2 5 2 3 2" xfId="18670" xr:uid="{00000000-0005-0000-0000-0000284C0000}"/>
    <cellStyle name="Input 2 5 2 3 3" xfId="18671" xr:uid="{00000000-0005-0000-0000-0000294C0000}"/>
    <cellStyle name="Input 2 5 2 4" xfId="18672" xr:uid="{00000000-0005-0000-0000-00002A4C0000}"/>
    <cellStyle name="Input 2 5 2 4 2" xfId="18673" xr:uid="{00000000-0005-0000-0000-00002B4C0000}"/>
    <cellStyle name="Input 2 5 2 4 3" xfId="18674" xr:uid="{00000000-0005-0000-0000-00002C4C0000}"/>
    <cellStyle name="Input 2 5 2 5" xfId="18675" xr:uid="{00000000-0005-0000-0000-00002D4C0000}"/>
    <cellStyle name="Input 2 5 2 5 2" xfId="18676" xr:uid="{00000000-0005-0000-0000-00002E4C0000}"/>
    <cellStyle name="Input 2 5 2 5 3" xfId="18677" xr:uid="{00000000-0005-0000-0000-00002F4C0000}"/>
    <cellStyle name="Input 2 5 2 6" xfId="18678" xr:uid="{00000000-0005-0000-0000-0000304C0000}"/>
    <cellStyle name="Input 2 5 2 6 2" xfId="18679" xr:uid="{00000000-0005-0000-0000-0000314C0000}"/>
    <cellStyle name="Input 2 5 2 6 3" xfId="18680" xr:uid="{00000000-0005-0000-0000-0000324C0000}"/>
    <cellStyle name="Input 2 5 2 7" xfId="18681" xr:uid="{00000000-0005-0000-0000-0000334C0000}"/>
    <cellStyle name="Input 2 5 2 8" xfId="18682" xr:uid="{00000000-0005-0000-0000-0000344C0000}"/>
    <cellStyle name="Input 2 5 3" xfId="18683" xr:uid="{00000000-0005-0000-0000-0000354C0000}"/>
    <cellStyle name="Input 2 5 3 2" xfId="18684" xr:uid="{00000000-0005-0000-0000-0000364C0000}"/>
    <cellStyle name="Input 2 5 3 3" xfId="18685" xr:uid="{00000000-0005-0000-0000-0000374C0000}"/>
    <cellStyle name="Input 2 5 4" xfId="18686" xr:uid="{00000000-0005-0000-0000-0000384C0000}"/>
    <cellStyle name="Input 2 5 4 2" xfId="18687" xr:uid="{00000000-0005-0000-0000-0000394C0000}"/>
    <cellStyle name="Input 2 5 4 3" xfId="18688" xr:uid="{00000000-0005-0000-0000-00003A4C0000}"/>
    <cellStyle name="Input 2 5 5" xfId="18689" xr:uid="{00000000-0005-0000-0000-00003B4C0000}"/>
    <cellStyle name="Input 2 5 5 2" xfId="18690" xr:uid="{00000000-0005-0000-0000-00003C4C0000}"/>
    <cellStyle name="Input 2 5 5 3" xfId="18691" xr:uid="{00000000-0005-0000-0000-00003D4C0000}"/>
    <cellStyle name="Input 2 5 6" xfId="18692" xr:uid="{00000000-0005-0000-0000-00003E4C0000}"/>
    <cellStyle name="Input 2 5 6 2" xfId="18693" xr:uid="{00000000-0005-0000-0000-00003F4C0000}"/>
    <cellStyle name="Input 2 5 6 3" xfId="18694" xr:uid="{00000000-0005-0000-0000-0000404C0000}"/>
    <cellStyle name="Input 2 5 7" xfId="18695" xr:uid="{00000000-0005-0000-0000-0000414C0000}"/>
    <cellStyle name="Input 2 5 8" xfId="18696" xr:uid="{00000000-0005-0000-0000-0000424C0000}"/>
    <cellStyle name="Input 2 6" xfId="18697" xr:uid="{00000000-0005-0000-0000-0000434C0000}"/>
    <cellStyle name="Input 2 6 2" xfId="18698" xr:uid="{00000000-0005-0000-0000-0000444C0000}"/>
    <cellStyle name="Input 2 6 2 2" xfId="18699" xr:uid="{00000000-0005-0000-0000-0000454C0000}"/>
    <cellStyle name="Input 2 6 2 3" xfId="18700" xr:uid="{00000000-0005-0000-0000-0000464C0000}"/>
    <cellStyle name="Input 2 6 3" xfId="18701" xr:uid="{00000000-0005-0000-0000-0000474C0000}"/>
    <cellStyle name="Input 2 6 3 2" xfId="18702" xr:uid="{00000000-0005-0000-0000-0000484C0000}"/>
    <cellStyle name="Input 2 6 3 3" xfId="18703" xr:uid="{00000000-0005-0000-0000-0000494C0000}"/>
    <cellStyle name="Input 2 6 4" xfId="18704" xr:uid="{00000000-0005-0000-0000-00004A4C0000}"/>
    <cellStyle name="Input 2 6 4 2" xfId="18705" xr:uid="{00000000-0005-0000-0000-00004B4C0000}"/>
    <cellStyle name="Input 2 6 4 3" xfId="18706" xr:uid="{00000000-0005-0000-0000-00004C4C0000}"/>
    <cellStyle name="Input 2 6 5" xfId="18707" xr:uid="{00000000-0005-0000-0000-00004D4C0000}"/>
    <cellStyle name="Input 2 6 5 2" xfId="18708" xr:uid="{00000000-0005-0000-0000-00004E4C0000}"/>
    <cellStyle name="Input 2 6 5 3" xfId="18709" xr:uid="{00000000-0005-0000-0000-00004F4C0000}"/>
    <cellStyle name="Input 2 6 6" xfId="18710" xr:uid="{00000000-0005-0000-0000-0000504C0000}"/>
    <cellStyle name="Input 2 6 6 2" xfId="18711" xr:uid="{00000000-0005-0000-0000-0000514C0000}"/>
    <cellStyle name="Input 2 6 6 3" xfId="18712" xr:uid="{00000000-0005-0000-0000-0000524C0000}"/>
    <cellStyle name="Input 2 6 7" xfId="18713" xr:uid="{00000000-0005-0000-0000-0000534C0000}"/>
    <cellStyle name="Input 2 6 8" xfId="18714" xr:uid="{00000000-0005-0000-0000-0000544C0000}"/>
    <cellStyle name="Input 2 7" xfId="18715" xr:uid="{00000000-0005-0000-0000-0000554C0000}"/>
    <cellStyle name="Input 2 7 2" xfId="18716" xr:uid="{00000000-0005-0000-0000-0000564C0000}"/>
    <cellStyle name="Input 2 7 3" xfId="18717" xr:uid="{00000000-0005-0000-0000-0000574C0000}"/>
    <cellStyle name="Input 2 8" xfId="18718" xr:uid="{00000000-0005-0000-0000-0000584C0000}"/>
    <cellStyle name="Input 2 8 2" xfId="18719" xr:uid="{00000000-0005-0000-0000-0000594C0000}"/>
    <cellStyle name="Input 2 8 3" xfId="18720" xr:uid="{00000000-0005-0000-0000-00005A4C0000}"/>
    <cellStyle name="Input 2 9" xfId="18721" xr:uid="{00000000-0005-0000-0000-00005B4C0000}"/>
    <cellStyle name="Input 2 9 2" xfId="18722" xr:uid="{00000000-0005-0000-0000-00005C4C0000}"/>
    <cellStyle name="Input 2 9 3" xfId="18723" xr:uid="{00000000-0005-0000-0000-00005D4C0000}"/>
    <cellStyle name="Input 20" xfId="18724" xr:uid="{00000000-0005-0000-0000-00005E4C0000}"/>
    <cellStyle name="Input 21" xfId="18725" xr:uid="{00000000-0005-0000-0000-00005F4C0000}"/>
    <cellStyle name="Input 3" xfId="18726" xr:uid="{00000000-0005-0000-0000-0000604C0000}"/>
    <cellStyle name="Input 3 10" xfId="18727" xr:uid="{00000000-0005-0000-0000-0000614C0000}"/>
    <cellStyle name="Input 3 10 2" xfId="18728" xr:uid="{00000000-0005-0000-0000-0000624C0000}"/>
    <cellStyle name="Input 3 10 3" xfId="18729" xr:uid="{00000000-0005-0000-0000-0000634C0000}"/>
    <cellStyle name="Input 3 11" xfId="18730" xr:uid="{00000000-0005-0000-0000-0000644C0000}"/>
    <cellStyle name="Input 3 12" xfId="18731" xr:uid="{00000000-0005-0000-0000-0000654C0000}"/>
    <cellStyle name="Input 3 2" xfId="18732" xr:uid="{00000000-0005-0000-0000-0000664C0000}"/>
    <cellStyle name="Input 3 2 10" xfId="18733" xr:uid="{00000000-0005-0000-0000-0000674C0000}"/>
    <cellStyle name="Input 3 2 11" xfId="18734" xr:uid="{00000000-0005-0000-0000-0000684C0000}"/>
    <cellStyle name="Input 3 2 2" xfId="18735" xr:uid="{00000000-0005-0000-0000-0000694C0000}"/>
    <cellStyle name="Input 3 2 2 2" xfId="18736" xr:uid="{00000000-0005-0000-0000-00006A4C0000}"/>
    <cellStyle name="Input 3 2 2 2 2" xfId="18737" xr:uid="{00000000-0005-0000-0000-00006B4C0000}"/>
    <cellStyle name="Input 3 2 2 2 2 2" xfId="18738" xr:uid="{00000000-0005-0000-0000-00006C4C0000}"/>
    <cellStyle name="Input 3 2 2 2 2 3" xfId="18739" xr:uid="{00000000-0005-0000-0000-00006D4C0000}"/>
    <cellStyle name="Input 3 2 2 2 3" xfId="18740" xr:uid="{00000000-0005-0000-0000-00006E4C0000}"/>
    <cellStyle name="Input 3 2 2 2 3 2" xfId="18741" xr:uid="{00000000-0005-0000-0000-00006F4C0000}"/>
    <cellStyle name="Input 3 2 2 2 3 3" xfId="18742" xr:uid="{00000000-0005-0000-0000-0000704C0000}"/>
    <cellStyle name="Input 3 2 2 2 4" xfId="18743" xr:uid="{00000000-0005-0000-0000-0000714C0000}"/>
    <cellStyle name="Input 3 2 2 2 4 2" xfId="18744" xr:uid="{00000000-0005-0000-0000-0000724C0000}"/>
    <cellStyle name="Input 3 2 2 2 4 3" xfId="18745" xr:uid="{00000000-0005-0000-0000-0000734C0000}"/>
    <cellStyle name="Input 3 2 2 2 5" xfId="18746" xr:uid="{00000000-0005-0000-0000-0000744C0000}"/>
    <cellStyle name="Input 3 2 2 2 5 2" xfId="18747" xr:uid="{00000000-0005-0000-0000-0000754C0000}"/>
    <cellStyle name="Input 3 2 2 2 5 3" xfId="18748" xr:uid="{00000000-0005-0000-0000-0000764C0000}"/>
    <cellStyle name="Input 3 2 2 2 6" xfId="18749" xr:uid="{00000000-0005-0000-0000-0000774C0000}"/>
    <cellStyle name="Input 3 2 2 2 6 2" xfId="18750" xr:uid="{00000000-0005-0000-0000-0000784C0000}"/>
    <cellStyle name="Input 3 2 2 2 6 3" xfId="18751" xr:uid="{00000000-0005-0000-0000-0000794C0000}"/>
    <cellStyle name="Input 3 2 2 2 7" xfId="18752" xr:uid="{00000000-0005-0000-0000-00007A4C0000}"/>
    <cellStyle name="Input 3 2 2 2 8" xfId="18753" xr:uid="{00000000-0005-0000-0000-00007B4C0000}"/>
    <cellStyle name="Input 3 2 2 3" xfId="18754" xr:uid="{00000000-0005-0000-0000-00007C4C0000}"/>
    <cellStyle name="Input 3 2 2 3 2" xfId="18755" xr:uid="{00000000-0005-0000-0000-00007D4C0000}"/>
    <cellStyle name="Input 3 2 2 3 3" xfId="18756" xr:uid="{00000000-0005-0000-0000-00007E4C0000}"/>
    <cellStyle name="Input 3 2 2 4" xfId="18757" xr:uid="{00000000-0005-0000-0000-00007F4C0000}"/>
    <cellStyle name="Input 3 2 2 4 2" xfId="18758" xr:uid="{00000000-0005-0000-0000-0000804C0000}"/>
    <cellStyle name="Input 3 2 2 4 3" xfId="18759" xr:uid="{00000000-0005-0000-0000-0000814C0000}"/>
    <cellStyle name="Input 3 2 2 5" xfId="18760" xr:uid="{00000000-0005-0000-0000-0000824C0000}"/>
    <cellStyle name="Input 3 2 2 5 2" xfId="18761" xr:uid="{00000000-0005-0000-0000-0000834C0000}"/>
    <cellStyle name="Input 3 2 2 5 3" xfId="18762" xr:uid="{00000000-0005-0000-0000-0000844C0000}"/>
    <cellStyle name="Input 3 2 2 6" xfId="18763" xr:uid="{00000000-0005-0000-0000-0000854C0000}"/>
    <cellStyle name="Input 3 2 2 6 2" xfId="18764" xr:uid="{00000000-0005-0000-0000-0000864C0000}"/>
    <cellStyle name="Input 3 2 2 6 3" xfId="18765" xr:uid="{00000000-0005-0000-0000-0000874C0000}"/>
    <cellStyle name="Input 3 2 2 7" xfId="18766" xr:uid="{00000000-0005-0000-0000-0000884C0000}"/>
    <cellStyle name="Input 3 2 2 8" xfId="18767" xr:uid="{00000000-0005-0000-0000-0000894C0000}"/>
    <cellStyle name="Input 3 2 3" xfId="18768" xr:uid="{00000000-0005-0000-0000-00008A4C0000}"/>
    <cellStyle name="Input 3 2 3 2" xfId="18769" xr:uid="{00000000-0005-0000-0000-00008B4C0000}"/>
    <cellStyle name="Input 3 2 3 2 2" xfId="18770" xr:uid="{00000000-0005-0000-0000-00008C4C0000}"/>
    <cellStyle name="Input 3 2 3 2 2 2" xfId="18771" xr:uid="{00000000-0005-0000-0000-00008D4C0000}"/>
    <cellStyle name="Input 3 2 3 2 2 3" xfId="18772" xr:uid="{00000000-0005-0000-0000-00008E4C0000}"/>
    <cellStyle name="Input 3 2 3 2 3" xfId="18773" xr:uid="{00000000-0005-0000-0000-00008F4C0000}"/>
    <cellStyle name="Input 3 2 3 2 3 2" xfId="18774" xr:uid="{00000000-0005-0000-0000-0000904C0000}"/>
    <cellStyle name="Input 3 2 3 2 3 3" xfId="18775" xr:uid="{00000000-0005-0000-0000-0000914C0000}"/>
    <cellStyle name="Input 3 2 3 2 4" xfId="18776" xr:uid="{00000000-0005-0000-0000-0000924C0000}"/>
    <cellStyle name="Input 3 2 3 2 4 2" xfId="18777" xr:uid="{00000000-0005-0000-0000-0000934C0000}"/>
    <cellStyle name="Input 3 2 3 2 4 3" xfId="18778" xr:uid="{00000000-0005-0000-0000-0000944C0000}"/>
    <cellStyle name="Input 3 2 3 2 5" xfId="18779" xr:uid="{00000000-0005-0000-0000-0000954C0000}"/>
    <cellStyle name="Input 3 2 3 2 5 2" xfId="18780" xr:uid="{00000000-0005-0000-0000-0000964C0000}"/>
    <cellStyle name="Input 3 2 3 2 5 3" xfId="18781" xr:uid="{00000000-0005-0000-0000-0000974C0000}"/>
    <cellStyle name="Input 3 2 3 2 6" xfId="18782" xr:uid="{00000000-0005-0000-0000-0000984C0000}"/>
    <cellStyle name="Input 3 2 3 2 6 2" xfId="18783" xr:uid="{00000000-0005-0000-0000-0000994C0000}"/>
    <cellStyle name="Input 3 2 3 2 6 3" xfId="18784" xr:uid="{00000000-0005-0000-0000-00009A4C0000}"/>
    <cellStyle name="Input 3 2 3 2 7" xfId="18785" xr:uid="{00000000-0005-0000-0000-00009B4C0000}"/>
    <cellStyle name="Input 3 2 3 2 8" xfId="18786" xr:uid="{00000000-0005-0000-0000-00009C4C0000}"/>
    <cellStyle name="Input 3 2 3 3" xfId="18787" xr:uid="{00000000-0005-0000-0000-00009D4C0000}"/>
    <cellStyle name="Input 3 2 3 3 2" xfId="18788" xr:uid="{00000000-0005-0000-0000-00009E4C0000}"/>
    <cellStyle name="Input 3 2 3 3 3" xfId="18789" xr:uid="{00000000-0005-0000-0000-00009F4C0000}"/>
    <cellStyle name="Input 3 2 3 4" xfId="18790" xr:uid="{00000000-0005-0000-0000-0000A04C0000}"/>
    <cellStyle name="Input 3 2 3 4 2" xfId="18791" xr:uid="{00000000-0005-0000-0000-0000A14C0000}"/>
    <cellStyle name="Input 3 2 3 4 3" xfId="18792" xr:uid="{00000000-0005-0000-0000-0000A24C0000}"/>
    <cellStyle name="Input 3 2 3 5" xfId="18793" xr:uid="{00000000-0005-0000-0000-0000A34C0000}"/>
    <cellStyle name="Input 3 2 3 5 2" xfId="18794" xr:uid="{00000000-0005-0000-0000-0000A44C0000}"/>
    <cellStyle name="Input 3 2 3 5 3" xfId="18795" xr:uid="{00000000-0005-0000-0000-0000A54C0000}"/>
    <cellStyle name="Input 3 2 3 6" xfId="18796" xr:uid="{00000000-0005-0000-0000-0000A64C0000}"/>
    <cellStyle name="Input 3 2 3 6 2" xfId="18797" xr:uid="{00000000-0005-0000-0000-0000A74C0000}"/>
    <cellStyle name="Input 3 2 3 6 3" xfId="18798" xr:uid="{00000000-0005-0000-0000-0000A84C0000}"/>
    <cellStyle name="Input 3 2 3 7" xfId="18799" xr:uid="{00000000-0005-0000-0000-0000A94C0000}"/>
    <cellStyle name="Input 3 2 3 8" xfId="18800" xr:uid="{00000000-0005-0000-0000-0000AA4C0000}"/>
    <cellStyle name="Input 3 2 4" xfId="18801" xr:uid="{00000000-0005-0000-0000-0000AB4C0000}"/>
    <cellStyle name="Input 3 2 4 2" xfId="18802" xr:uid="{00000000-0005-0000-0000-0000AC4C0000}"/>
    <cellStyle name="Input 3 2 4 2 2" xfId="18803" xr:uid="{00000000-0005-0000-0000-0000AD4C0000}"/>
    <cellStyle name="Input 3 2 4 2 2 2" xfId="18804" xr:uid="{00000000-0005-0000-0000-0000AE4C0000}"/>
    <cellStyle name="Input 3 2 4 2 2 3" xfId="18805" xr:uid="{00000000-0005-0000-0000-0000AF4C0000}"/>
    <cellStyle name="Input 3 2 4 2 3" xfId="18806" xr:uid="{00000000-0005-0000-0000-0000B04C0000}"/>
    <cellStyle name="Input 3 2 4 2 3 2" xfId="18807" xr:uid="{00000000-0005-0000-0000-0000B14C0000}"/>
    <cellStyle name="Input 3 2 4 2 3 3" xfId="18808" xr:uid="{00000000-0005-0000-0000-0000B24C0000}"/>
    <cellStyle name="Input 3 2 4 2 4" xfId="18809" xr:uid="{00000000-0005-0000-0000-0000B34C0000}"/>
    <cellStyle name="Input 3 2 4 2 4 2" xfId="18810" xr:uid="{00000000-0005-0000-0000-0000B44C0000}"/>
    <cellStyle name="Input 3 2 4 2 4 3" xfId="18811" xr:uid="{00000000-0005-0000-0000-0000B54C0000}"/>
    <cellStyle name="Input 3 2 4 2 5" xfId="18812" xr:uid="{00000000-0005-0000-0000-0000B64C0000}"/>
    <cellStyle name="Input 3 2 4 2 5 2" xfId="18813" xr:uid="{00000000-0005-0000-0000-0000B74C0000}"/>
    <cellStyle name="Input 3 2 4 2 5 3" xfId="18814" xr:uid="{00000000-0005-0000-0000-0000B84C0000}"/>
    <cellStyle name="Input 3 2 4 2 6" xfId="18815" xr:uid="{00000000-0005-0000-0000-0000B94C0000}"/>
    <cellStyle name="Input 3 2 4 2 6 2" xfId="18816" xr:uid="{00000000-0005-0000-0000-0000BA4C0000}"/>
    <cellStyle name="Input 3 2 4 2 6 3" xfId="18817" xr:uid="{00000000-0005-0000-0000-0000BB4C0000}"/>
    <cellStyle name="Input 3 2 4 2 7" xfId="18818" xr:uid="{00000000-0005-0000-0000-0000BC4C0000}"/>
    <cellStyle name="Input 3 2 4 2 8" xfId="18819" xr:uid="{00000000-0005-0000-0000-0000BD4C0000}"/>
    <cellStyle name="Input 3 2 4 3" xfId="18820" xr:uid="{00000000-0005-0000-0000-0000BE4C0000}"/>
    <cellStyle name="Input 3 2 4 3 2" xfId="18821" xr:uid="{00000000-0005-0000-0000-0000BF4C0000}"/>
    <cellStyle name="Input 3 2 4 3 3" xfId="18822" xr:uid="{00000000-0005-0000-0000-0000C04C0000}"/>
    <cellStyle name="Input 3 2 4 4" xfId="18823" xr:uid="{00000000-0005-0000-0000-0000C14C0000}"/>
    <cellStyle name="Input 3 2 4 4 2" xfId="18824" xr:uid="{00000000-0005-0000-0000-0000C24C0000}"/>
    <cellStyle name="Input 3 2 4 4 3" xfId="18825" xr:uid="{00000000-0005-0000-0000-0000C34C0000}"/>
    <cellStyle name="Input 3 2 4 5" xfId="18826" xr:uid="{00000000-0005-0000-0000-0000C44C0000}"/>
    <cellStyle name="Input 3 2 4 5 2" xfId="18827" xr:uid="{00000000-0005-0000-0000-0000C54C0000}"/>
    <cellStyle name="Input 3 2 4 5 3" xfId="18828" xr:uid="{00000000-0005-0000-0000-0000C64C0000}"/>
    <cellStyle name="Input 3 2 4 6" xfId="18829" xr:uid="{00000000-0005-0000-0000-0000C74C0000}"/>
    <cellStyle name="Input 3 2 4 6 2" xfId="18830" xr:uid="{00000000-0005-0000-0000-0000C84C0000}"/>
    <cellStyle name="Input 3 2 4 6 3" xfId="18831" xr:uid="{00000000-0005-0000-0000-0000C94C0000}"/>
    <cellStyle name="Input 3 2 4 7" xfId="18832" xr:uid="{00000000-0005-0000-0000-0000CA4C0000}"/>
    <cellStyle name="Input 3 2 4 8" xfId="18833" xr:uid="{00000000-0005-0000-0000-0000CB4C0000}"/>
    <cellStyle name="Input 3 2 5" xfId="18834" xr:uid="{00000000-0005-0000-0000-0000CC4C0000}"/>
    <cellStyle name="Input 3 2 5 2" xfId="18835" xr:uid="{00000000-0005-0000-0000-0000CD4C0000}"/>
    <cellStyle name="Input 3 2 5 2 2" xfId="18836" xr:uid="{00000000-0005-0000-0000-0000CE4C0000}"/>
    <cellStyle name="Input 3 2 5 2 3" xfId="18837" xr:uid="{00000000-0005-0000-0000-0000CF4C0000}"/>
    <cellStyle name="Input 3 2 5 3" xfId="18838" xr:uid="{00000000-0005-0000-0000-0000D04C0000}"/>
    <cellStyle name="Input 3 2 5 3 2" xfId="18839" xr:uid="{00000000-0005-0000-0000-0000D14C0000}"/>
    <cellStyle name="Input 3 2 5 3 3" xfId="18840" xr:uid="{00000000-0005-0000-0000-0000D24C0000}"/>
    <cellStyle name="Input 3 2 5 4" xfId="18841" xr:uid="{00000000-0005-0000-0000-0000D34C0000}"/>
    <cellStyle name="Input 3 2 5 4 2" xfId="18842" xr:uid="{00000000-0005-0000-0000-0000D44C0000}"/>
    <cellStyle name="Input 3 2 5 4 3" xfId="18843" xr:uid="{00000000-0005-0000-0000-0000D54C0000}"/>
    <cellStyle name="Input 3 2 5 5" xfId="18844" xr:uid="{00000000-0005-0000-0000-0000D64C0000}"/>
    <cellStyle name="Input 3 2 5 5 2" xfId="18845" xr:uid="{00000000-0005-0000-0000-0000D74C0000}"/>
    <cellStyle name="Input 3 2 5 5 3" xfId="18846" xr:uid="{00000000-0005-0000-0000-0000D84C0000}"/>
    <cellStyle name="Input 3 2 5 6" xfId="18847" xr:uid="{00000000-0005-0000-0000-0000D94C0000}"/>
    <cellStyle name="Input 3 2 5 6 2" xfId="18848" xr:uid="{00000000-0005-0000-0000-0000DA4C0000}"/>
    <cellStyle name="Input 3 2 5 6 3" xfId="18849" xr:uid="{00000000-0005-0000-0000-0000DB4C0000}"/>
    <cellStyle name="Input 3 2 5 7" xfId="18850" xr:uid="{00000000-0005-0000-0000-0000DC4C0000}"/>
    <cellStyle name="Input 3 2 5 8" xfId="18851" xr:uid="{00000000-0005-0000-0000-0000DD4C0000}"/>
    <cellStyle name="Input 3 2 6" xfId="18852" xr:uid="{00000000-0005-0000-0000-0000DE4C0000}"/>
    <cellStyle name="Input 3 2 6 2" xfId="18853" xr:uid="{00000000-0005-0000-0000-0000DF4C0000}"/>
    <cellStyle name="Input 3 2 6 3" xfId="18854" xr:uid="{00000000-0005-0000-0000-0000E04C0000}"/>
    <cellStyle name="Input 3 2 7" xfId="18855" xr:uid="{00000000-0005-0000-0000-0000E14C0000}"/>
    <cellStyle name="Input 3 2 7 2" xfId="18856" xr:uid="{00000000-0005-0000-0000-0000E24C0000}"/>
    <cellStyle name="Input 3 2 7 3" xfId="18857" xr:uid="{00000000-0005-0000-0000-0000E34C0000}"/>
    <cellStyle name="Input 3 2 8" xfId="18858" xr:uid="{00000000-0005-0000-0000-0000E44C0000}"/>
    <cellStyle name="Input 3 2 8 2" xfId="18859" xr:uid="{00000000-0005-0000-0000-0000E54C0000}"/>
    <cellStyle name="Input 3 2 8 3" xfId="18860" xr:uid="{00000000-0005-0000-0000-0000E64C0000}"/>
    <cellStyle name="Input 3 2 9" xfId="18861" xr:uid="{00000000-0005-0000-0000-0000E74C0000}"/>
    <cellStyle name="Input 3 2 9 2" xfId="18862" xr:uid="{00000000-0005-0000-0000-0000E84C0000}"/>
    <cellStyle name="Input 3 2 9 3" xfId="18863" xr:uid="{00000000-0005-0000-0000-0000E94C0000}"/>
    <cellStyle name="Input 3 3" xfId="18864" xr:uid="{00000000-0005-0000-0000-0000EA4C0000}"/>
    <cellStyle name="Input 3 3 10" xfId="18865" xr:uid="{00000000-0005-0000-0000-0000EB4C0000}"/>
    <cellStyle name="Input 3 3 11" xfId="18866" xr:uid="{00000000-0005-0000-0000-0000EC4C0000}"/>
    <cellStyle name="Input 3 3 2" xfId="18867" xr:uid="{00000000-0005-0000-0000-0000ED4C0000}"/>
    <cellStyle name="Input 3 3 2 2" xfId="18868" xr:uid="{00000000-0005-0000-0000-0000EE4C0000}"/>
    <cellStyle name="Input 3 3 2 2 2" xfId="18869" xr:uid="{00000000-0005-0000-0000-0000EF4C0000}"/>
    <cellStyle name="Input 3 3 2 2 2 2" xfId="18870" xr:uid="{00000000-0005-0000-0000-0000F04C0000}"/>
    <cellStyle name="Input 3 3 2 2 2 3" xfId="18871" xr:uid="{00000000-0005-0000-0000-0000F14C0000}"/>
    <cellStyle name="Input 3 3 2 2 3" xfId="18872" xr:uid="{00000000-0005-0000-0000-0000F24C0000}"/>
    <cellStyle name="Input 3 3 2 2 3 2" xfId="18873" xr:uid="{00000000-0005-0000-0000-0000F34C0000}"/>
    <cellStyle name="Input 3 3 2 2 3 3" xfId="18874" xr:uid="{00000000-0005-0000-0000-0000F44C0000}"/>
    <cellStyle name="Input 3 3 2 2 4" xfId="18875" xr:uid="{00000000-0005-0000-0000-0000F54C0000}"/>
    <cellStyle name="Input 3 3 2 2 4 2" xfId="18876" xr:uid="{00000000-0005-0000-0000-0000F64C0000}"/>
    <cellStyle name="Input 3 3 2 2 4 3" xfId="18877" xr:uid="{00000000-0005-0000-0000-0000F74C0000}"/>
    <cellStyle name="Input 3 3 2 2 5" xfId="18878" xr:uid="{00000000-0005-0000-0000-0000F84C0000}"/>
    <cellStyle name="Input 3 3 2 2 5 2" xfId="18879" xr:uid="{00000000-0005-0000-0000-0000F94C0000}"/>
    <cellStyle name="Input 3 3 2 2 5 3" xfId="18880" xr:uid="{00000000-0005-0000-0000-0000FA4C0000}"/>
    <cellStyle name="Input 3 3 2 2 6" xfId="18881" xr:uid="{00000000-0005-0000-0000-0000FB4C0000}"/>
    <cellStyle name="Input 3 3 2 2 6 2" xfId="18882" xr:uid="{00000000-0005-0000-0000-0000FC4C0000}"/>
    <cellStyle name="Input 3 3 2 2 6 3" xfId="18883" xr:uid="{00000000-0005-0000-0000-0000FD4C0000}"/>
    <cellStyle name="Input 3 3 2 2 7" xfId="18884" xr:uid="{00000000-0005-0000-0000-0000FE4C0000}"/>
    <cellStyle name="Input 3 3 2 2 8" xfId="18885" xr:uid="{00000000-0005-0000-0000-0000FF4C0000}"/>
    <cellStyle name="Input 3 3 2 3" xfId="18886" xr:uid="{00000000-0005-0000-0000-0000004D0000}"/>
    <cellStyle name="Input 3 3 2 3 2" xfId="18887" xr:uid="{00000000-0005-0000-0000-0000014D0000}"/>
    <cellStyle name="Input 3 3 2 3 3" xfId="18888" xr:uid="{00000000-0005-0000-0000-0000024D0000}"/>
    <cellStyle name="Input 3 3 2 4" xfId="18889" xr:uid="{00000000-0005-0000-0000-0000034D0000}"/>
    <cellStyle name="Input 3 3 2 4 2" xfId="18890" xr:uid="{00000000-0005-0000-0000-0000044D0000}"/>
    <cellStyle name="Input 3 3 2 4 3" xfId="18891" xr:uid="{00000000-0005-0000-0000-0000054D0000}"/>
    <cellStyle name="Input 3 3 2 5" xfId="18892" xr:uid="{00000000-0005-0000-0000-0000064D0000}"/>
    <cellStyle name="Input 3 3 2 5 2" xfId="18893" xr:uid="{00000000-0005-0000-0000-0000074D0000}"/>
    <cellStyle name="Input 3 3 2 5 3" xfId="18894" xr:uid="{00000000-0005-0000-0000-0000084D0000}"/>
    <cellStyle name="Input 3 3 2 6" xfId="18895" xr:uid="{00000000-0005-0000-0000-0000094D0000}"/>
    <cellStyle name="Input 3 3 2 6 2" xfId="18896" xr:uid="{00000000-0005-0000-0000-00000A4D0000}"/>
    <cellStyle name="Input 3 3 2 6 3" xfId="18897" xr:uid="{00000000-0005-0000-0000-00000B4D0000}"/>
    <cellStyle name="Input 3 3 2 7" xfId="18898" xr:uid="{00000000-0005-0000-0000-00000C4D0000}"/>
    <cellStyle name="Input 3 3 2 8" xfId="18899" xr:uid="{00000000-0005-0000-0000-00000D4D0000}"/>
    <cellStyle name="Input 3 3 3" xfId="18900" xr:uid="{00000000-0005-0000-0000-00000E4D0000}"/>
    <cellStyle name="Input 3 3 3 2" xfId="18901" xr:uid="{00000000-0005-0000-0000-00000F4D0000}"/>
    <cellStyle name="Input 3 3 3 2 2" xfId="18902" xr:uid="{00000000-0005-0000-0000-0000104D0000}"/>
    <cellStyle name="Input 3 3 3 2 2 2" xfId="18903" xr:uid="{00000000-0005-0000-0000-0000114D0000}"/>
    <cellStyle name="Input 3 3 3 2 2 3" xfId="18904" xr:uid="{00000000-0005-0000-0000-0000124D0000}"/>
    <cellStyle name="Input 3 3 3 2 3" xfId="18905" xr:uid="{00000000-0005-0000-0000-0000134D0000}"/>
    <cellStyle name="Input 3 3 3 2 3 2" xfId="18906" xr:uid="{00000000-0005-0000-0000-0000144D0000}"/>
    <cellStyle name="Input 3 3 3 2 3 3" xfId="18907" xr:uid="{00000000-0005-0000-0000-0000154D0000}"/>
    <cellStyle name="Input 3 3 3 2 4" xfId="18908" xr:uid="{00000000-0005-0000-0000-0000164D0000}"/>
    <cellStyle name="Input 3 3 3 2 4 2" xfId="18909" xr:uid="{00000000-0005-0000-0000-0000174D0000}"/>
    <cellStyle name="Input 3 3 3 2 4 3" xfId="18910" xr:uid="{00000000-0005-0000-0000-0000184D0000}"/>
    <cellStyle name="Input 3 3 3 2 5" xfId="18911" xr:uid="{00000000-0005-0000-0000-0000194D0000}"/>
    <cellStyle name="Input 3 3 3 2 5 2" xfId="18912" xr:uid="{00000000-0005-0000-0000-00001A4D0000}"/>
    <cellStyle name="Input 3 3 3 2 5 3" xfId="18913" xr:uid="{00000000-0005-0000-0000-00001B4D0000}"/>
    <cellStyle name="Input 3 3 3 2 6" xfId="18914" xr:uid="{00000000-0005-0000-0000-00001C4D0000}"/>
    <cellStyle name="Input 3 3 3 2 6 2" xfId="18915" xr:uid="{00000000-0005-0000-0000-00001D4D0000}"/>
    <cellStyle name="Input 3 3 3 2 6 3" xfId="18916" xr:uid="{00000000-0005-0000-0000-00001E4D0000}"/>
    <cellStyle name="Input 3 3 3 2 7" xfId="18917" xr:uid="{00000000-0005-0000-0000-00001F4D0000}"/>
    <cellStyle name="Input 3 3 3 2 8" xfId="18918" xr:uid="{00000000-0005-0000-0000-0000204D0000}"/>
    <cellStyle name="Input 3 3 3 3" xfId="18919" xr:uid="{00000000-0005-0000-0000-0000214D0000}"/>
    <cellStyle name="Input 3 3 3 3 2" xfId="18920" xr:uid="{00000000-0005-0000-0000-0000224D0000}"/>
    <cellStyle name="Input 3 3 3 3 3" xfId="18921" xr:uid="{00000000-0005-0000-0000-0000234D0000}"/>
    <cellStyle name="Input 3 3 3 4" xfId="18922" xr:uid="{00000000-0005-0000-0000-0000244D0000}"/>
    <cellStyle name="Input 3 3 3 4 2" xfId="18923" xr:uid="{00000000-0005-0000-0000-0000254D0000}"/>
    <cellStyle name="Input 3 3 3 4 3" xfId="18924" xr:uid="{00000000-0005-0000-0000-0000264D0000}"/>
    <cellStyle name="Input 3 3 3 5" xfId="18925" xr:uid="{00000000-0005-0000-0000-0000274D0000}"/>
    <cellStyle name="Input 3 3 3 5 2" xfId="18926" xr:uid="{00000000-0005-0000-0000-0000284D0000}"/>
    <cellStyle name="Input 3 3 3 5 3" xfId="18927" xr:uid="{00000000-0005-0000-0000-0000294D0000}"/>
    <cellStyle name="Input 3 3 3 6" xfId="18928" xr:uid="{00000000-0005-0000-0000-00002A4D0000}"/>
    <cellStyle name="Input 3 3 3 6 2" xfId="18929" xr:uid="{00000000-0005-0000-0000-00002B4D0000}"/>
    <cellStyle name="Input 3 3 3 6 3" xfId="18930" xr:uid="{00000000-0005-0000-0000-00002C4D0000}"/>
    <cellStyle name="Input 3 3 3 7" xfId="18931" xr:uid="{00000000-0005-0000-0000-00002D4D0000}"/>
    <cellStyle name="Input 3 3 3 8" xfId="18932" xr:uid="{00000000-0005-0000-0000-00002E4D0000}"/>
    <cellStyle name="Input 3 3 4" xfId="18933" xr:uid="{00000000-0005-0000-0000-00002F4D0000}"/>
    <cellStyle name="Input 3 3 4 2" xfId="18934" xr:uid="{00000000-0005-0000-0000-0000304D0000}"/>
    <cellStyle name="Input 3 3 4 2 2" xfId="18935" xr:uid="{00000000-0005-0000-0000-0000314D0000}"/>
    <cellStyle name="Input 3 3 4 2 2 2" xfId="18936" xr:uid="{00000000-0005-0000-0000-0000324D0000}"/>
    <cellStyle name="Input 3 3 4 2 2 3" xfId="18937" xr:uid="{00000000-0005-0000-0000-0000334D0000}"/>
    <cellStyle name="Input 3 3 4 2 3" xfId="18938" xr:uid="{00000000-0005-0000-0000-0000344D0000}"/>
    <cellStyle name="Input 3 3 4 2 3 2" xfId="18939" xr:uid="{00000000-0005-0000-0000-0000354D0000}"/>
    <cellStyle name="Input 3 3 4 2 3 3" xfId="18940" xr:uid="{00000000-0005-0000-0000-0000364D0000}"/>
    <cellStyle name="Input 3 3 4 2 4" xfId="18941" xr:uid="{00000000-0005-0000-0000-0000374D0000}"/>
    <cellStyle name="Input 3 3 4 2 4 2" xfId="18942" xr:uid="{00000000-0005-0000-0000-0000384D0000}"/>
    <cellStyle name="Input 3 3 4 2 4 3" xfId="18943" xr:uid="{00000000-0005-0000-0000-0000394D0000}"/>
    <cellStyle name="Input 3 3 4 2 5" xfId="18944" xr:uid="{00000000-0005-0000-0000-00003A4D0000}"/>
    <cellStyle name="Input 3 3 4 2 5 2" xfId="18945" xr:uid="{00000000-0005-0000-0000-00003B4D0000}"/>
    <cellStyle name="Input 3 3 4 2 5 3" xfId="18946" xr:uid="{00000000-0005-0000-0000-00003C4D0000}"/>
    <cellStyle name="Input 3 3 4 2 6" xfId="18947" xr:uid="{00000000-0005-0000-0000-00003D4D0000}"/>
    <cellStyle name="Input 3 3 4 2 6 2" xfId="18948" xr:uid="{00000000-0005-0000-0000-00003E4D0000}"/>
    <cellStyle name="Input 3 3 4 2 6 3" xfId="18949" xr:uid="{00000000-0005-0000-0000-00003F4D0000}"/>
    <cellStyle name="Input 3 3 4 2 7" xfId="18950" xr:uid="{00000000-0005-0000-0000-0000404D0000}"/>
    <cellStyle name="Input 3 3 4 2 8" xfId="18951" xr:uid="{00000000-0005-0000-0000-0000414D0000}"/>
    <cellStyle name="Input 3 3 4 3" xfId="18952" xr:uid="{00000000-0005-0000-0000-0000424D0000}"/>
    <cellStyle name="Input 3 3 4 3 2" xfId="18953" xr:uid="{00000000-0005-0000-0000-0000434D0000}"/>
    <cellStyle name="Input 3 3 4 3 3" xfId="18954" xr:uid="{00000000-0005-0000-0000-0000444D0000}"/>
    <cellStyle name="Input 3 3 4 4" xfId="18955" xr:uid="{00000000-0005-0000-0000-0000454D0000}"/>
    <cellStyle name="Input 3 3 4 4 2" xfId="18956" xr:uid="{00000000-0005-0000-0000-0000464D0000}"/>
    <cellStyle name="Input 3 3 4 4 3" xfId="18957" xr:uid="{00000000-0005-0000-0000-0000474D0000}"/>
    <cellStyle name="Input 3 3 4 5" xfId="18958" xr:uid="{00000000-0005-0000-0000-0000484D0000}"/>
    <cellStyle name="Input 3 3 4 5 2" xfId="18959" xr:uid="{00000000-0005-0000-0000-0000494D0000}"/>
    <cellStyle name="Input 3 3 4 5 3" xfId="18960" xr:uid="{00000000-0005-0000-0000-00004A4D0000}"/>
    <cellStyle name="Input 3 3 4 6" xfId="18961" xr:uid="{00000000-0005-0000-0000-00004B4D0000}"/>
    <cellStyle name="Input 3 3 4 6 2" xfId="18962" xr:uid="{00000000-0005-0000-0000-00004C4D0000}"/>
    <cellStyle name="Input 3 3 4 6 3" xfId="18963" xr:uid="{00000000-0005-0000-0000-00004D4D0000}"/>
    <cellStyle name="Input 3 3 4 7" xfId="18964" xr:uid="{00000000-0005-0000-0000-00004E4D0000}"/>
    <cellStyle name="Input 3 3 4 8" xfId="18965" xr:uid="{00000000-0005-0000-0000-00004F4D0000}"/>
    <cellStyle name="Input 3 3 5" xfId="18966" xr:uid="{00000000-0005-0000-0000-0000504D0000}"/>
    <cellStyle name="Input 3 3 5 2" xfId="18967" xr:uid="{00000000-0005-0000-0000-0000514D0000}"/>
    <cellStyle name="Input 3 3 5 2 2" xfId="18968" xr:uid="{00000000-0005-0000-0000-0000524D0000}"/>
    <cellStyle name="Input 3 3 5 2 3" xfId="18969" xr:uid="{00000000-0005-0000-0000-0000534D0000}"/>
    <cellStyle name="Input 3 3 5 3" xfId="18970" xr:uid="{00000000-0005-0000-0000-0000544D0000}"/>
    <cellStyle name="Input 3 3 5 3 2" xfId="18971" xr:uid="{00000000-0005-0000-0000-0000554D0000}"/>
    <cellStyle name="Input 3 3 5 3 3" xfId="18972" xr:uid="{00000000-0005-0000-0000-0000564D0000}"/>
    <cellStyle name="Input 3 3 5 4" xfId="18973" xr:uid="{00000000-0005-0000-0000-0000574D0000}"/>
    <cellStyle name="Input 3 3 5 4 2" xfId="18974" xr:uid="{00000000-0005-0000-0000-0000584D0000}"/>
    <cellStyle name="Input 3 3 5 4 3" xfId="18975" xr:uid="{00000000-0005-0000-0000-0000594D0000}"/>
    <cellStyle name="Input 3 3 5 5" xfId="18976" xr:uid="{00000000-0005-0000-0000-00005A4D0000}"/>
    <cellStyle name="Input 3 3 5 5 2" xfId="18977" xr:uid="{00000000-0005-0000-0000-00005B4D0000}"/>
    <cellStyle name="Input 3 3 5 5 3" xfId="18978" xr:uid="{00000000-0005-0000-0000-00005C4D0000}"/>
    <cellStyle name="Input 3 3 5 6" xfId="18979" xr:uid="{00000000-0005-0000-0000-00005D4D0000}"/>
    <cellStyle name="Input 3 3 5 6 2" xfId="18980" xr:uid="{00000000-0005-0000-0000-00005E4D0000}"/>
    <cellStyle name="Input 3 3 5 6 3" xfId="18981" xr:uid="{00000000-0005-0000-0000-00005F4D0000}"/>
    <cellStyle name="Input 3 3 5 7" xfId="18982" xr:uid="{00000000-0005-0000-0000-0000604D0000}"/>
    <cellStyle name="Input 3 3 5 8" xfId="18983" xr:uid="{00000000-0005-0000-0000-0000614D0000}"/>
    <cellStyle name="Input 3 3 6" xfId="18984" xr:uid="{00000000-0005-0000-0000-0000624D0000}"/>
    <cellStyle name="Input 3 3 6 2" xfId="18985" xr:uid="{00000000-0005-0000-0000-0000634D0000}"/>
    <cellStyle name="Input 3 3 6 3" xfId="18986" xr:uid="{00000000-0005-0000-0000-0000644D0000}"/>
    <cellStyle name="Input 3 3 7" xfId="18987" xr:uid="{00000000-0005-0000-0000-0000654D0000}"/>
    <cellStyle name="Input 3 3 7 2" xfId="18988" xr:uid="{00000000-0005-0000-0000-0000664D0000}"/>
    <cellStyle name="Input 3 3 7 3" xfId="18989" xr:uid="{00000000-0005-0000-0000-0000674D0000}"/>
    <cellStyle name="Input 3 3 8" xfId="18990" xr:uid="{00000000-0005-0000-0000-0000684D0000}"/>
    <cellStyle name="Input 3 3 8 2" xfId="18991" xr:uid="{00000000-0005-0000-0000-0000694D0000}"/>
    <cellStyle name="Input 3 3 8 3" xfId="18992" xr:uid="{00000000-0005-0000-0000-00006A4D0000}"/>
    <cellStyle name="Input 3 3 9" xfId="18993" xr:uid="{00000000-0005-0000-0000-00006B4D0000}"/>
    <cellStyle name="Input 3 3 9 2" xfId="18994" xr:uid="{00000000-0005-0000-0000-00006C4D0000}"/>
    <cellStyle name="Input 3 3 9 3" xfId="18995" xr:uid="{00000000-0005-0000-0000-00006D4D0000}"/>
    <cellStyle name="Input 3 4" xfId="18996" xr:uid="{00000000-0005-0000-0000-00006E4D0000}"/>
    <cellStyle name="Input 3 4 10" xfId="18997" xr:uid="{00000000-0005-0000-0000-00006F4D0000}"/>
    <cellStyle name="Input 3 4 11" xfId="18998" xr:uid="{00000000-0005-0000-0000-0000704D0000}"/>
    <cellStyle name="Input 3 4 2" xfId="18999" xr:uid="{00000000-0005-0000-0000-0000714D0000}"/>
    <cellStyle name="Input 3 4 2 2" xfId="19000" xr:uid="{00000000-0005-0000-0000-0000724D0000}"/>
    <cellStyle name="Input 3 4 2 2 2" xfId="19001" xr:uid="{00000000-0005-0000-0000-0000734D0000}"/>
    <cellStyle name="Input 3 4 2 2 2 2" xfId="19002" xr:uid="{00000000-0005-0000-0000-0000744D0000}"/>
    <cellStyle name="Input 3 4 2 2 2 3" xfId="19003" xr:uid="{00000000-0005-0000-0000-0000754D0000}"/>
    <cellStyle name="Input 3 4 2 2 3" xfId="19004" xr:uid="{00000000-0005-0000-0000-0000764D0000}"/>
    <cellStyle name="Input 3 4 2 2 3 2" xfId="19005" xr:uid="{00000000-0005-0000-0000-0000774D0000}"/>
    <cellStyle name="Input 3 4 2 2 3 3" xfId="19006" xr:uid="{00000000-0005-0000-0000-0000784D0000}"/>
    <cellStyle name="Input 3 4 2 2 4" xfId="19007" xr:uid="{00000000-0005-0000-0000-0000794D0000}"/>
    <cellStyle name="Input 3 4 2 2 4 2" xfId="19008" xr:uid="{00000000-0005-0000-0000-00007A4D0000}"/>
    <cellStyle name="Input 3 4 2 2 4 3" xfId="19009" xr:uid="{00000000-0005-0000-0000-00007B4D0000}"/>
    <cellStyle name="Input 3 4 2 2 5" xfId="19010" xr:uid="{00000000-0005-0000-0000-00007C4D0000}"/>
    <cellStyle name="Input 3 4 2 2 5 2" xfId="19011" xr:uid="{00000000-0005-0000-0000-00007D4D0000}"/>
    <cellStyle name="Input 3 4 2 2 5 3" xfId="19012" xr:uid="{00000000-0005-0000-0000-00007E4D0000}"/>
    <cellStyle name="Input 3 4 2 2 6" xfId="19013" xr:uid="{00000000-0005-0000-0000-00007F4D0000}"/>
    <cellStyle name="Input 3 4 2 2 6 2" xfId="19014" xr:uid="{00000000-0005-0000-0000-0000804D0000}"/>
    <cellStyle name="Input 3 4 2 2 6 3" xfId="19015" xr:uid="{00000000-0005-0000-0000-0000814D0000}"/>
    <cellStyle name="Input 3 4 2 2 7" xfId="19016" xr:uid="{00000000-0005-0000-0000-0000824D0000}"/>
    <cellStyle name="Input 3 4 2 2 8" xfId="19017" xr:uid="{00000000-0005-0000-0000-0000834D0000}"/>
    <cellStyle name="Input 3 4 2 3" xfId="19018" xr:uid="{00000000-0005-0000-0000-0000844D0000}"/>
    <cellStyle name="Input 3 4 2 3 2" xfId="19019" xr:uid="{00000000-0005-0000-0000-0000854D0000}"/>
    <cellStyle name="Input 3 4 2 3 3" xfId="19020" xr:uid="{00000000-0005-0000-0000-0000864D0000}"/>
    <cellStyle name="Input 3 4 2 4" xfId="19021" xr:uid="{00000000-0005-0000-0000-0000874D0000}"/>
    <cellStyle name="Input 3 4 2 4 2" xfId="19022" xr:uid="{00000000-0005-0000-0000-0000884D0000}"/>
    <cellStyle name="Input 3 4 2 4 3" xfId="19023" xr:uid="{00000000-0005-0000-0000-0000894D0000}"/>
    <cellStyle name="Input 3 4 2 5" xfId="19024" xr:uid="{00000000-0005-0000-0000-00008A4D0000}"/>
    <cellStyle name="Input 3 4 2 5 2" xfId="19025" xr:uid="{00000000-0005-0000-0000-00008B4D0000}"/>
    <cellStyle name="Input 3 4 2 5 3" xfId="19026" xr:uid="{00000000-0005-0000-0000-00008C4D0000}"/>
    <cellStyle name="Input 3 4 2 6" xfId="19027" xr:uid="{00000000-0005-0000-0000-00008D4D0000}"/>
    <cellStyle name="Input 3 4 2 6 2" xfId="19028" xr:uid="{00000000-0005-0000-0000-00008E4D0000}"/>
    <cellStyle name="Input 3 4 2 6 3" xfId="19029" xr:uid="{00000000-0005-0000-0000-00008F4D0000}"/>
    <cellStyle name="Input 3 4 2 7" xfId="19030" xr:uid="{00000000-0005-0000-0000-0000904D0000}"/>
    <cellStyle name="Input 3 4 2 8" xfId="19031" xr:uid="{00000000-0005-0000-0000-0000914D0000}"/>
    <cellStyle name="Input 3 4 3" xfId="19032" xr:uid="{00000000-0005-0000-0000-0000924D0000}"/>
    <cellStyle name="Input 3 4 3 2" xfId="19033" xr:uid="{00000000-0005-0000-0000-0000934D0000}"/>
    <cellStyle name="Input 3 4 3 2 2" xfId="19034" xr:uid="{00000000-0005-0000-0000-0000944D0000}"/>
    <cellStyle name="Input 3 4 3 2 2 2" xfId="19035" xr:uid="{00000000-0005-0000-0000-0000954D0000}"/>
    <cellStyle name="Input 3 4 3 2 2 3" xfId="19036" xr:uid="{00000000-0005-0000-0000-0000964D0000}"/>
    <cellStyle name="Input 3 4 3 2 3" xfId="19037" xr:uid="{00000000-0005-0000-0000-0000974D0000}"/>
    <cellStyle name="Input 3 4 3 2 3 2" xfId="19038" xr:uid="{00000000-0005-0000-0000-0000984D0000}"/>
    <cellStyle name="Input 3 4 3 2 3 3" xfId="19039" xr:uid="{00000000-0005-0000-0000-0000994D0000}"/>
    <cellStyle name="Input 3 4 3 2 4" xfId="19040" xr:uid="{00000000-0005-0000-0000-00009A4D0000}"/>
    <cellStyle name="Input 3 4 3 2 4 2" xfId="19041" xr:uid="{00000000-0005-0000-0000-00009B4D0000}"/>
    <cellStyle name="Input 3 4 3 2 4 3" xfId="19042" xr:uid="{00000000-0005-0000-0000-00009C4D0000}"/>
    <cellStyle name="Input 3 4 3 2 5" xfId="19043" xr:uid="{00000000-0005-0000-0000-00009D4D0000}"/>
    <cellStyle name="Input 3 4 3 2 5 2" xfId="19044" xr:uid="{00000000-0005-0000-0000-00009E4D0000}"/>
    <cellStyle name="Input 3 4 3 2 5 3" xfId="19045" xr:uid="{00000000-0005-0000-0000-00009F4D0000}"/>
    <cellStyle name="Input 3 4 3 2 6" xfId="19046" xr:uid="{00000000-0005-0000-0000-0000A04D0000}"/>
    <cellStyle name="Input 3 4 3 2 6 2" xfId="19047" xr:uid="{00000000-0005-0000-0000-0000A14D0000}"/>
    <cellStyle name="Input 3 4 3 2 6 3" xfId="19048" xr:uid="{00000000-0005-0000-0000-0000A24D0000}"/>
    <cellStyle name="Input 3 4 3 2 7" xfId="19049" xr:uid="{00000000-0005-0000-0000-0000A34D0000}"/>
    <cellStyle name="Input 3 4 3 2 8" xfId="19050" xr:uid="{00000000-0005-0000-0000-0000A44D0000}"/>
    <cellStyle name="Input 3 4 3 3" xfId="19051" xr:uid="{00000000-0005-0000-0000-0000A54D0000}"/>
    <cellStyle name="Input 3 4 3 3 2" xfId="19052" xr:uid="{00000000-0005-0000-0000-0000A64D0000}"/>
    <cellStyle name="Input 3 4 3 3 3" xfId="19053" xr:uid="{00000000-0005-0000-0000-0000A74D0000}"/>
    <cellStyle name="Input 3 4 3 4" xfId="19054" xr:uid="{00000000-0005-0000-0000-0000A84D0000}"/>
    <cellStyle name="Input 3 4 3 4 2" xfId="19055" xr:uid="{00000000-0005-0000-0000-0000A94D0000}"/>
    <cellStyle name="Input 3 4 3 4 3" xfId="19056" xr:uid="{00000000-0005-0000-0000-0000AA4D0000}"/>
    <cellStyle name="Input 3 4 3 5" xfId="19057" xr:uid="{00000000-0005-0000-0000-0000AB4D0000}"/>
    <cellStyle name="Input 3 4 3 5 2" xfId="19058" xr:uid="{00000000-0005-0000-0000-0000AC4D0000}"/>
    <cellStyle name="Input 3 4 3 5 3" xfId="19059" xr:uid="{00000000-0005-0000-0000-0000AD4D0000}"/>
    <cellStyle name="Input 3 4 3 6" xfId="19060" xr:uid="{00000000-0005-0000-0000-0000AE4D0000}"/>
    <cellStyle name="Input 3 4 3 6 2" xfId="19061" xr:uid="{00000000-0005-0000-0000-0000AF4D0000}"/>
    <cellStyle name="Input 3 4 3 6 3" xfId="19062" xr:uid="{00000000-0005-0000-0000-0000B04D0000}"/>
    <cellStyle name="Input 3 4 3 7" xfId="19063" xr:uid="{00000000-0005-0000-0000-0000B14D0000}"/>
    <cellStyle name="Input 3 4 3 8" xfId="19064" xr:uid="{00000000-0005-0000-0000-0000B24D0000}"/>
    <cellStyle name="Input 3 4 4" xfId="19065" xr:uid="{00000000-0005-0000-0000-0000B34D0000}"/>
    <cellStyle name="Input 3 4 4 2" xfId="19066" xr:uid="{00000000-0005-0000-0000-0000B44D0000}"/>
    <cellStyle name="Input 3 4 4 2 2" xfId="19067" xr:uid="{00000000-0005-0000-0000-0000B54D0000}"/>
    <cellStyle name="Input 3 4 4 2 2 2" xfId="19068" xr:uid="{00000000-0005-0000-0000-0000B64D0000}"/>
    <cellStyle name="Input 3 4 4 2 2 3" xfId="19069" xr:uid="{00000000-0005-0000-0000-0000B74D0000}"/>
    <cellStyle name="Input 3 4 4 2 3" xfId="19070" xr:uid="{00000000-0005-0000-0000-0000B84D0000}"/>
    <cellStyle name="Input 3 4 4 2 3 2" xfId="19071" xr:uid="{00000000-0005-0000-0000-0000B94D0000}"/>
    <cellStyle name="Input 3 4 4 2 3 3" xfId="19072" xr:uid="{00000000-0005-0000-0000-0000BA4D0000}"/>
    <cellStyle name="Input 3 4 4 2 4" xfId="19073" xr:uid="{00000000-0005-0000-0000-0000BB4D0000}"/>
    <cellStyle name="Input 3 4 4 2 4 2" xfId="19074" xr:uid="{00000000-0005-0000-0000-0000BC4D0000}"/>
    <cellStyle name="Input 3 4 4 2 4 3" xfId="19075" xr:uid="{00000000-0005-0000-0000-0000BD4D0000}"/>
    <cellStyle name="Input 3 4 4 2 5" xfId="19076" xr:uid="{00000000-0005-0000-0000-0000BE4D0000}"/>
    <cellStyle name="Input 3 4 4 2 5 2" xfId="19077" xr:uid="{00000000-0005-0000-0000-0000BF4D0000}"/>
    <cellStyle name="Input 3 4 4 2 5 3" xfId="19078" xr:uid="{00000000-0005-0000-0000-0000C04D0000}"/>
    <cellStyle name="Input 3 4 4 2 6" xfId="19079" xr:uid="{00000000-0005-0000-0000-0000C14D0000}"/>
    <cellStyle name="Input 3 4 4 2 6 2" xfId="19080" xr:uid="{00000000-0005-0000-0000-0000C24D0000}"/>
    <cellStyle name="Input 3 4 4 2 6 3" xfId="19081" xr:uid="{00000000-0005-0000-0000-0000C34D0000}"/>
    <cellStyle name="Input 3 4 4 2 7" xfId="19082" xr:uid="{00000000-0005-0000-0000-0000C44D0000}"/>
    <cellStyle name="Input 3 4 4 2 8" xfId="19083" xr:uid="{00000000-0005-0000-0000-0000C54D0000}"/>
    <cellStyle name="Input 3 4 4 3" xfId="19084" xr:uid="{00000000-0005-0000-0000-0000C64D0000}"/>
    <cellStyle name="Input 3 4 4 3 2" xfId="19085" xr:uid="{00000000-0005-0000-0000-0000C74D0000}"/>
    <cellStyle name="Input 3 4 4 3 3" xfId="19086" xr:uid="{00000000-0005-0000-0000-0000C84D0000}"/>
    <cellStyle name="Input 3 4 4 4" xfId="19087" xr:uid="{00000000-0005-0000-0000-0000C94D0000}"/>
    <cellStyle name="Input 3 4 4 4 2" xfId="19088" xr:uid="{00000000-0005-0000-0000-0000CA4D0000}"/>
    <cellStyle name="Input 3 4 4 4 3" xfId="19089" xr:uid="{00000000-0005-0000-0000-0000CB4D0000}"/>
    <cellStyle name="Input 3 4 4 5" xfId="19090" xr:uid="{00000000-0005-0000-0000-0000CC4D0000}"/>
    <cellStyle name="Input 3 4 4 5 2" xfId="19091" xr:uid="{00000000-0005-0000-0000-0000CD4D0000}"/>
    <cellStyle name="Input 3 4 4 5 3" xfId="19092" xr:uid="{00000000-0005-0000-0000-0000CE4D0000}"/>
    <cellStyle name="Input 3 4 4 6" xfId="19093" xr:uid="{00000000-0005-0000-0000-0000CF4D0000}"/>
    <cellStyle name="Input 3 4 4 6 2" xfId="19094" xr:uid="{00000000-0005-0000-0000-0000D04D0000}"/>
    <cellStyle name="Input 3 4 4 6 3" xfId="19095" xr:uid="{00000000-0005-0000-0000-0000D14D0000}"/>
    <cellStyle name="Input 3 4 4 7" xfId="19096" xr:uid="{00000000-0005-0000-0000-0000D24D0000}"/>
    <cellStyle name="Input 3 4 4 8" xfId="19097" xr:uid="{00000000-0005-0000-0000-0000D34D0000}"/>
    <cellStyle name="Input 3 4 5" xfId="19098" xr:uid="{00000000-0005-0000-0000-0000D44D0000}"/>
    <cellStyle name="Input 3 4 5 2" xfId="19099" xr:uid="{00000000-0005-0000-0000-0000D54D0000}"/>
    <cellStyle name="Input 3 4 5 2 2" xfId="19100" xr:uid="{00000000-0005-0000-0000-0000D64D0000}"/>
    <cellStyle name="Input 3 4 5 2 3" xfId="19101" xr:uid="{00000000-0005-0000-0000-0000D74D0000}"/>
    <cellStyle name="Input 3 4 5 3" xfId="19102" xr:uid="{00000000-0005-0000-0000-0000D84D0000}"/>
    <cellStyle name="Input 3 4 5 3 2" xfId="19103" xr:uid="{00000000-0005-0000-0000-0000D94D0000}"/>
    <cellStyle name="Input 3 4 5 3 3" xfId="19104" xr:uid="{00000000-0005-0000-0000-0000DA4D0000}"/>
    <cellStyle name="Input 3 4 5 4" xfId="19105" xr:uid="{00000000-0005-0000-0000-0000DB4D0000}"/>
    <cellStyle name="Input 3 4 5 4 2" xfId="19106" xr:uid="{00000000-0005-0000-0000-0000DC4D0000}"/>
    <cellStyle name="Input 3 4 5 4 3" xfId="19107" xr:uid="{00000000-0005-0000-0000-0000DD4D0000}"/>
    <cellStyle name="Input 3 4 5 5" xfId="19108" xr:uid="{00000000-0005-0000-0000-0000DE4D0000}"/>
    <cellStyle name="Input 3 4 5 5 2" xfId="19109" xr:uid="{00000000-0005-0000-0000-0000DF4D0000}"/>
    <cellStyle name="Input 3 4 5 5 3" xfId="19110" xr:uid="{00000000-0005-0000-0000-0000E04D0000}"/>
    <cellStyle name="Input 3 4 5 6" xfId="19111" xr:uid="{00000000-0005-0000-0000-0000E14D0000}"/>
    <cellStyle name="Input 3 4 5 6 2" xfId="19112" xr:uid="{00000000-0005-0000-0000-0000E24D0000}"/>
    <cellStyle name="Input 3 4 5 6 3" xfId="19113" xr:uid="{00000000-0005-0000-0000-0000E34D0000}"/>
    <cellStyle name="Input 3 4 5 7" xfId="19114" xr:uid="{00000000-0005-0000-0000-0000E44D0000}"/>
    <cellStyle name="Input 3 4 5 8" xfId="19115" xr:uid="{00000000-0005-0000-0000-0000E54D0000}"/>
    <cellStyle name="Input 3 4 6" xfId="19116" xr:uid="{00000000-0005-0000-0000-0000E64D0000}"/>
    <cellStyle name="Input 3 4 6 2" xfId="19117" xr:uid="{00000000-0005-0000-0000-0000E74D0000}"/>
    <cellStyle name="Input 3 4 6 3" xfId="19118" xr:uid="{00000000-0005-0000-0000-0000E84D0000}"/>
    <cellStyle name="Input 3 4 7" xfId="19119" xr:uid="{00000000-0005-0000-0000-0000E94D0000}"/>
    <cellStyle name="Input 3 4 7 2" xfId="19120" xr:uid="{00000000-0005-0000-0000-0000EA4D0000}"/>
    <cellStyle name="Input 3 4 7 3" xfId="19121" xr:uid="{00000000-0005-0000-0000-0000EB4D0000}"/>
    <cellStyle name="Input 3 4 8" xfId="19122" xr:uid="{00000000-0005-0000-0000-0000EC4D0000}"/>
    <cellStyle name="Input 3 4 8 2" xfId="19123" xr:uid="{00000000-0005-0000-0000-0000ED4D0000}"/>
    <cellStyle name="Input 3 4 8 3" xfId="19124" xr:uid="{00000000-0005-0000-0000-0000EE4D0000}"/>
    <cellStyle name="Input 3 4 9" xfId="19125" xr:uid="{00000000-0005-0000-0000-0000EF4D0000}"/>
    <cellStyle name="Input 3 4 9 2" xfId="19126" xr:uid="{00000000-0005-0000-0000-0000F04D0000}"/>
    <cellStyle name="Input 3 4 9 3" xfId="19127" xr:uid="{00000000-0005-0000-0000-0000F14D0000}"/>
    <cellStyle name="Input 3 5" xfId="19128" xr:uid="{00000000-0005-0000-0000-0000F24D0000}"/>
    <cellStyle name="Input 3 5 2" xfId="19129" xr:uid="{00000000-0005-0000-0000-0000F34D0000}"/>
    <cellStyle name="Input 3 5 2 2" xfId="19130" xr:uid="{00000000-0005-0000-0000-0000F44D0000}"/>
    <cellStyle name="Input 3 5 2 2 2" xfId="19131" xr:uid="{00000000-0005-0000-0000-0000F54D0000}"/>
    <cellStyle name="Input 3 5 2 2 3" xfId="19132" xr:uid="{00000000-0005-0000-0000-0000F64D0000}"/>
    <cellStyle name="Input 3 5 2 3" xfId="19133" xr:uid="{00000000-0005-0000-0000-0000F74D0000}"/>
    <cellStyle name="Input 3 5 2 3 2" xfId="19134" xr:uid="{00000000-0005-0000-0000-0000F84D0000}"/>
    <cellStyle name="Input 3 5 2 3 3" xfId="19135" xr:uid="{00000000-0005-0000-0000-0000F94D0000}"/>
    <cellStyle name="Input 3 5 2 4" xfId="19136" xr:uid="{00000000-0005-0000-0000-0000FA4D0000}"/>
    <cellStyle name="Input 3 5 2 4 2" xfId="19137" xr:uid="{00000000-0005-0000-0000-0000FB4D0000}"/>
    <cellStyle name="Input 3 5 2 4 3" xfId="19138" xr:uid="{00000000-0005-0000-0000-0000FC4D0000}"/>
    <cellStyle name="Input 3 5 2 5" xfId="19139" xr:uid="{00000000-0005-0000-0000-0000FD4D0000}"/>
    <cellStyle name="Input 3 5 2 5 2" xfId="19140" xr:uid="{00000000-0005-0000-0000-0000FE4D0000}"/>
    <cellStyle name="Input 3 5 2 5 3" xfId="19141" xr:uid="{00000000-0005-0000-0000-0000FF4D0000}"/>
    <cellStyle name="Input 3 5 2 6" xfId="19142" xr:uid="{00000000-0005-0000-0000-0000004E0000}"/>
    <cellStyle name="Input 3 5 2 6 2" xfId="19143" xr:uid="{00000000-0005-0000-0000-0000014E0000}"/>
    <cellStyle name="Input 3 5 2 6 3" xfId="19144" xr:uid="{00000000-0005-0000-0000-0000024E0000}"/>
    <cellStyle name="Input 3 5 2 7" xfId="19145" xr:uid="{00000000-0005-0000-0000-0000034E0000}"/>
    <cellStyle name="Input 3 5 2 8" xfId="19146" xr:uid="{00000000-0005-0000-0000-0000044E0000}"/>
    <cellStyle name="Input 3 5 3" xfId="19147" xr:uid="{00000000-0005-0000-0000-0000054E0000}"/>
    <cellStyle name="Input 3 5 3 2" xfId="19148" xr:uid="{00000000-0005-0000-0000-0000064E0000}"/>
    <cellStyle name="Input 3 5 3 3" xfId="19149" xr:uid="{00000000-0005-0000-0000-0000074E0000}"/>
    <cellStyle name="Input 3 5 4" xfId="19150" xr:uid="{00000000-0005-0000-0000-0000084E0000}"/>
    <cellStyle name="Input 3 5 4 2" xfId="19151" xr:uid="{00000000-0005-0000-0000-0000094E0000}"/>
    <cellStyle name="Input 3 5 4 3" xfId="19152" xr:uid="{00000000-0005-0000-0000-00000A4E0000}"/>
    <cellStyle name="Input 3 5 5" xfId="19153" xr:uid="{00000000-0005-0000-0000-00000B4E0000}"/>
    <cellStyle name="Input 3 5 5 2" xfId="19154" xr:uid="{00000000-0005-0000-0000-00000C4E0000}"/>
    <cellStyle name="Input 3 5 5 3" xfId="19155" xr:uid="{00000000-0005-0000-0000-00000D4E0000}"/>
    <cellStyle name="Input 3 5 6" xfId="19156" xr:uid="{00000000-0005-0000-0000-00000E4E0000}"/>
    <cellStyle name="Input 3 5 6 2" xfId="19157" xr:uid="{00000000-0005-0000-0000-00000F4E0000}"/>
    <cellStyle name="Input 3 5 6 3" xfId="19158" xr:uid="{00000000-0005-0000-0000-0000104E0000}"/>
    <cellStyle name="Input 3 5 7" xfId="19159" xr:uid="{00000000-0005-0000-0000-0000114E0000}"/>
    <cellStyle name="Input 3 5 8" xfId="19160" xr:uid="{00000000-0005-0000-0000-0000124E0000}"/>
    <cellStyle name="Input 3 6" xfId="19161" xr:uid="{00000000-0005-0000-0000-0000134E0000}"/>
    <cellStyle name="Input 3 6 2" xfId="19162" xr:uid="{00000000-0005-0000-0000-0000144E0000}"/>
    <cellStyle name="Input 3 6 2 2" xfId="19163" xr:uid="{00000000-0005-0000-0000-0000154E0000}"/>
    <cellStyle name="Input 3 6 2 3" xfId="19164" xr:uid="{00000000-0005-0000-0000-0000164E0000}"/>
    <cellStyle name="Input 3 6 3" xfId="19165" xr:uid="{00000000-0005-0000-0000-0000174E0000}"/>
    <cellStyle name="Input 3 6 3 2" xfId="19166" xr:uid="{00000000-0005-0000-0000-0000184E0000}"/>
    <cellStyle name="Input 3 6 3 3" xfId="19167" xr:uid="{00000000-0005-0000-0000-0000194E0000}"/>
    <cellStyle name="Input 3 6 4" xfId="19168" xr:uid="{00000000-0005-0000-0000-00001A4E0000}"/>
    <cellStyle name="Input 3 6 4 2" xfId="19169" xr:uid="{00000000-0005-0000-0000-00001B4E0000}"/>
    <cellStyle name="Input 3 6 4 3" xfId="19170" xr:uid="{00000000-0005-0000-0000-00001C4E0000}"/>
    <cellStyle name="Input 3 6 5" xfId="19171" xr:uid="{00000000-0005-0000-0000-00001D4E0000}"/>
    <cellStyle name="Input 3 6 5 2" xfId="19172" xr:uid="{00000000-0005-0000-0000-00001E4E0000}"/>
    <cellStyle name="Input 3 6 5 3" xfId="19173" xr:uid="{00000000-0005-0000-0000-00001F4E0000}"/>
    <cellStyle name="Input 3 6 6" xfId="19174" xr:uid="{00000000-0005-0000-0000-0000204E0000}"/>
    <cellStyle name="Input 3 6 6 2" xfId="19175" xr:uid="{00000000-0005-0000-0000-0000214E0000}"/>
    <cellStyle name="Input 3 6 6 3" xfId="19176" xr:uid="{00000000-0005-0000-0000-0000224E0000}"/>
    <cellStyle name="Input 3 6 7" xfId="19177" xr:uid="{00000000-0005-0000-0000-0000234E0000}"/>
    <cellStyle name="Input 3 6 8" xfId="19178" xr:uid="{00000000-0005-0000-0000-0000244E0000}"/>
    <cellStyle name="Input 3 7" xfId="19179" xr:uid="{00000000-0005-0000-0000-0000254E0000}"/>
    <cellStyle name="Input 3 7 2" xfId="19180" xr:uid="{00000000-0005-0000-0000-0000264E0000}"/>
    <cellStyle name="Input 3 7 3" xfId="19181" xr:uid="{00000000-0005-0000-0000-0000274E0000}"/>
    <cellStyle name="Input 3 8" xfId="19182" xr:uid="{00000000-0005-0000-0000-0000284E0000}"/>
    <cellStyle name="Input 3 8 2" xfId="19183" xr:uid="{00000000-0005-0000-0000-0000294E0000}"/>
    <cellStyle name="Input 3 8 3" xfId="19184" xr:uid="{00000000-0005-0000-0000-00002A4E0000}"/>
    <cellStyle name="Input 3 9" xfId="19185" xr:uid="{00000000-0005-0000-0000-00002B4E0000}"/>
    <cellStyle name="Input 3 9 2" xfId="19186" xr:uid="{00000000-0005-0000-0000-00002C4E0000}"/>
    <cellStyle name="Input 3 9 3" xfId="19187" xr:uid="{00000000-0005-0000-0000-00002D4E0000}"/>
    <cellStyle name="Input 4" xfId="19188" xr:uid="{00000000-0005-0000-0000-00002E4E0000}"/>
    <cellStyle name="Input 4 10" xfId="19189" xr:uid="{00000000-0005-0000-0000-00002F4E0000}"/>
    <cellStyle name="Input 4 10 2" xfId="19190" xr:uid="{00000000-0005-0000-0000-0000304E0000}"/>
    <cellStyle name="Input 4 10 3" xfId="19191" xr:uid="{00000000-0005-0000-0000-0000314E0000}"/>
    <cellStyle name="Input 4 11" xfId="19192" xr:uid="{00000000-0005-0000-0000-0000324E0000}"/>
    <cellStyle name="Input 4 12" xfId="19193" xr:uid="{00000000-0005-0000-0000-0000334E0000}"/>
    <cellStyle name="Input 4 2" xfId="19194" xr:uid="{00000000-0005-0000-0000-0000344E0000}"/>
    <cellStyle name="Input 4 2 10" xfId="19195" xr:uid="{00000000-0005-0000-0000-0000354E0000}"/>
    <cellStyle name="Input 4 2 11" xfId="19196" xr:uid="{00000000-0005-0000-0000-0000364E0000}"/>
    <cellStyle name="Input 4 2 2" xfId="19197" xr:uid="{00000000-0005-0000-0000-0000374E0000}"/>
    <cellStyle name="Input 4 2 2 2" xfId="19198" xr:uid="{00000000-0005-0000-0000-0000384E0000}"/>
    <cellStyle name="Input 4 2 2 2 2" xfId="19199" xr:uid="{00000000-0005-0000-0000-0000394E0000}"/>
    <cellStyle name="Input 4 2 2 2 2 2" xfId="19200" xr:uid="{00000000-0005-0000-0000-00003A4E0000}"/>
    <cellStyle name="Input 4 2 2 2 2 3" xfId="19201" xr:uid="{00000000-0005-0000-0000-00003B4E0000}"/>
    <cellStyle name="Input 4 2 2 2 3" xfId="19202" xr:uid="{00000000-0005-0000-0000-00003C4E0000}"/>
    <cellStyle name="Input 4 2 2 2 3 2" xfId="19203" xr:uid="{00000000-0005-0000-0000-00003D4E0000}"/>
    <cellStyle name="Input 4 2 2 2 3 3" xfId="19204" xr:uid="{00000000-0005-0000-0000-00003E4E0000}"/>
    <cellStyle name="Input 4 2 2 2 4" xfId="19205" xr:uid="{00000000-0005-0000-0000-00003F4E0000}"/>
    <cellStyle name="Input 4 2 2 2 4 2" xfId="19206" xr:uid="{00000000-0005-0000-0000-0000404E0000}"/>
    <cellStyle name="Input 4 2 2 2 4 3" xfId="19207" xr:uid="{00000000-0005-0000-0000-0000414E0000}"/>
    <cellStyle name="Input 4 2 2 2 5" xfId="19208" xr:uid="{00000000-0005-0000-0000-0000424E0000}"/>
    <cellStyle name="Input 4 2 2 2 5 2" xfId="19209" xr:uid="{00000000-0005-0000-0000-0000434E0000}"/>
    <cellStyle name="Input 4 2 2 2 5 3" xfId="19210" xr:uid="{00000000-0005-0000-0000-0000444E0000}"/>
    <cellStyle name="Input 4 2 2 2 6" xfId="19211" xr:uid="{00000000-0005-0000-0000-0000454E0000}"/>
    <cellStyle name="Input 4 2 2 2 6 2" xfId="19212" xr:uid="{00000000-0005-0000-0000-0000464E0000}"/>
    <cellStyle name="Input 4 2 2 2 6 3" xfId="19213" xr:uid="{00000000-0005-0000-0000-0000474E0000}"/>
    <cellStyle name="Input 4 2 2 2 7" xfId="19214" xr:uid="{00000000-0005-0000-0000-0000484E0000}"/>
    <cellStyle name="Input 4 2 2 2 8" xfId="19215" xr:uid="{00000000-0005-0000-0000-0000494E0000}"/>
    <cellStyle name="Input 4 2 2 3" xfId="19216" xr:uid="{00000000-0005-0000-0000-00004A4E0000}"/>
    <cellStyle name="Input 4 2 2 3 2" xfId="19217" xr:uid="{00000000-0005-0000-0000-00004B4E0000}"/>
    <cellStyle name="Input 4 2 2 3 3" xfId="19218" xr:uid="{00000000-0005-0000-0000-00004C4E0000}"/>
    <cellStyle name="Input 4 2 2 4" xfId="19219" xr:uid="{00000000-0005-0000-0000-00004D4E0000}"/>
    <cellStyle name="Input 4 2 2 4 2" xfId="19220" xr:uid="{00000000-0005-0000-0000-00004E4E0000}"/>
    <cellStyle name="Input 4 2 2 4 3" xfId="19221" xr:uid="{00000000-0005-0000-0000-00004F4E0000}"/>
    <cellStyle name="Input 4 2 2 5" xfId="19222" xr:uid="{00000000-0005-0000-0000-0000504E0000}"/>
    <cellStyle name="Input 4 2 2 5 2" xfId="19223" xr:uid="{00000000-0005-0000-0000-0000514E0000}"/>
    <cellStyle name="Input 4 2 2 5 3" xfId="19224" xr:uid="{00000000-0005-0000-0000-0000524E0000}"/>
    <cellStyle name="Input 4 2 2 6" xfId="19225" xr:uid="{00000000-0005-0000-0000-0000534E0000}"/>
    <cellStyle name="Input 4 2 2 6 2" xfId="19226" xr:uid="{00000000-0005-0000-0000-0000544E0000}"/>
    <cellStyle name="Input 4 2 2 6 3" xfId="19227" xr:uid="{00000000-0005-0000-0000-0000554E0000}"/>
    <cellStyle name="Input 4 2 2 7" xfId="19228" xr:uid="{00000000-0005-0000-0000-0000564E0000}"/>
    <cellStyle name="Input 4 2 2 8" xfId="19229" xr:uid="{00000000-0005-0000-0000-0000574E0000}"/>
    <cellStyle name="Input 4 2 3" xfId="19230" xr:uid="{00000000-0005-0000-0000-0000584E0000}"/>
    <cellStyle name="Input 4 2 3 2" xfId="19231" xr:uid="{00000000-0005-0000-0000-0000594E0000}"/>
    <cellStyle name="Input 4 2 3 2 2" xfId="19232" xr:uid="{00000000-0005-0000-0000-00005A4E0000}"/>
    <cellStyle name="Input 4 2 3 2 2 2" xfId="19233" xr:uid="{00000000-0005-0000-0000-00005B4E0000}"/>
    <cellStyle name="Input 4 2 3 2 2 3" xfId="19234" xr:uid="{00000000-0005-0000-0000-00005C4E0000}"/>
    <cellStyle name="Input 4 2 3 2 3" xfId="19235" xr:uid="{00000000-0005-0000-0000-00005D4E0000}"/>
    <cellStyle name="Input 4 2 3 2 3 2" xfId="19236" xr:uid="{00000000-0005-0000-0000-00005E4E0000}"/>
    <cellStyle name="Input 4 2 3 2 3 3" xfId="19237" xr:uid="{00000000-0005-0000-0000-00005F4E0000}"/>
    <cellStyle name="Input 4 2 3 2 4" xfId="19238" xr:uid="{00000000-0005-0000-0000-0000604E0000}"/>
    <cellStyle name="Input 4 2 3 2 4 2" xfId="19239" xr:uid="{00000000-0005-0000-0000-0000614E0000}"/>
    <cellStyle name="Input 4 2 3 2 4 3" xfId="19240" xr:uid="{00000000-0005-0000-0000-0000624E0000}"/>
    <cellStyle name="Input 4 2 3 2 5" xfId="19241" xr:uid="{00000000-0005-0000-0000-0000634E0000}"/>
    <cellStyle name="Input 4 2 3 2 5 2" xfId="19242" xr:uid="{00000000-0005-0000-0000-0000644E0000}"/>
    <cellStyle name="Input 4 2 3 2 5 3" xfId="19243" xr:uid="{00000000-0005-0000-0000-0000654E0000}"/>
    <cellStyle name="Input 4 2 3 2 6" xfId="19244" xr:uid="{00000000-0005-0000-0000-0000664E0000}"/>
    <cellStyle name="Input 4 2 3 2 6 2" xfId="19245" xr:uid="{00000000-0005-0000-0000-0000674E0000}"/>
    <cellStyle name="Input 4 2 3 2 6 3" xfId="19246" xr:uid="{00000000-0005-0000-0000-0000684E0000}"/>
    <cellStyle name="Input 4 2 3 2 7" xfId="19247" xr:uid="{00000000-0005-0000-0000-0000694E0000}"/>
    <cellStyle name="Input 4 2 3 2 8" xfId="19248" xr:uid="{00000000-0005-0000-0000-00006A4E0000}"/>
    <cellStyle name="Input 4 2 3 3" xfId="19249" xr:uid="{00000000-0005-0000-0000-00006B4E0000}"/>
    <cellStyle name="Input 4 2 3 3 2" xfId="19250" xr:uid="{00000000-0005-0000-0000-00006C4E0000}"/>
    <cellStyle name="Input 4 2 3 3 3" xfId="19251" xr:uid="{00000000-0005-0000-0000-00006D4E0000}"/>
    <cellStyle name="Input 4 2 3 4" xfId="19252" xr:uid="{00000000-0005-0000-0000-00006E4E0000}"/>
    <cellStyle name="Input 4 2 3 4 2" xfId="19253" xr:uid="{00000000-0005-0000-0000-00006F4E0000}"/>
    <cellStyle name="Input 4 2 3 4 3" xfId="19254" xr:uid="{00000000-0005-0000-0000-0000704E0000}"/>
    <cellStyle name="Input 4 2 3 5" xfId="19255" xr:uid="{00000000-0005-0000-0000-0000714E0000}"/>
    <cellStyle name="Input 4 2 3 5 2" xfId="19256" xr:uid="{00000000-0005-0000-0000-0000724E0000}"/>
    <cellStyle name="Input 4 2 3 5 3" xfId="19257" xr:uid="{00000000-0005-0000-0000-0000734E0000}"/>
    <cellStyle name="Input 4 2 3 6" xfId="19258" xr:uid="{00000000-0005-0000-0000-0000744E0000}"/>
    <cellStyle name="Input 4 2 3 6 2" xfId="19259" xr:uid="{00000000-0005-0000-0000-0000754E0000}"/>
    <cellStyle name="Input 4 2 3 6 3" xfId="19260" xr:uid="{00000000-0005-0000-0000-0000764E0000}"/>
    <cellStyle name="Input 4 2 3 7" xfId="19261" xr:uid="{00000000-0005-0000-0000-0000774E0000}"/>
    <cellStyle name="Input 4 2 3 8" xfId="19262" xr:uid="{00000000-0005-0000-0000-0000784E0000}"/>
    <cellStyle name="Input 4 2 4" xfId="19263" xr:uid="{00000000-0005-0000-0000-0000794E0000}"/>
    <cellStyle name="Input 4 2 4 2" xfId="19264" xr:uid="{00000000-0005-0000-0000-00007A4E0000}"/>
    <cellStyle name="Input 4 2 4 2 2" xfId="19265" xr:uid="{00000000-0005-0000-0000-00007B4E0000}"/>
    <cellStyle name="Input 4 2 4 2 2 2" xfId="19266" xr:uid="{00000000-0005-0000-0000-00007C4E0000}"/>
    <cellStyle name="Input 4 2 4 2 2 3" xfId="19267" xr:uid="{00000000-0005-0000-0000-00007D4E0000}"/>
    <cellStyle name="Input 4 2 4 2 3" xfId="19268" xr:uid="{00000000-0005-0000-0000-00007E4E0000}"/>
    <cellStyle name="Input 4 2 4 2 3 2" xfId="19269" xr:uid="{00000000-0005-0000-0000-00007F4E0000}"/>
    <cellStyle name="Input 4 2 4 2 3 3" xfId="19270" xr:uid="{00000000-0005-0000-0000-0000804E0000}"/>
    <cellStyle name="Input 4 2 4 2 4" xfId="19271" xr:uid="{00000000-0005-0000-0000-0000814E0000}"/>
    <cellStyle name="Input 4 2 4 2 4 2" xfId="19272" xr:uid="{00000000-0005-0000-0000-0000824E0000}"/>
    <cellStyle name="Input 4 2 4 2 4 3" xfId="19273" xr:uid="{00000000-0005-0000-0000-0000834E0000}"/>
    <cellStyle name="Input 4 2 4 2 5" xfId="19274" xr:uid="{00000000-0005-0000-0000-0000844E0000}"/>
    <cellStyle name="Input 4 2 4 2 5 2" xfId="19275" xr:uid="{00000000-0005-0000-0000-0000854E0000}"/>
    <cellStyle name="Input 4 2 4 2 5 3" xfId="19276" xr:uid="{00000000-0005-0000-0000-0000864E0000}"/>
    <cellStyle name="Input 4 2 4 2 6" xfId="19277" xr:uid="{00000000-0005-0000-0000-0000874E0000}"/>
    <cellStyle name="Input 4 2 4 2 6 2" xfId="19278" xr:uid="{00000000-0005-0000-0000-0000884E0000}"/>
    <cellStyle name="Input 4 2 4 2 6 3" xfId="19279" xr:uid="{00000000-0005-0000-0000-0000894E0000}"/>
    <cellStyle name="Input 4 2 4 2 7" xfId="19280" xr:uid="{00000000-0005-0000-0000-00008A4E0000}"/>
    <cellStyle name="Input 4 2 4 2 8" xfId="19281" xr:uid="{00000000-0005-0000-0000-00008B4E0000}"/>
    <cellStyle name="Input 4 2 4 3" xfId="19282" xr:uid="{00000000-0005-0000-0000-00008C4E0000}"/>
    <cellStyle name="Input 4 2 4 3 2" xfId="19283" xr:uid="{00000000-0005-0000-0000-00008D4E0000}"/>
    <cellStyle name="Input 4 2 4 3 3" xfId="19284" xr:uid="{00000000-0005-0000-0000-00008E4E0000}"/>
    <cellStyle name="Input 4 2 4 4" xfId="19285" xr:uid="{00000000-0005-0000-0000-00008F4E0000}"/>
    <cellStyle name="Input 4 2 4 4 2" xfId="19286" xr:uid="{00000000-0005-0000-0000-0000904E0000}"/>
    <cellStyle name="Input 4 2 4 4 3" xfId="19287" xr:uid="{00000000-0005-0000-0000-0000914E0000}"/>
    <cellStyle name="Input 4 2 4 5" xfId="19288" xr:uid="{00000000-0005-0000-0000-0000924E0000}"/>
    <cellStyle name="Input 4 2 4 5 2" xfId="19289" xr:uid="{00000000-0005-0000-0000-0000934E0000}"/>
    <cellStyle name="Input 4 2 4 5 3" xfId="19290" xr:uid="{00000000-0005-0000-0000-0000944E0000}"/>
    <cellStyle name="Input 4 2 4 6" xfId="19291" xr:uid="{00000000-0005-0000-0000-0000954E0000}"/>
    <cellStyle name="Input 4 2 4 6 2" xfId="19292" xr:uid="{00000000-0005-0000-0000-0000964E0000}"/>
    <cellStyle name="Input 4 2 4 6 3" xfId="19293" xr:uid="{00000000-0005-0000-0000-0000974E0000}"/>
    <cellStyle name="Input 4 2 4 7" xfId="19294" xr:uid="{00000000-0005-0000-0000-0000984E0000}"/>
    <cellStyle name="Input 4 2 4 8" xfId="19295" xr:uid="{00000000-0005-0000-0000-0000994E0000}"/>
    <cellStyle name="Input 4 2 5" xfId="19296" xr:uid="{00000000-0005-0000-0000-00009A4E0000}"/>
    <cellStyle name="Input 4 2 5 2" xfId="19297" xr:uid="{00000000-0005-0000-0000-00009B4E0000}"/>
    <cellStyle name="Input 4 2 5 2 2" xfId="19298" xr:uid="{00000000-0005-0000-0000-00009C4E0000}"/>
    <cellStyle name="Input 4 2 5 2 3" xfId="19299" xr:uid="{00000000-0005-0000-0000-00009D4E0000}"/>
    <cellStyle name="Input 4 2 5 3" xfId="19300" xr:uid="{00000000-0005-0000-0000-00009E4E0000}"/>
    <cellStyle name="Input 4 2 5 3 2" xfId="19301" xr:uid="{00000000-0005-0000-0000-00009F4E0000}"/>
    <cellStyle name="Input 4 2 5 3 3" xfId="19302" xr:uid="{00000000-0005-0000-0000-0000A04E0000}"/>
    <cellStyle name="Input 4 2 5 4" xfId="19303" xr:uid="{00000000-0005-0000-0000-0000A14E0000}"/>
    <cellStyle name="Input 4 2 5 4 2" xfId="19304" xr:uid="{00000000-0005-0000-0000-0000A24E0000}"/>
    <cellStyle name="Input 4 2 5 4 3" xfId="19305" xr:uid="{00000000-0005-0000-0000-0000A34E0000}"/>
    <cellStyle name="Input 4 2 5 5" xfId="19306" xr:uid="{00000000-0005-0000-0000-0000A44E0000}"/>
    <cellStyle name="Input 4 2 5 5 2" xfId="19307" xr:uid="{00000000-0005-0000-0000-0000A54E0000}"/>
    <cellStyle name="Input 4 2 5 5 3" xfId="19308" xr:uid="{00000000-0005-0000-0000-0000A64E0000}"/>
    <cellStyle name="Input 4 2 5 6" xfId="19309" xr:uid="{00000000-0005-0000-0000-0000A74E0000}"/>
    <cellStyle name="Input 4 2 5 6 2" xfId="19310" xr:uid="{00000000-0005-0000-0000-0000A84E0000}"/>
    <cellStyle name="Input 4 2 5 6 3" xfId="19311" xr:uid="{00000000-0005-0000-0000-0000A94E0000}"/>
    <cellStyle name="Input 4 2 5 7" xfId="19312" xr:uid="{00000000-0005-0000-0000-0000AA4E0000}"/>
    <cellStyle name="Input 4 2 5 8" xfId="19313" xr:uid="{00000000-0005-0000-0000-0000AB4E0000}"/>
    <cellStyle name="Input 4 2 6" xfId="19314" xr:uid="{00000000-0005-0000-0000-0000AC4E0000}"/>
    <cellStyle name="Input 4 2 6 2" xfId="19315" xr:uid="{00000000-0005-0000-0000-0000AD4E0000}"/>
    <cellStyle name="Input 4 2 6 3" xfId="19316" xr:uid="{00000000-0005-0000-0000-0000AE4E0000}"/>
    <cellStyle name="Input 4 2 7" xfId="19317" xr:uid="{00000000-0005-0000-0000-0000AF4E0000}"/>
    <cellStyle name="Input 4 2 7 2" xfId="19318" xr:uid="{00000000-0005-0000-0000-0000B04E0000}"/>
    <cellStyle name="Input 4 2 7 3" xfId="19319" xr:uid="{00000000-0005-0000-0000-0000B14E0000}"/>
    <cellStyle name="Input 4 2 8" xfId="19320" xr:uid="{00000000-0005-0000-0000-0000B24E0000}"/>
    <cellStyle name="Input 4 2 8 2" xfId="19321" xr:uid="{00000000-0005-0000-0000-0000B34E0000}"/>
    <cellStyle name="Input 4 2 8 3" xfId="19322" xr:uid="{00000000-0005-0000-0000-0000B44E0000}"/>
    <cellStyle name="Input 4 2 9" xfId="19323" xr:uid="{00000000-0005-0000-0000-0000B54E0000}"/>
    <cellStyle name="Input 4 2 9 2" xfId="19324" xr:uid="{00000000-0005-0000-0000-0000B64E0000}"/>
    <cellStyle name="Input 4 2 9 3" xfId="19325" xr:uid="{00000000-0005-0000-0000-0000B74E0000}"/>
    <cellStyle name="Input 4 3" xfId="19326" xr:uid="{00000000-0005-0000-0000-0000B84E0000}"/>
    <cellStyle name="Input 4 3 10" xfId="19327" xr:uid="{00000000-0005-0000-0000-0000B94E0000}"/>
    <cellStyle name="Input 4 3 11" xfId="19328" xr:uid="{00000000-0005-0000-0000-0000BA4E0000}"/>
    <cellStyle name="Input 4 3 2" xfId="19329" xr:uid="{00000000-0005-0000-0000-0000BB4E0000}"/>
    <cellStyle name="Input 4 3 2 2" xfId="19330" xr:uid="{00000000-0005-0000-0000-0000BC4E0000}"/>
    <cellStyle name="Input 4 3 2 2 2" xfId="19331" xr:uid="{00000000-0005-0000-0000-0000BD4E0000}"/>
    <cellStyle name="Input 4 3 2 2 2 2" xfId="19332" xr:uid="{00000000-0005-0000-0000-0000BE4E0000}"/>
    <cellStyle name="Input 4 3 2 2 2 3" xfId="19333" xr:uid="{00000000-0005-0000-0000-0000BF4E0000}"/>
    <cellStyle name="Input 4 3 2 2 3" xfId="19334" xr:uid="{00000000-0005-0000-0000-0000C04E0000}"/>
    <cellStyle name="Input 4 3 2 2 3 2" xfId="19335" xr:uid="{00000000-0005-0000-0000-0000C14E0000}"/>
    <cellStyle name="Input 4 3 2 2 3 3" xfId="19336" xr:uid="{00000000-0005-0000-0000-0000C24E0000}"/>
    <cellStyle name="Input 4 3 2 2 4" xfId="19337" xr:uid="{00000000-0005-0000-0000-0000C34E0000}"/>
    <cellStyle name="Input 4 3 2 2 4 2" xfId="19338" xr:uid="{00000000-0005-0000-0000-0000C44E0000}"/>
    <cellStyle name="Input 4 3 2 2 4 3" xfId="19339" xr:uid="{00000000-0005-0000-0000-0000C54E0000}"/>
    <cellStyle name="Input 4 3 2 2 5" xfId="19340" xr:uid="{00000000-0005-0000-0000-0000C64E0000}"/>
    <cellStyle name="Input 4 3 2 2 5 2" xfId="19341" xr:uid="{00000000-0005-0000-0000-0000C74E0000}"/>
    <cellStyle name="Input 4 3 2 2 5 3" xfId="19342" xr:uid="{00000000-0005-0000-0000-0000C84E0000}"/>
    <cellStyle name="Input 4 3 2 2 6" xfId="19343" xr:uid="{00000000-0005-0000-0000-0000C94E0000}"/>
    <cellStyle name="Input 4 3 2 2 6 2" xfId="19344" xr:uid="{00000000-0005-0000-0000-0000CA4E0000}"/>
    <cellStyle name="Input 4 3 2 2 6 3" xfId="19345" xr:uid="{00000000-0005-0000-0000-0000CB4E0000}"/>
    <cellStyle name="Input 4 3 2 2 7" xfId="19346" xr:uid="{00000000-0005-0000-0000-0000CC4E0000}"/>
    <cellStyle name="Input 4 3 2 2 8" xfId="19347" xr:uid="{00000000-0005-0000-0000-0000CD4E0000}"/>
    <cellStyle name="Input 4 3 2 3" xfId="19348" xr:uid="{00000000-0005-0000-0000-0000CE4E0000}"/>
    <cellStyle name="Input 4 3 2 3 2" xfId="19349" xr:uid="{00000000-0005-0000-0000-0000CF4E0000}"/>
    <cellStyle name="Input 4 3 2 3 3" xfId="19350" xr:uid="{00000000-0005-0000-0000-0000D04E0000}"/>
    <cellStyle name="Input 4 3 2 4" xfId="19351" xr:uid="{00000000-0005-0000-0000-0000D14E0000}"/>
    <cellStyle name="Input 4 3 2 4 2" xfId="19352" xr:uid="{00000000-0005-0000-0000-0000D24E0000}"/>
    <cellStyle name="Input 4 3 2 4 3" xfId="19353" xr:uid="{00000000-0005-0000-0000-0000D34E0000}"/>
    <cellStyle name="Input 4 3 2 5" xfId="19354" xr:uid="{00000000-0005-0000-0000-0000D44E0000}"/>
    <cellStyle name="Input 4 3 2 5 2" xfId="19355" xr:uid="{00000000-0005-0000-0000-0000D54E0000}"/>
    <cellStyle name="Input 4 3 2 5 3" xfId="19356" xr:uid="{00000000-0005-0000-0000-0000D64E0000}"/>
    <cellStyle name="Input 4 3 2 6" xfId="19357" xr:uid="{00000000-0005-0000-0000-0000D74E0000}"/>
    <cellStyle name="Input 4 3 2 6 2" xfId="19358" xr:uid="{00000000-0005-0000-0000-0000D84E0000}"/>
    <cellStyle name="Input 4 3 2 6 3" xfId="19359" xr:uid="{00000000-0005-0000-0000-0000D94E0000}"/>
    <cellStyle name="Input 4 3 2 7" xfId="19360" xr:uid="{00000000-0005-0000-0000-0000DA4E0000}"/>
    <cellStyle name="Input 4 3 2 8" xfId="19361" xr:uid="{00000000-0005-0000-0000-0000DB4E0000}"/>
    <cellStyle name="Input 4 3 3" xfId="19362" xr:uid="{00000000-0005-0000-0000-0000DC4E0000}"/>
    <cellStyle name="Input 4 3 3 2" xfId="19363" xr:uid="{00000000-0005-0000-0000-0000DD4E0000}"/>
    <cellStyle name="Input 4 3 3 2 2" xfId="19364" xr:uid="{00000000-0005-0000-0000-0000DE4E0000}"/>
    <cellStyle name="Input 4 3 3 2 2 2" xfId="19365" xr:uid="{00000000-0005-0000-0000-0000DF4E0000}"/>
    <cellStyle name="Input 4 3 3 2 2 3" xfId="19366" xr:uid="{00000000-0005-0000-0000-0000E04E0000}"/>
    <cellStyle name="Input 4 3 3 2 3" xfId="19367" xr:uid="{00000000-0005-0000-0000-0000E14E0000}"/>
    <cellStyle name="Input 4 3 3 2 3 2" xfId="19368" xr:uid="{00000000-0005-0000-0000-0000E24E0000}"/>
    <cellStyle name="Input 4 3 3 2 3 3" xfId="19369" xr:uid="{00000000-0005-0000-0000-0000E34E0000}"/>
    <cellStyle name="Input 4 3 3 2 4" xfId="19370" xr:uid="{00000000-0005-0000-0000-0000E44E0000}"/>
    <cellStyle name="Input 4 3 3 2 4 2" xfId="19371" xr:uid="{00000000-0005-0000-0000-0000E54E0000}"/>
    <cellStyle name="Input 4 3 3 2 4 3" xfId="19372" xr:uid="{00000000-0005-0000-0000-0000E64E0000}"/>
    <cellStyle name="Input 4 3 3 2 5" xfId="19373" xr:uid="{00000000-0005-0000-0000-0000E74E0000}"/>
    <cellStyle name="Input 4 3 3 2 5 2" xfId="19374" xr:uid="{00000000-0005-0000-0000-0000E84E0000}"/>
    <cellStyle name="Input 4 3 3 2 5 3" xfId="19375" xr:uid="{00000000-0005-0000-0000-0000E94E0000}"/>
    <cellStyle name="Input 4 3 3 2 6" xfId="19376" xr:uid="{00000000-0005-0000-0000-0000EA4E0000}"/>
    <cellStyle name="Input 4 3 3 2 6 2" xfId="19377" xr:uid="{00000000-0005-0000-0000-0000EB4E0000}"/>
    <cellStyle name="Input 4 3 3 2 6 3" xfId="19378" xr:uid="{00000000-0005-0000-0000-0000EC4E0000}"/>
    <cellStyle name="Input 4 3 3 2 7" xfId="19379" xr:uid="{00000000-0005-0000-0000-0000ED4E0000}"/>
    <cellStyle name="Input 4 3 3 2 8" xfId="19380" xr:uid="{00000000-0005-0000-0000-0000EE4E0000}"/>
    <cellStyle name="Input 4 3 3 3" xfId="19381" xr:uid="{00000000-0005-0000-0000-0000EF4E0000}"/>
    <cellStyle name="Input 4 3 3 3 2" xfId="19382" xr:uid="{00000000-0005-0000-0000-0000F04E0000}"/>
    <cellStyle name="Input 4 3 3 3 3" xfId="19383" xr:uid="{00000000-0005-0000-0000-0000F14E0000}"/>
    <cellStyle name="Input 4 3 3 4" xfId="19384" xr:uid="{00000000-0005-0000-0000-0000F24E0000}"/>
    <cellStyle name="Input 4 3 3 4 2" xfId="19385" xr:uid="{00000000-0005-0000-0000-0000F34E0000}"/>
    <cellStyle name="Input 4 3 3 4 3" xfId="19386" xr:uid="{00000000-0005-0000-0000-0000F44E0000}"/>
    <cellStyle name="Input 4 3 3 5" xfId="19387" xr:uid="{00000000-0005-0000-0000-0000F54E0000}"/>
    <cellStyle name="Input 4 3 3 5 2" xfId="19388" xr:uid="{00000000-0005-0000-0000-0000F64E0000}"/>
    <cellStyle name="Input 4 3 3 5 3" xfId="19389" xr:uid="{00000000-0005-0000-0000-0000F74E0000}"/>
    <cellStyle name="Input 4 3 3 6" xfId="19390" xr:uid="{00000000-0005-0000-0000-0000F84E0000}"/>
    <cellStyle name="Input 4 3 3 6 2" xfId="19391" xr:uid="{00000000-0005-0000-0000-0000F94E0000}"/>
    <cellStyle name="Input 4 3 3 6 3" xfId="19392" xr:uid="{00000000-0005-0000-0000-0000FA4E0000}"/>
    <cellStyle name="Input 4 3 3 7" xfId="19393" xr:uid="{00000000-0005-0000-0000-0000FB4E0000}"/>
    <cellStyle name="Input 4 3 3 8" xfId="19394" xr:uid="{00000000-0005-0000-0000-0000FC4E0000}"/>
    <cellStyle name="Input 4 3 4" xfId="19395" xr:uid="{00000000-0005-0000-0000-0000FD4E0000}"/>
    <cellStyle name="Input 4 3 4 2" xfId="19396" xr:uid="{00000000-0005-0000-0000-0000FE4E0000}"/>
    <cellStyle name="Input 4 3 4 2 2" xfId="19397" xr:uid="{00000000-0005-0000-0000-0000FF4E0000}"/>
    <cellStyle name="Input 4 3 4 2 2 2" xfId="19398" xr:uid="{00000000-0005-0000-0000-0000004F0000}"/>
    <cellStyle name="Input 4 3 4 2 2 3" xfId="19399" xr:uid="{00000000-0005-0000-0000-0000014F0000}"/>
    <cellStyle name="Input 4 3 4 2 3" xfId="19400" xr:uid="{00000000-0005-0000-0000-0000024F0000}"/>
    <cellStyle name="Input 4 3 4 2 3 2" xfId="19401" xr:uid="{00000000-0005-0000-0000-0000034F0000}"/>
    <cellStyle name="Input 4 3 4 2 3 3" xfId="19402" xr:uid="{00000000-0005-0000-0000-0000044F0000}"/>
    <cellStyle name="Input 4 3 4 2 4" xfId="19403" xr:uid="{00000000-0005-0000-0000-0000054F0000}"/>
    <cellStyle name="Input 4 3 4 2 4 2" xfId="19404" xr:uid="{00000000-0005-0000-0000-0000064F0000}"/>
    <cellStyle name="Input 4 3 4 2 4 3" xfId="19405" xr:uid="{00000000-0005-0000-0000-0000074F0000}"/>
    <cellStyle name="Input 4 3 4 2 5" xfId="19406" xr:uid="{00000000-0005-0000-0000-0000084F0000}"/>
    <cellStyle name="Input 4 3 4 2 5 2" xfId="19407" xr:uid="{00000000-0005-0000-0000-0000094F0000}"/>
    <cellStyle name="Input 4 3 4 2 5 3" xfId="19408" xr:uid="{00000000-0005-0000-0000-00000A4F0000}"/>
    <cellStyle name="Input 4 3 4 2 6" xfId="19409" xr:uid="{00000000-0005-0000-0000-00000B4F0000}"/>
    <cellStyle name="Input 4 3 4 2 6 2" xfId="19410" xr:uid="{00000000-0005-0000-0000-00000C4F0000}"/>
    <cellStyle name="Input 4 3 4 2 6 3" xfId="19411" xr:uid="{00000000-0005-0000-0000-00000D4F0000}"/>
    <cellStyle name="Input 4 3 4 2 7" xfId="19412" xr:uid="{00000000-0005-0000-0000-00000E4F0000}"/>
    <cellStyle name="Input 4 3 4 2 8" xfId="19413" xr:uid="{00000000-0005-0000-0000-00000F4F0000}"/>
    <cellStyle name="Input 4 3 4 3" xfId="19414" xr:uid="{00000000-0005-0000-0000-0000104F0000}"/>
    <cellStyle name="Input 4 3 4 3 2" xfId="19415" xr:uid="{00000000-0005-0000-0000-0000114F0000}"/>
    <cellStyle name="Input 4 3 4 3 3" xfId="19416" xr:uid="{00000000-0005-0000-0000-0000124F0000}"/>
    <cellStyle name="Input 4 3 4 4" xfId="19417" xr:uid="{00000000-0005-0000-0000-0000134F0000}"/>
    <cellStyle name="Input 4 3 4 4 2" xfId="19418" xr:uid="{00000000-0005-0000-0000-0000144F0000}"/>
    <cellStyle name="Input 4 3 4 4 3" xfId="19419" xr:uid="{00000000-0005-0000-0000-0000154F0000}"/>
    <cellStyle name="Input 4 3 4 5" xfId="19420" xr:uid="{00000000-0005-0000-0000-0000164F0000}"/>
    <cellStyle name="Input 4 3 4 5 2" xfId="19421" xr:uid="{00000000-0005-0000-0000-0000174F0000}"/>
    <cellStyle name="Input 4 3 4 5 3" xfId="19422" xr:uid="{00000000-0005-0000-0000-0000184F0000}"/>
    <cellStyle name="Input 4 3 4 6" xfId="19423" xr:uid="{00000000-0005-0000-0000-0000194F0000}"/>
    <cellStyle name="Input 4 3 4 6 2" xfId="19424" xr:uid="{00000000-0005-0000-0000-00001A4F0000}"/>
    <cellStyle name="Input 4 3 4 6 3" xfId="19425" xr:uid="{00000000-0005-0000-0000-00001B4F0000}"/>
    <cellStyle name="Input 4 3 4 7" xfId="19426" xr:uid="{00000000-0005-0000-0000-00001C4F0000}"/>
    <cellStyle name="Input 4 3 4 8" xfId="19427" xr:uid="{00000000-0005-0000-0000-00001D4F0000}"/>
    <cellStyle name="Input 4 3 5" xfId="19428" xr:uid="{00000000-0005-0000-0000-00001E4F0000}"/>
    <cellStyle name="Input 4 3 5 2" xfId="19429" xr:uid="{00000000-0005-0000-0000-00001F4F0000}"/>
    <cellStyle name="Input 4 3 5 2 2" xfId="19430" xr:uid="{00000000-0005-0000-0000-0000204F0000}"/>
    <cellStyle name="Input 4 3 5 2 3" xfId="19431" xr:uid="{00000000-0005-0000-0000-0000214F0000}"/>
    <cellStyle name="Input 4 3 5 3" xfId="19432" xr:uid="{00000000-0005-0000-0000-0000224F0000}"/>
    <cellStyle name="Input 4 3 5 3 2" xfId="19433" xr:uid="{00000000-0005-0000-0000-0000234F0000}"/>
    <cellStyle name="Input 4 3 5 3 3" xfId="19434" xr:uid="{00000000-0005-0000-0000-0000244F0000}"/>
    <cellStyle name="Input 4 3 5 4" xfId="19435" xr:uid="{00000000-0005-0000-0000-0000254F0000}"/>
    <cellStyle name="Input 4 3 5 4 2" xfId="19436" xr:uid="{00000000-0005-0000-0000-0000264F0000}"/>
    <cellStyle name="Input 4 3 5 4 3" xfId="19437" xr:uid="{00000000-0005-0000-0000-0000274F0000}"/>
    <cellStyle name="Input 4 3 5 5" xfId="19438" xr:uid="{00000000-0005-0000-0000-0000284F0000}"/>
    <cellStyle name="Input 4 3 5 5 2" xfId="19439" xr:uid="{00000000-0005-0000-0000-0000294F0000}"/>
    <cellStyle name="Input 4 3 5 5 3" xfId="19440" xr:uid="{00000000-0005-0000-0000-00002A4F0000}"/>
    <cellStyle name="Input 4 3 5 6" xfId="19441" xr:uid="{00000000-0005-0000-0000-00002B4F0000}"/>
    <cellStyle name="Input 4 3 5 6 2" xfId="19442" xr:uid="{00000000-0005-0000-0000-00002C4F0000}"/>
    <cellStyle name="Input 4 3 5 6 3" xfId="19443" xr:uid="{00000000-0005-0000-0000-00002D4F0000}"/>
    <cellStyle name="Input 4 3 5 7" xfId="19444" xr:uid="{00000000-0005-0000-0000-00002E4F0000}"/>
    <cellStyle name="Input 4 3 5 8" xfId="19445" xr:uid="{00000000-0005-0000-0000-00002F4F0000}"/>
    <cellStyle name="Input 4 3 6" xfId="19446" xr:uid="{00000000-0005-0000-0000-0000304F0000}"/>
    <cellStyle name="Input 4 3 6 2" xfId="19447" xr:uid="{00000000-0005-0000-0000-0000314F0000}"/>
    <cellStyle name="Input 4 3 6 3" xfId="19448" xr:uid="{00000000-0005-0000-0000-0000324F0000}"/>
    <cellStyle name="Input 4 3 7" xfId="19449" xr:uid="{00000000-0005-0000-0000-0000334F0000}"/>
    <cellStyle name="Input 4 3 7 2" xfId="19450" xr:uid="{00000000-0005-0000-0000-0000344F0000}"/>
    <cellStyle name="Input 4 3 7 3" xfId="19451" xr:uid="{00000000-0005-0000-0000-0000354F0000}"/>
    <cellStyle name="Input 4 3 8" xfId="19452" xr:uid="{00000000-0005-0000-0000-0000364F0000}"/>
    <cellStyle name="Input 4 3 8 2" xfId="19453" xr:uid="{00000000-0005-0000-0000-0000374F0000}"/>
    <cellStyle name="Input 4 3 8 3" xfId="19454" xr:uid="{00000000-0005-0000-0000-0000384F0000}"/>
    <cellStyle name="Input 4 3 9" xfId="19455" xr:uid="{00000000-0005-0000-0000-0000394F0000}"/>
    <cellStyle name="Input 4 3 9 2" xfId="19456" xr:uid="{00000000-0005-0000-0000-00003A4F0000}"/>
    <cellStyle name="Input 4 3 9 3" xfId="19457" xr:uid="{00000000-0005-0000-0000-00003B4F0000}"/>
    <cellStyle name="Input 4 4" xfId="19458" xr:uid="{00000000-0005-0000-0000-00003C4F0000}"/>
    <cellStyle name="Input 4 4 10" xfId="19459" xr:uid="{00000000-0005-0000-0000-00003D4F0000}"/>
    <cellStyle name="Input 4 4 11" xfId="19460" xr:uid="{00000000-0005-0000-0000-00003E4F0000}"/>
    <cellStyle name="Input 4 4 2" xfId="19461" xr:uid="{00000000-0005-0000-0000-00003F4F0000}"/>
    <cellStyle name="Input 4 4 2 2" xfId="19462" xr:uid="{00000000-0005-0000-0000-0000404F0000}"/>
    <cellStyle name="Input 4 4 2 2 2" xfId="19463" xr:uid="{00000000-0005-0000-0000-0000414F0000}"/>
    <cellStyle name="Input 4 4 2 2 2 2" xfId="19464" xr:uid="{00000000-0005-0000-0000-0000424F0000}"/>
    <cellStyle name="Input 4 4 2 2 2 3" xfId="19465" xr:uid="{00000000-0005-0000-0000-0000434F0000}"/>
    <cellStyle name="Input 4 4 2 2 3" xfId="19466" xr:uid="{00000000-0005-0000-0000-0000444F0000}"/>
    <cellStyle name="Input 4 4 2 2 3 2" xfId="19467" xr:uid="{00000000-0005-0000-0000-0000454F0000}"/>
    <cellStyle name="Input 4 4 2 2 3 3" xfId="19468" xr:uid="{00000000-0005-0000-0000-0000464F0000}"/>
    <cellStyle name="Input 4 4 2 2 4" xfId="19469" xr:uid="{00000000-0005-0000-0000-0000474F0000}"/>
    <cellStyle name="Input 4 4 2 2 4 2" xfId="19470" xr:uid="{00000000-0005-0000-0000-0000484F0000}"/>
    <cellStyle name="Input 4 4 2 2 4 3" xfId="19471" xr:uid="{00000000-0005-0000-0000-0000494F0000}"/>
    <cellStyle name="Input 4 4 2 2 5" xfId="19472" xr:uid="{00000000-0005-0000-0000-00004A4F0000}"/>
    <cellStyle name="Input 4 4 2 2 5 2" xfId="19473" xr:uid="{00000000-0005-0000-0000-00004B4F0000}"/>
    <cellStyle name="Input 4 4 2 2 5 3" xfId="19474" xr:uid="{00000000-0005-0000-0000-00004C4F0000}"/>
    <cellStyle name="Input 4 4 2 2 6" xfId="19475" xr:uid="{00000000-0005-0000-0000-00004D4F0000}"/>
    <cellStyle name="Input 4 4 2 2 6 2" xfId="19476" xr:uid="{00000000-0005-0000-0000-00004E4F0000}"/>
    <cellStyle name="Input 4 4 2 2 6 3" xfId="19477" xr:uid="{00000000-0005-0000-0000-00004F4F0000}"/>
    <cellStyle name="Input 4 4 2 2 7" xfId="19478" xr:uid="{00000000-0005-0000-0000-0000504F0000}"/>
    <cellStyle name="Input 4 4 2 2 8" xfId="19479" xr:uid="{00000000-0005-0000-0000-0000514F0000}"/>
    <cellStyle name="Input 4 4 2 3" xfId="19480" xr:uid="{00000000-0005-0000-0000-0000524F0000}"/>
    <cellStyle name="Input 4 4 2 3 2" xfId="19481" xr:uid="{00000000-0005-0000-0000-0000534F0000}"/>
    <cellStyle name="Input 4 4 2 3 3" xfId="19482" xr:uid="{00000000-0005-0000-0000-0000544F0000}"/>
    <cellStyle name="Input 4 4 2 4" xfId="19483" xr:uid="{00000000-0005-0000-0000-0000554F0000}"/>
    <cellStyle name="Input 4 4 2 4 2" xfId="19484" xr:uid="{00000000-0005-0000-0000-0000564F0000}"/>
    <cellStyle name="Input 4 4 2 4 3" xfId="19485" xr:uid="{00000000-0005-0000-0000-0000574F0000}"/>
    <cellStyle name="Input 4 4 2 5" xfId="19486" xr:uid="{00000000-0005-0000-0000-0000584F0000}"/>
    <cellStyle name="Input 4 4 2 5 2" xfId="19487" xr:uid="{00000000-0005-0000-0000-0000594F0000}"/>
    <cellStyle name="Input 4 4 2 5 3" xfId="19488" xr:uid="{00000000-0005-0000-0000-00005A4F0000}"/>
    <cellStyle name="Input 4 4 2 6" xfId="19489" xr:uid="{00000000-0005-0000-0000-00005B4F0000}"/>
    <cellStyle name="Input 4 4 2 6 2" xfId="19490" xr:uid="{00000000-0005-0000-0000-00005C4F0000}"/>
    <cellStyle name="Input 4 4 2 6 3" xfId="19491" xr:uid="{00000000-0005-0000-0000-00005D4F0000}"/>
    <cellStyle name="Input 4 4 2 7" xfId="19492" xr:uid="{00000000-0005-0000-0000-00005E4F0000}"/>
    <cellStyle name="Input 4 4 2 8" xfId="19493" xr:uid="{00000000-0005-0000-0000-00005F4F0000}"/>
    <cellStyle name="Input 4 4 3" xfId="19494" xr:uid="{00000000-0005-0000-0000-0000604F0000}"/>
    <cellStyle name="Input 4 4 3 2" xfId="19495" xr:uid="{00000000-0005-0000-0000-0000614F0000}"/>
    <cellStyle name="Input 4 4 3 2 2" xfId="19496" xr:uid="{00000000-0005-0000-0000-0000624F0000}"/>
    <cellStyle name="Input 4 4 3 2 2 2" xfId="19497" xr:uid="{00000000-0005-0000-0000-0000634F0000}"/>
    <cellStyle name="Input 4 4 3 2 2 3" xfId="19498" xr:uid="{00000000-0005-0000-0000-0000644F0000}"/>
    <cellStyle name="Input 4 4 3 2 3" xfId="19499" xr:uid="{00000000-0005-0000-0000-0000654F0000}"/>
    <cellStyle name="Input 4 4 3 2 3 2" xfId="19500" xr:uid="{00000000-0005-0000-0000-0000664F0000}"/>
    <cellStyle name="Input 4 4 3 2 3 3" xfId="19501" xr:uid="{00000000-0005-0000-0000-0000674F0000}"/>
    <cellStyle name="Input 4 4 3 2 4" xfId="19502" xr:uid="{00000000-0005-0000-0000-0000684F0000}"/>
    <cellStyle name="Input 4 4 3 2 4 2" xfId="19503" xr:uid="{00000000-0005-0000-0000-0000694F0000}"/>
    <cellStyle name="Input 4 4 3 2 4 3" xfId="19504" xr:uid="{00000000-0005-0000-0000-00006A4F0000}"/>
    <cellStyle name="Input 4 4 3 2 5" xfId="19505" xr:uid="{00000000-0005-0000-0000-00006B4F0000}"/>
    <cellStyle name="Input 4 4 3 2 5 2" xfId="19506" xr:uid="{00000000-0005-0000-0000-00006C4F0000}"/>
    <cellStyle name="Input 4 4 3 2 5 3" xfId="19507" xr:uid="{00000000-0005-0000-0000-00006D4F0000}"/>
    <cellStyle name="Input 4 4 3 2 6" xfId="19508" xr:uid="{00000000-0005-0000-0000-00006E4F0000}"/>
    <cellStyle name="Input 4 4 3 2 6 2" xfId="19509" xr:uid="{00000000-0005-0000-0000-00006F4F0000}"/>
    <cellStyle name="Input 4 4 3 2 6 3" xfId="19510" xr:uid="{00000000-0005-0000-0000-0000704F0000}"/>
    <cellStyle name="Input 4 4 3 2 7" xfId="19511" xr:uid="{00000000-0005-0000-0000-0000714F0000}"/>
    <cellStyle name="Input 4 4 3 2 8" xfId="19512" xr:uid="{00000000-0005-0000-0000-0000724F0000}"/>
    <cellStyle name="Input 4 4 3 3" xfId="19513" xr:uid="{00000000-0005-0000-0000-0000734F0000}"/>
    <cellStyle name="Input 4 4 3 3 2" xfId="19514" xr:uid="{00000000-0005-0000-0000-0000744F0000}"/>
    <cellStyle name="Input 4 4 3 3 3" xfId="19515" xr:uid="{00000000-0005-0000-0000-0000754F0000}"/>
    <cellStyle name="Input 4 4 3 4" xfId="19516" xr:uid="{00000000-0005-0000-0000-0000764F0000}"/>
    <cellStyle name="Input 4 4 3 4 2" xfId="19517" xr:uid="{00000000-0005-0000-0000-0000774F0000}"/>
    <cellStyle name="Input 4 4 3 4 3" xfId="19518" xr:uid="{00000000-0005-0000-0000-0000784F0000}"/>
    <cellStyle name="Input 4 4 3 5" xfId="19519" xr:uid="{00000000-0005-0000-0000-0000794F0000}"/>
    <cellStyle name="Input 4 4 3 5 2" xfId="19520" xr:uid="{00000000-0005-0000-0000-00007A4F0000}"/>
    <cellStyle name="Input 4 4 3 5 3" xfId="19521" xr:uid="{00000000-0005-0000-0000-00007B4F0000}"/>
    <cellStyle name="Input 4 4 3 6" xfId="19522" xr:uid="{00000000-0005-0000-0000-00007C4F0000}"/>
    <cellStyle name="Input 4 4 3 6 2" xfId="19523" xr:uid="{00000000-0005-0000-0000-00007D4F0000}"/>
    <cellStyle name="Input 4 4 3 6 3" xfId="19524" xr:uid="{00000000-0005-0000-0000-00007E4F0000}"/>
    <cellStyle name="Input 4 4 3 7" xfId="19525" xr:uid="{00000000-0005-0000-0000-00007F4F0000}"/>
    <cellStyle name="Input 4 4 3 8" xfId="19526" xr:uid="{00000000-0005-0000-0000-0000804F0000}"/>
    <cellStyle name="Input 4 4 4" xfId="19527" xr:uid="{00000000-0005-0000-0000-0000814F0000}"/>
    <cellStyle name="Input 4 4 4 2" xfId="19528" xr:uid="{00000000-0005-0000-0000-0000824F0000}"/>
    <cellStyle name="Input 4 4 4 2 2" xfId="19529" xr:uid="{00000000-0005-0000-0000-0000834F0000}"/>
    <cellStyle name="Input 4 4 4 2 2 2" xfId="19530" xr:uid="{00000000-0005-0000-0000-0000844F0000}"/>
    <cellStyle name="Input 4 4 4 2 2 3" xfId="19531" xr:uid="{00000000-0005-0000-0000-0000854F0000}"/>
    <cellStyle name="Input 4 4 4 2 3" xfId="19532" xr:uid="{00000000-0005-0000-0000-0000864F0000}"/>
    <cellStyle name="Input 4 4 4 2 3 2" xfId="19533" xr:uid="{00000000-0005-0000-0000-0000874F0000}"/>
    <cellStyle name="Input 4 4 4 2 3 3" xfId="19534" xr:uid="{00000000-0005-0000-0000-0000884F0000}"/>
    <cellStyle name="Input 4 4 4 2 4" xfId="19535" xr:uid="{00000000-0005-0000-0000-0000894F0000}"/>
    <cellStyle name="Input 4 4 4 2 4 2" xfId="19536" xr:uid="{00000000-0005-0000-0000-00008A4F0000}"/>
    <cellStyle name="Input 4 4 4 2 4 3" xfId="19537" xr:uid="{00000000-0005-0000-0000-00008B4F0000}"/>
    <cellStyle name="Input 4 4 4 2 5" xfId="19538" xr:uid="{00000000-0005-0000-0000-00008C4F0000}"/>
    <cellStyle name="Input 4 4 4 2 5 2" xfId="19539" xr:uid="{00000000-0005-0000-0000-00008D4F0000}"/>
    <cellStyle name="Input 4 4 4 2 5 3" xfId="19540" xr:uid="{00000000-0005-0000-0000-00008E4F0000}"/>
    <cellStyle name="Input 4 4 4 2 6" xfId="19541" xr:uid="{00000000-0005-0000-0000-00008F4F0000}"/>
    <cellStyle name="Input 4 4 4 2 6 2" xfId="19542" xr:uid="{00000000-0005-0000-0000-0000904F0000}"/>
    <cellStyle name="Input 4 4 4 2 6 3" xfId="19543" xr:uid="{00000000-0005-0000-0000-0000914F0000}"/>
    <cellStyle name="Input 4 4 4 2 7" xfId="19544" xr:uid="{00000000-0005-0000-0000-0000924F0000}"/>
    <cellStyle name="Input 4 4 4 2 8" xfId="19545" xr:uid="{00000000-0005-0000-0000-0000934F0000}"/>
    <cellStyle name="Input 4 4 4 3" xfId="19546" xr:uid="{00000000-0005-0000-0000-0000944F0000}"/>
    <cellStyle name="Input 4 4 4 3 2" xfId="19547" xr:uid="{00000000-0005-0000-0000-0000954F0000}"/>
    <cellStyle name="Input 4 4 4 3 3" xfId="19548" xr:uid="{00000000-0005-0000-0000-0000964F0000}"/>
    <cellStyle name="Input 4 4 4 4" xfId="19549" xr:uid="{00000000-0005-0000-0000-0000974F0000}"/>
    <cellStyle name="Input 4 4 4 4 2" xfId="19550" xr:uid="{00000000-0005-0000-0000-0000984F0000}"/>
    <cellStyle name="Input 4 4 4 4 3" xfId="19551" xr:uid="{00000000-0005-0000-0000-0000994F0000}"/>
    <cellStyle name="Input 4 4 4 5" xfId="19552" xr:uid="{00000000-0005-0000-0000-00009A4F0000}"/>
    <cellStyle name="Input 4 4 4 5 2" xfId="19553" xr:uid="{00000000-0005-0000-0000-00009B4F0000}"/>
    <cellStyle name="Input 4 4 4 5 3" xfId="19554" xr:uid="{00000000-0005-0000-0000-00009C4F0000}"/>
    <cellStyle name="Input 4 4 4 6" xfId="19555" xr:uid="{00000000-0005-0000-0000-00009D4F0000}"/>
    <cellStyle name="Input 4 4 4 6 2" xfId="19556" xr:uid="{00000000-0005-0000-0000-00009E4F0000}"/>
    <cellStyle name="Input 4 4 4 6 3" xfId="19557" xr:uid="{00000000-0005-0000-0000-00009F4F0000}"/>
    <cellStyle name="Input 4 4 4 7" xfId="19558" xr:uid="{00000000-0005-0000-0000-0000A04F0000}"/>
    <cellStyle name="Input 4 4 4 8" xfId="19559" xr:uid="{00000000-0005-0000-0000-0000A14F0000}"/>
    <cellStyle name="Input 4 4 5" xfId="19560" xr:uid="{00000000-0005-0000-0000-0000A24F0000}"/>
    <cellStyle name="Input 4 4 5 2" xfId="19561" xr:uid="{00000000-0005-0000-0000-0000A34F0000}"/>
    <cellStyle name="Input 4 4 5 2 2" xfId="19562" xr:uid="{00000000-0005-0000-0000-0000A44F0000}"/>
    <cellStyle name="Input 4 4 5 2 3" xfId="19563" xr:uid="{00000000-0005-0000-0000-0000A54F0000}"/>
    <cellStyle name="Input 4 4 5 3" xfId="19564" xr:uid="{00000000-0005-0000-0000-0000A64F0000}"/>
    <cellStyle name="Input 4 4 5 3 2" xfId="19565" xr:uid="{00000000-0005-0000-0000-0000A74F0000}"/>
    <cellStyle name="Input 4 4 5 3 3" xfId="19566" xr:uid="{00000000-0005-0000-0000-0000A84F0000}"/>
    <cellStyle name="Input 4 4 5 4" xfId="19567" xr:uid="{00000000-0005-0000-0000-0000A94F0000}"/>
    <cellStyle name="Input 4 4 5 4 2" xfId="19568" xr:uid="{00000000-0005-0000-0000-0000AA4F0000}"/>
    <cellStyle name="Input 4 4 5 4 3" xfId="19569" xr:uid="{00000000-0005-0000-0000-0000AB4F0000}"/>
    <cellStyle name="Input 4 4 5 5" xfId="19570" xr:uid="{00000000-0005-0000-0000-0000AC4F0000}"/>
    <cellStyle name="Input 4 4 5 5 2" xfId="19571" xr:uid="{00000000-0005-0000-0000-0000AD4F0000}"/>
    <cellStyle name="Input 4 4 5 5 3" xfId="19572" xr:uid="{00000000-0005-0000-0000-0000AE4F0000}"/>
    <cellStyle name="Input 4 4 5 6" xfId="19573" xr:uid="{00000000-0005-0000-0000-0000AF4F0000}"/>
    <cellStyle name="Input 4 4 5 6 2" xfId="19574" xr:uid="{00000000-0005-0000-0000-0000B04F0000}"/>
    <cellStyle name="Input 4 4 5 6 3" xfId="19575" xr:uid="{00000000-0005-0000-0000-0000B14F0000}"/>
    <cellStyle name="Input 4 4 5 7" xfId="19576" xr:uid="{00000000-0005-0000-0000-0000B24F0000}"/>
    <cellStyle name="Input 4 4 5 8" xfId="19577" xr:uid="{00000000-0005-0000-0000-0000B34F0000}"/>
    <cellStyle name="Input 4 4 6" xfId="19578" xr:uid="{00000000-0005-0000-0000-0000B44F0000}"/>
    <cellStyle name="Input 4 4 6 2" xfId="19579" xr:uid="{00000000-0005-0000-0000-0000B54F0000}"/>
    <cellStyle name="Input 4 4 6 3" xfId="19580" xr:uid="{00000000-0005-0000-0000-0000B64F0000}"/>
    <cellStyle name="Input 4 4 7" xfId="19581" xr:uid="{00000000-0005-0000-0000-0000B74F0000}"/>
    <cellStyle name="Input 4 4 7 2" xfId="19582" xr:uid="{00000000-0005-0000-0000-0000B84F0000}"/>
    <cellStyle name="Input 4 4 7 3" xfId="19583" xr:uid="{00000000-0005-0000-0000-0000B94F0000}"/>
    <cellStyle name="Input 4 4 8" xfId="19584" xr:uid="{00000000-0005-0000-0000-0000BA4F0000}"/>
    <cellStyle name="Input 4 4 8 2" xfId="19585" xr:uid="{00000000-0005-0000-0000-0000BB4F0000}"/>
    <cellStyle name="Input 4 4 8 3" xfId="19586" xr:uid="{00000000-0005-0000-0000-0000BC4F0000}"/>
    <cellStyle name="Input 4 4 9" xfId="19587" xr:uid="{00000000-0005-0000-0000-0000BD4F0000}"/>
    <cellStyle name="Input 4 4 9 2" xfId="19588" xr:uid="{00000000-0005-0000-0000-0000BE4F0000}"/>
    <cellStyle name="Input 4 4 9 3" xfId="19589" xr:uid="{00000000-0005-0000-0000-0000BF4F0000}"/>
    <cellStyle name="Input 4 5" xfId="19590" xr:uid="{00000000-0005-0000-0000-0000C04F0000}"/>
    <cellStyle name="Input 4 5 2" xfId="19591" xr:uid="{00000000-0005-0000-0000-0000C14F0000}"/>
    <cellStyle name="Input 4 5 2 2" xfId="19592" xr:uid="{00000000-0005-0000-0000-0000C24F0000}"/>
    <cellStyle name="Input 4 5 2 2 2" xfId="19593" xr:uid="{00000000-0005-0000-0000-0000C34F0000}"/>
    <cellStyle name="Input 4 5 2 2 3" xfId="19594" xr:uid="{00000000-0005-0000-0000-0000C44F0000}"/>
    <cellStyle name="Input 4 5 2 3" xfId="19595" xr:uid="{00000000-0005-0000-0000-0000C54F0000}"/>
    <cellStyle name="Input 4 5 2 3 2" xfId="19596" xr:uid="{00000000-0005-0000-0000-0000C64F0000}"/>
    <cellStyle name="Input 4 5 2 3 3" xfId="19597" xr:uid="{00000000-0005-0000-0000-0000C74F0000}"/>
    <cellStyle name="Input 4 5 2 4" xfId="19598" xr:uid="{00000000-0005-0000-0000-0000C84F0000}"/>
    <cellStyle name="Input 4 5 2 4 2" xfId="19599" xr:uid="{00000000-0005-0000-0000-0000C94F0000}"/>
    <cellStyle name="Input 4 5 2 4 3" xfId="19600" xr:uid="{00000000-0005-0000-0000-0000CA4F0000}"/>
    <cellStyle name="Input 4 5 2 5" xfId="19601" xr:uid="{00000000-0005-0000-0000-0000CB4F0000}"/>
    <cellStyle name="Input 4 5 2 5 2" xfId="19602" xr:uid="{00000000-0005-0000-0000-0000CC4F0000}"/>
    <cellStyle name="Input 4 5 2 5 3" xfId="19603" xr:uid="{00000000-0005-0000-0000-0000CD4F0000}"/>
    <cellStyle name="Input 4 5 2 6" xfId="19604" xr:uid="{00000000-0005-0000-0000-0000CE4F0000}"/>
    <cellStyle name="Input 4 5 2 6 2" xfId="19605" xr:uid="{00000000-0005-0000-0000-0000CF4F0000}"/>
    <cellStyle name="Input 4 5 2 6 3" xfId="19606" xr:uid="{00000000-0005-0000-0000-0000D04F0000}"/>
    <cellStyle name="Input 4 5 2 7" xfId="19607" xr:uid="{00000000-0005-0000-0000-0000D14F0000}"/>
    <cellStyle name="Input 4 5 2 8" xfId="19608" xr:uid="{00000000-0005-0000-0000-0000D24F0000}"/>
    <cellStyle name="Input 4 5 3" xfId="19609" xr:uid="{00000000-0005-0000-0000-0000D34F0000}"/>
    <cellStyle name="Input 4 5 3 2" xfId="19610" xr:uid="{00000000-0005-0000-0000-0000D44F0000}"/>
    <cellStyle name="Input 4 5 3 3" xfId="19611" xr:uid="{00000000-0005-0000-0000-0000D54F0000}"/>
    <cellStyle name="Input 4 5 4" xfId="19612" xr:uid="{00000000-0005-0000-0000-0000D64F0000}"/>
    <cellStyle name="Input 4 5 4 2" xfId="19613" xr:uid="{00000000-0005-0000-0000-0000D74F0000}"/>
    <cellStyle name="Input 4 5 4 3" xfId="19614" xr:uid="{00000000-0005-0000-0000-0000D84F0000}"/>
    <cellStyle name="Input 4 5 5" xfId="19615" xr:uid="{00000000-0005-0000-0000-0000D94F0000}"/>
    <cellStyle name="Input 4 5 5 2" xfId="19616" xr:uid="{00000000-0005-0000-0000-0000DA4F0000}"/>
    <cellStyle name="Input 4 5 5 3" xfId="19617" xr:uid="{00000000-0005-0000-0000-0000DB4F0000}"/>
    <cellStyle name="Input 4 5 6" xfId="19618" xr:uid="{00000000-0005-0000-0000-0000DC4F0000}"/>
    <cellStyle name="Input 4 5 6 2" xfId="19619" xr:uid="{00000000-0005-0000-0000-0000DD4F0000}"/>
    <cellStyle name="Input 4 5 6 3" xfId="19620" xr:uid="{00000000-0005-0000-0000-0000DE4F0000}"/>
    <cellStyle name="Input 4 5 7" xfId="19621" xr:uid="{00000000-0005-0000-0000-0000DF4F0000}"/>
    <cellStyle name="Input 4 5 8" xfId="19622" xr:uid="{00000000-0005-0000-0000-0000E04F0000}"/>
    <cellStyle name="Input 4 6" xfId="19623" xr:uid="{00000000-0005-0000-0000-0000E14F0000}"/>
    <cellStyle name="Input 4 6 2" xfId="19624" xr:uid="{00000000-0005-0000-0000-0000E24F0000}"/>
    <cellStyle name="Input 4 6 2 2" xfId="19625" xr:uid="{00000000-0005-0000-0000-0000E34F0000}"/>
    <cellStyle name="Input 4 6 2 3" xfId="19626" xr:uid="{00000000-0005-0000-0000-0000E44F0000}"/>
    <cellStyle name="Input 4 6 3" xfId="19627" xr:uid="{00000000-0005-0000-0000-0000E54F0000}"/>
    <cellStyle name="Input 4 6 3 2" xfId="19628" xr:uid="{00000000-0005-0000-0000-0000E64F0000}"/>
    <cellStyle name="Input 4 6 3 3" xfId="19629" xr:uid="{00000000-0005-0000-0000-0000E74F0000}"/>
    <cellStyle name="Input 4 6 4" xfId="19630" xr:uid="{00000000-0005-0000-0000-0000E84F0000}"/>
    <cellStyle name="Input 4 6 4 2" xfId="19631" xr:uid="{00000000-0005-0000-0000-0000E94F0000}"/>
    <cellStyle name="Input 4 6 4 3" xfId="19632" xr:uid="{00000000-0005-0000-0000-0000EA4F0000}"/>
    <cellStyle name="Input 4 6 5" xfId="19633" xr:uid="{00000000-0005-0000-0000-0000EB4F0000}"/>
    <cellStyle name="Input 4 6 5 2" xfId="19634" xr:uid="{00000000-0005-0000-0000-0000EC4F0000}"/>
    <cellStyle name="Input 4 6 5 3" xfId="19635" xr:uid="{00000000-0005-0000-0000-0000ED4F0000}"/>
    <cellStyle name="Input 4 6 6" xfId="19636" xr:uid="{00000000-0005-0000-0000-0000EE4F0000}"/>
    <cellStyle name="Input 4 6 6 2" xfId="19637" xr:uid="{00000000-0005-0000-0000-0000EF4F0000}"/>
    <cellStyle name="Input 4 6 6 3" xfId="19638" xr:uid="{00000000-0005-0000-0000-0000F04F0000}"/>
    <cellStyle name="Input 4 6 7" xfId="19639" xr:uid="{00000000-0005-0000-0000-0000F14F0000}"/>
    <cellStyle name="Input 4 6 8" xfId="19640" xr:uid="{00000000-0005-0000-0000-0000F24F0000}"/>
    <cellStyle name="Input 4 7" xfId="19641" xr:uid="{00000000-0005-0000-0000-0000F34F0000}"/>
    <cellStyle name="Input 4 7 2" xfId="19642" xr:uid="{00000000-0005-0000-0000-0000F44F0000}"/>
    <cellStyle name="Input 4 7 3" xfId="19643" xr:uid="{00000000-0005-0000-0000-0000F54F0000}"/>
    <cellStyle name="Input 4 8" xfId="19644" xr:uid="{00000000-0005-0000-0000-0000F64F0000}"/>
    <cellStyle name="Input 4 8 2" xfId="19645" xr:uid="{00000000-0005-0000-0000-0000F74F0000}"/>
    <cellStyle name="Input 4 8 3" xfId="19646" xr:uid="{00000000-0005-0000-0000-0000F84F0000}"/>
    <cellStyle name="Input 4 9" xfId="19647" xr:uid="{00000000-0005-0000-0000-0000F94F0000}"/>
    <cellStyle name="Input 4 9 2" xfId="19648" xr:uid="{00000000-0005-0000-0000-0000FA4F0000}"/>
    <cellStyle name="Input 4 9 3" xfId="19649" xr:uid="{00000000-0005-0000-0000-0000FB4F0000}"/>
    <cellStyle name="Input 5" xfId="19650" xr:uid="{00000000-0005-0000-0000-0000FC4F0000}"/>
    <cellStyle name="Input 5 10" xfId="19651" xr:uid="{00000000-0005-0000-0000-0000FD4F0000}"/>
    <cellStyle name="Input 5 10 2" xfId="19652" xr:uid="{00000000-0005-0000-0000-0000FE4F0000}"/>
    <cellStyle name="Input 5 10 3" xfId="19653" xr:uid="{00000000-0005-0000-0000-0000FF4F0000}"/>
    <cellStyle name="Input 5 11" xfId="19654" xr:uid="{00000000-0005-0000-0000-000000500000}"/>
    <cellStyle name="Input 5 12" xfId="19655" xr:uid="{00000000-0005-0000-0000-000001500000}"/>
    <cellStyle name="Input 5 2" xfId="19656" xr:uid="{00000000-0005-0000-0000-000002500000}"/>
    <cellStyle name="Input 5 2 10" xfId="19657" xr:uid="{00000000-0005-0000-0000-000003500000}"/>
    <cellStyle name="Input 5 2 11" xfId="19658" xr:uid="{00000000-0005-0000-0000-000004500000}"/>
    <cellStyle name="Input 5 2 2" xfId="19659" xr:uid="{00000000-0005-0000-0000-000005500000}"/>
    <cellStyle name="Input 5 2 2 2" xfId="19660" xr:uid="{00000000-0005-0000-0000-000006500000}"/>
    <cellStyle name="Input 5 2 2 2 2" xfId="19661" xr:uid="{00000000-0005-0000-0000-000007500000}"/>
    <cellStyle name="Input 5 2 2 2 2 2" xfId="19662" xr:uid="{00000000-0005-0000-0000-000008500000}"/>
    <cellStyle name="Input 5 2 2 2 2 3" xfId="19663" xr:uid="{00000000-0005-0000-0000-000009500000}"/>
    <cellStyle name="Input 5 2 2 2 3" xfId="19664" xr:uid="{00000000-0005-0000-0000-00000A500000}"/>
    <cellStyle name="Input 5 2 2 2 3 2" xfId="19665" xr:uid="{00000000-0005-0000-0000-00000B500000}"/>
    <cellStyle name="Input 5 2 2 2 3 3" xfId="19666" xr:uid="{00000000-0005-0000-0000-00000C500000}"/>
    <cellStyle name="Input 5 2 2 2 4" xfId="19667" xr:uid="{00000000-0005-0000-0000-00000D500000}"/>
    <cellStyle name="Input 5 2 2 2 4 2" xfId="19668" xr:uid="{00000000-0005-0000-0000-00000E500000}"/>
    <cellStyle name="Input 5 2 2 2 4 3" xfId="19669" xr:uid="{00000000-0005-0000-0000-00000F500000}"/>
    <cellStyle name="Input 5 2 2 2 5" xfId="19670" xr:uid="{00000000-0005-0000-0000-000010500000}"/>
    <cellStyle name="Input 5 2 2 2 5 2" xfId="19671" xr:uid="{00000000-0005-0000-0000-000011500000}"/>
    <cellStyle name="Input 5 2 2 2 5 3" xfId="19672" xr:uid="{00000000-0005-0000-0000-000012500000}"/>
    <cellStyle name="Input 5 2 2 2 6" xfId="19673" xr:uid="{00000000-0005-0000-0000-000013500000}"/>
    <cellStyle name="Input 5 2 2 2 6 2" xfId="19674" xr:uid="{00000000-0005-0000-0000-000014500000}"/>
    <cellStyle name="Input 5 2 2 2 6 3" xfId="19675" xr:uid="{00000000-0005-0000-0000-000015500000}"/>
    <cellStyle name="Input 5 2 2 2 7" xfId="19676" xr:uid="{00000000-0005-0000-0000-000016500000}"/>
    <cellStyle name="Input 5 2 2 2 8" xfId="19677" xr:uid="{00000000-0005-0000-0000-000017500000}"/>
    <cellStyle name="Input 5 2 2 3" xfId="19678" xr:uid="{00000000-0005-0000-0000-000018500000}"/>
    <cellStyle name="Input 5 2 2 3 2" xfId="19679" xr:uid="{00000000-0005-0000-0000-000019500000}"/>
    <cellStyle name="Input 5 2 2 3 3" xfId="19680" xr:uid="{00000000-0005-0000-0000-00001A500000}"/>
    <cellStyle name="Input 5 2 2 4" xfId="19681" xr:uid="{00000000-0005-0000-0000-00001B500000}"/>
    <cellStyle name="Input 5 2 2 4 2" xfId="19682" xr:uid="{00000000-0005-0000-0000-00001C500000}"/>
    <cellStyle name="Input 5 2 2 4 3" xfId="19683" xr:uid="{00000000-0005-0000-0000-00001D500000}"/>
    <cellStyle name="Input 5 2 2 5" xfId="19684" xr:uid="{00000000-0005-0000-0000-00001E500000}"/>
    <cellStyle name="Input 5 2 2 5 2" xfId="19685" xr:uid="{00000000-0005-0000-0000-00001F500000}"/>
    <cellStyle name="Input 5 2 2 5 3" xfId="19686" xr:uid="{00000000-0005-0000-0000-000020500000}"/>
    <cellStyle name="Input 5 2 2 6" xfId="19687" xr:uid="{00000000-0005-0000-0000-000021500000}"/>
    <cellStyle name="Input 5 2 2 6 2" xfId="19688" xr:uid="{00000000-0005-0000-0000-000022500000}"/>
    <cellStyle name="Input 5 2 2 6 3" xfId="19689" xr:uid="{00000000-0005-0000-0000-000023500000}"/>
    <cellStyle name="Input 5 2 2 7" xfId="19690" xr:uid="{00000000-0005-0000-0000-000024500000}"/>
    <cellStyle name="Input 5 2 2 8" xfId="19691" xr:uid="{00000000-0005-0000-0000-000025500000}"/>
    <cellStyle name="Input 5 2 3" xfId="19692" xr:uid="{00000000-0005-0000-0000-000026500000}"/>
    <cellStyle name="Input 5 2 3 2" xfId="19693" xr:uid="{00000000-0005-0000-0000-000027500000}"/>
    <cellStyle name="Input 5 2 3 2 2" xfId="19694" xr:uid="{00000000-0005-0000-0000-000028500000}"/>
    <cellStyle name="Input 5 2 3 2 2 2" xfId="19695" xr:uid="{00000000-0005-0000-0000-000029500000}"/>
    <cellStyle name="Input 5 2 3 2 2 3" xfId="19696" xr:uid="{00000000-0005-0000-0000-00002A500000}"/>
    <cellStyle name="Input 5 2 3 2 3" xfId="19697" xr:uid="{00000000-0005-0000-0000-00002B500000}"/>
    <cellStyle name="Input 5 2 3 2 3 2" xfId="19698" xr:uid="{00000000-0005-0000-0000-00002C500000}"/>
    <cellStyle name="Input 5 2 3 2 3 3" xfId="19699" xr:uid="{00000000-0005-0000-0000-00002D500000}"/>
    <cellStyle name="Input 5 2 3 2 4" xfId="19700" xr:uid="{00000000-0005-0000-0000-00002E500000}"/>
    <cellStyle name="Input 5 2 3 2 4 2" xfId="19701" xr:uid="{00000000-0005-0000-0000-00002F500000}"/>
    <cellStyle name="Input 5 2 3 2 4 3" xfId="19702" xr:uid="{00000000-0005-0000-0000-000030500000}"/>
    <cellStyle name="Input 5 2 3 2 5" xfId="19703" xr:uid="{00000000-0005-0000-0000-000031500000}"/>
    <cellStyle name="Input 5 2 3 2 5 2" xfId="19704" xr:uid="{00000000-0005-0000-0000-000032500000}"/>
    <cellStyle name="Input 5 2 3 2 5 3" xfId="19705" xr:uid="{00000000-0005-0000-0000-000033500000}"/>
    <cellStyle name="Input 5 2 3 2 6" xfId="19706" xr:uid="{00000000-0005-0000-0000-000034500000}"/>
    <cellStyle name="Input 5 2 3 2 6 2" xfId="19707" xr:uid="{00000000-0005-0000-0000-000035500000}"/>
    <cellStyle name="Input 5 2 3 2 6 3" xfId="19708" xr:uid="{00000000-0005-0000-0000-000036500000}"/>
    <cellStyle name="Input 5 2 3 2 7" xfId="19709" xr:uid="{00000000-0005-0000-0000-000037500000}"/>
    <cellStyle name="Input 5 2 3 2 8" xfId="19710" xr:uid="{00000000-0005-0000-0000-000038500000}"/>
    <cellStyle name="Input 5 2 3 3" xfId="19711" xr:uid="{00000000-0005-0000-0000-000039500000}"/>
    <cellStyle name="Input 5 2 3 3 2" xfId="19712" xr:uid="{00000000-0005-0000-0000-00003A500000}"/>
    <cellStyle name="Input 5 2 3 3 3" xfId="19713" xr:uid="{00000000-0005-0000-0000-00003B500000}"/>
    <cellStyle name="Input 5 2 3 4" xfId="19714" xr:uid="{00000000-0005-0000-0000-00003C500000}"/>
    <cellStyle name="Input 5 2 3 4 2" xfId="19715" xr:uid="{00000000-0005-0000-0000-00003D500000}"/>
    <cellStyle name="Input 5 2 3 4 3" xfId="19716" xr:uid="{00000000-0005-0000-0000-00003E500000}"/>
    <cellStyle name="Input 5 2 3 5" xfId="19717" xr:uid="{00000000-0005-0000-0000-00003F500000}"/>
    <cellStyle name="Input 5 2 3 5 2" xfId="19718" xr:uid="{00000000-0005-0000-0000-000040500000}"/>
    <cellStyle name="Input 5 2 3 5 3" xfId="19719" xr:uid="{00000000-0005-0000-0000-000041500000}"/>
    <cellStyle name="Input 5 2 3 6" xfId="19720" xr:uid="{00000000-0005-0000-0000-000042500000}"/>
    <cellStyle name="Input 5 2 3 6 2" xfId="19721" xr:uid="{00000000-0005-0000-0000-000043500000}"/>
    <cellStyle name="Input 5 2 3 6 3" xfId="19722" xr:uid="{00000000-0005-0000-0000-000044500000}"/>
    <cellStyle name="Input 5 2 3 7" xfId="19723" xr:uid="{00000000-0005-0000-0000-000045500000}"/>
    <cellStyle name="Input 5 2 3 8" xfId="19724" xr:uid="{00000000-0005-0000-0000-000046500000}"/>
    <cellStyle name="Input 5 2 4" xfId="19725" xr:uid="{00000000-0005-0000-0000-000047500000}"/>
    <cellStyle name="Input 5 2 4 2" xfId="19726" xr:uid="{00000000-0005-0000-0000-000048500000}"/>
    <cellStyle name="Input 5 2 4 2 2" xfId="19727" xr:uid="{00000000-0005-0000-0000-000049500000}"/>
    <cellStyle name="Input 5 2 4 2 2 2" xfId="19728" xr:uid="{00000000-0005-0000-0000-00004A500000}"/>
    <cellStyle name="Input 5 2 4 2 2 3" xfId="19729" xr:uid="{00000000-0005-0000-0000-00004B500000}"/>
    <cellStyle name="Input 5 2 4 2 3" xfId="19730" xr:uid="{00000000-0005-0000-0000-00004C500000}"/>
    <cellStyle name="Input 5 2 4 2 3 2" xfId="19731" xr:uid="{00000000-0005-0000-0000-00004D500000}"/>
    <cellStyle name="Input 5 2 4 2 3 3" xfId="19732" xr:uid="{00000000-0005-0000-0000-00004E500000}"/>
    <cellStyle name="Input 5 2 4 2 4" xfId="19733" xr:uid="{00000000-0005-0000-0000-00004F500000}"/>
    <cellStyle name="Input 5 2 4 2 4 2" xfId="19734" xr:uid="{00000000-0005-0000-0000-000050500000}"/>
    <cellStyle name="Input 5 2 4 2 4 3" xfId="19735" xr:uid="{00000000-0005-0000-0000-000051500000}"/>
    <cellStyle name="Input 5 2 4 2 5" xfId="19736" xr:uid="{00000000-0005-0000-0000-000052500000}"/>
    <cellStyle name="Input 5 2 4 2 5 2" xfId="19737" xr:uid="{00000000-0005-0000-0000-000053500000}"/>
    <cellStyle name="Input 5 2 4 2 5 3" xfId="19738" xr:uid="{00000000-0005-0000-0000-000054500000}"/>
    <cellStyle name="Input 5 2 4 2 6" xfId="19739" xr:uid="{00000000-0005-0000-0000-000055500000}"/>
    <cellStyle name="Input 5 2 4 2 6 2" xfId="19740" xr:uid="{00000000-0005-0000-0000-000056500000}"/>
    <cellStyle name="Input 5 2 4 2 6 3" xfId="19741" xr:uid="{00000000-0005-0000-0000-000057500000}"/>
    <cellStyle name="Input 5 2 4 2 7" xfId="19742" xr:uid="{00000000-0005-0000-0000-000058500000}"/>
    <cellStyle name="Input 5 2 4 2 8" xfId="19743" xr:uid="{00000000-0005-0000-0000-000059500000}"/>
    <cellStyle name="Input 5 2 4 3" xfId="19744" xr:uid="{00000000-0005-0000-0000-00005A500000}"/>
    <cellStyle name="Input 5 2 4 3 2" xfId="19745" xr:uid="{00000000-0005-0000-0000-00005B500000}"/>
    <cellStyle name="Input 5 2 4 3 3" xfId="19746" xr:uid="{00000000-0005-0000-0000-00005C500000}"/>
    <cellStyle name="Input 5 2 4 4" xfId="19747" xr:uid="{00000000-0005-0000-0000-00005D500000}"/>
    <cellStyle name="Input 5 2 4 4 2" xfId="19748" xr:uid="{00000000-0005-0000-0000-00005E500000}"/>
    <cellStyle name="Input 5 2 4 4 3" xfId="19749" xr:uid="{00000000-0005-0000-0000-00005F500000}"/>
    <cellStyle name="Input 5 2 4 5" xfId="19750" xr:uid="{00000000-0005-0000-0000-000060500000}"/>
    <cellStyle name="Input 5 2 4 5 2" xfId="19751" xr:uid="{00000000-0005-0000-0000-000061500000}"/>
    <cellStyle name="Input 5 2 4 5 3" xfId="19752" xr:uid="{00000000-0005-0000-0000-000062500000}"/>
    <cellStyle name="Input 5 2 4 6" xfId="19753" xr:uid="{00000000-0005-0000-0000-000063500000}"/>
    <cellStyle name="Input 5 2 4 6 2" xfId="19754" xr:uid="{00000000-0005-0000-0000-000064500000}"/>
    <cellStyle name="Input 5 2 4 6 3" xfId="19755" xr:uid="{00000000-0005-0000-0000-000065500000}"/>
    <cellStyle name="Input 5 2 4 7" xfId="19756" xr:uid="{00000000-0005-0000-0000-000066500000}"/>
    <cellStyle name="Input 5 2 4 8" xfId="19757" xr:uid="{00000000-0005-0000-0000-000067500000}"/>
    <cellStyle name="Input 5 2 5" xfId="19758" xr:uid="{00000000-0005-0000-0000-000068500000}"/>
    <cellStyle name="Input 5 2 5 2" xfId="19759" xr:uid="{00000000-0005-0000-0000-000069500000}"/>
    <cellStyle name="Input 5 2 5 2 2" xfId="19760" xr:uid="{00000000-0005-0000-0000-00006A500000}"/>
    <cellStyle name="Input 5 2 5 2 3" xfId="19761" xr:uid="{00000000-0005-0000-0000-00006B500000}"/>
    <cellStyle name="Input 5 2 5 3" xfId="19762" xr:uid="{00000000-0005-0000-0000-00006C500000}"/>
    <cellStyle name="Input 5 2 5 3 2" xfId="19763" xr:uid="{00000000-0005-0000-0000-00006D500000}"/>
    <cellStyle name="Input 5 2 5 3 3" xfId="19764" xr:uid="{00000000-0005-0000-0000-00006E500000}"/>
    <cellStyle name="Input 5 2 5 4" xfId="19765" xr:uid="{00000000-0005-0000-0000-00006F500000}"/>
    <cellStyle name="Input 5 2 5 4 2" xfId="19766" xr:uid="{00000000-0005-0000-0000-000070500000}"/>
    <cellStyle name="Input 5 2 5 4 3" xfId="19767" xr:uid="{00000000-0005-0000-0000-000071500000}"/>
    <cellStyle name="Input 5 2 5 5" xfId="19768" xr:uid="{00000000-0005-0000-0000-000072500000}"/>
    <cellStyle name="Input 5 2 5 5 2" xfId="19769" xr:uid="{00000000-0005-0000-0000-000073500000}"/>
    <cellStyle name="Input 5 2 5 5 3" xfId="19770" xr:uid="{00000000-0005-0000-0000-000074500000}"/>
    <cellStyle name="Input 5 2 5 6" xfId="19771" xr:uid="{00000000-0005-0000-0000-000075500000}"/>
    <cellStyle name="Input 5 2 5 6 2" xfId="19772" xr:uid="{00000000-0005-0000-0000-000076500000}"/>
    <cellStyle name="Input 5 2 5 6 3" xfId="19773" xr:uid="{00000000-0005-0000-0000-000077500000}"/>
    <cellStyle name="Input 5 2 5 7" xfId="19774" xr:uid="{00000000-0005-0000-0000-000078500000}"/>
    <cellStyle name="Input 5 2 5 8" xfId="19775" xr:uid="{00000000-0005-0000-0000-000079500000}"/>
    <cellStyle name="Input 5 2 6" xfId="19776" xr:uid="{00000000-0005-0000-0000-00007A500000}"/>
    <cellStyle name="Input 5 2 6 2" xfId="19777" xr:uid="{00000000-0005-0000-0000-00007B500000}"/>
    <cellStyle name="Input 5 2 6 3" xfId="19778" xr:uid="{00000000-0005-0000-0000-00007C500000}"/>
    <cellStyle name="Input 5 2 7" xfId="19779" xr:uid="{00000000-0005-0000-0000-00007D500000}"/>
    <cellStyle name="Input 5 2 7 2" xfId="19780" xr:uid="{00000000-0005-0000-0000-00007E500000}"/>
    <cellStyle name="Input 5 2 7 3" xfId="19781" xr:uid="{00000000-0005-0000-0000-00007F500000}"/>
    <cellStyle name="Input 5 2 8" xfId="19782" xr:uid="{00000000-0005-0000-0000-000080500000}"/>
    <cellStyle name="Input 5 2 8 2" xfId="19783" xr:uid="{00000000-0005-0000-0000-000081500000}"/>
    <cellStyle name="Input 5 2 8 3" xfId="19784" xr:uid="{00000000-0005-0000-0000-000082500000}"/>
    <cellStyle name="Input 5 2 9" xfId="19785" xr:uid="{00000000-0005-0000-0000-000083500000}"/>
    <cellStyle name="Input 5 2 9 2" xfId="19786" xr:uid="{00000000-0005-0000-0000-000084500000}"/>
    <cellStyle name="Input 5 2 9 3" xfId="19787" xr:uid="{00000000-0005-0000-0000-000085500000}"/>
    <cellStyle name="Input 5 3" xfId="19788" xr:uid="{00000000-0005-0000-0000-000086500000}"/>
    <cellStyle name="Input 5 3 10" xfId="19789" xr:uid="{00000000-0005-0000-0000-000087500000}"/>
    <cellStyle name="Input 5 3 11" xfId="19790" xr:uid="{00000000-0005-0000-0000-000088500000}"/>
    <cellStyle name="Input 5 3 2" xfId="19791" xr:uid="{00000000-0005-0000-0000-000089500000}"/>
    <cellStyle name="Input 5 3 2 2" xfId="19792" xr:uid="{00000000-0005-0000-0000-00008A500000}"/>
    <cellStyle name="Input 5 3 2 2 2" xfId="19793" xr:uid="{00000000-0005-0000-0000-00008B500000}"/>
    <cellStyle name="Input 5 3 2 2 2 2" xfId="19794" xr:uid="{00000000-0005-0000-0000-00008C500000}"/>
    <cellStyle name="Input 5 3 2 2 2 3" xfId="19795" xr:uid="{00000000-0005-0000-0000-00008D500000}"/>
    <cellStyle name="Input 5 3 2 2 3" xfId="19796" xr:uid="{00000000-0005-0000-0000-00008E500000}"/>
    <cellStyle name="Input 5 3 2 2 3 2" xfId="19797" xr:uid="{00000000-0005-0000-0000-00008F500000}"/>
    <cellStyle name="Input 5 3 2 2 3 3" xfId="19798" xr:uid="{00000000-0005-0000-0000-000090500000}"/>
    <cellStyle name="Input 5 3 2 2 4" xfId="19799" xr:uid="{00000000-0005-0000-0000-000091500000}"/>
    <cellStyle name="Input 5 3 2 2 4 2" xfId="19800" xr:uid="{00000000-0005-0000-0000-000092500000}"/>
    <cellStyle name="Input 5 3 2 2 4 3" xfId="19801" xr:uid="{00000000-0005-0000-0000-000093500000}"/>
    <cellStyle name="Input 5 3 2 2 5" xfId="19802" xr:uid="{00000000-0005-0000-0000-000094500000}"/>
    <cellStyle name="Input 5 3 2 2 5 2" xfId="19803" xr:uid="{00000000-0005-0000-0000-000095500000}"/>
    <cellStyle name="Input 5 3 2 2 5 3" xfId="19804" xr:uid="{00000000-0005-0000-0000-000096500000}"/>
    <cellStyle name="Input 5 3 2 2 6" xfId="19805" xr:uid="{00000000-0005-0000-0000-000097500000}"/>
    <cellStyle name="Input 5 3 2 2 6 2" xfId="19806" xr:uid="{00000000-0005-0000-0000-000098500000}"/>
    <cellStyle name="Input 5 3 2 2 6 3" xfId="19807" xr:uid="{00000000-0005-0000-0000-000099500000}"/>
    <cellStyle name="Input 5 3 2 2 7" xfId="19808" xr:uid="{00000000-0005-0000-0000-00009A500000}"/>
    <cellStyle name="Input 5 3 2 2 8" xfId="19809" xr:uid="{00000000-0005-0000-0000-00009B500000}"/>
    <cellStyle name="Input 5 3 2 3" xfId="19810" xr:uid="{00000000-0005-0000-0000-00009C500000}"/>
    <cellStyle name="Input 5 3 2 3 2" xfId="19811" xr:uid="{00000000-0005-0000-0000-00009D500000}"/>
    <cellStyle name="Input 5 3 2 3 3" xfId="19812" xr:uid="{00000000-0005-0000-0000-00009E500000}"/>
    <cellStyle name="Input 5 3 2 4" xfId="19813" xr:uid="{00000000-0005-0000-0000-00009F500000}"/>
    <cellStyle name="Input 5 3 2 4 2" xfId="19814" xr:uid="{00000000-0005-0000-0000-0000A0500000}"/>
    <cellStyle name="Input 5 3 2 4 3" xfId="19815" xr:uid="{00000000-0005-0000-0000-0000A1500000}"/>
    <cellStyle name="Input 5 3 2 5" xfId="19816" xr:uid="{00000000-0005-0000-0000-0000A2500000}"/>
    <cellStyle name="Input 5 3 2 5 2" xfId="19817" xr:uid="{00000000-0005-0000-0000-0000A3500000}"/>
    <cellStyle name="Input 5 3 2 5 3" xfId="19818" xr:uid="{00000000-0005-0000-0000-0000A4500000}"/>
    <cellStyle name="Input 5 3 2 6" xfId="19819" xr:uid="{00000000-0005-0000-0000-0000A5500000}"/>
    <cellStyle name="Input 5 3 2 6 2" xfId="19820" xr:uid="{00000000-0005-0000-0000-0000A6500000}"/>
    <cellStyle name="Input 5 3 2 6 3" xfId="19821" xr:uid="{00000000-0005-0000-0000-0000A7500000}"/>
    <cellStyle name="Input 5 3 2 7" xfId="19822" xr:uid="{00000000-0005-0000-0000-0000A8500000}"/>
    <cellStyle name="Input 5 3 2 8" xfId="19823" xr:uid="{00000000-0005-0000-0000-0000A9500000}"/>
    <cellStyle name="Input 5 3 3" xfId="19824" xr:uid="{00000000-0005-0000-0000-0000AA500000}"/>
    <cellStyle name="Input 5 3 3 2" xfId="19825" xr:uid="{00000000-0005-0000-0000-0000AB500000}"/>
    <cellStyle name="Input 5 3 3 2 2" xfId="19826" xr:uid="{00000000-0005-0000-0000-0000AC500000}"/>
    <cellStyle name="Input 5 3 3 2 2 2" xfId="19827" xr:uid="{00000000-0005-0000-0000-0000AD500000}"/>
    <cellStyle name="Input 5 3 3 2 2 3" xfId="19828" xr:uid="{00000000-0005-0000-0000-0000AE500000}"/>
    <cellStyle name="Input 5 3 3 2 3" xfId="19829" xr:uid="{00000000-0005-0000-0000-0000AF500000}"/>
    <cellStyle name="Input 5 3 3 2 3 2" xfId="19830" xr:uid="{00000000-0005-0000-0000-0000B0500000}"/>
    <cellStyle name="Input 5 3 3 2 3 3" xfId="19831" xr:uid="{00000000-0005-0000-0000-0000B1500000}"/>
    <cellStyle name="Input 5 3 3 2 4" xfId="19832" xr:uid="{00000000-0005-0000-0000-0000B2500000}"/>
    <cellStyle name="Input 5 3 3 2 4 2" xfId="19833" xr:uid="{00000000-0005-0000-0000-0000B3500000}"/>
    <cellStyle name="Input 5 3 3 2 4 3" xfId="19834" xr:uid="{00000000-0005-0000-0000-0000B4500000}"/>
    <cellStyle name="Input 5 3 3 2 5" xfId="19835" xr:uid="{00000000-0005-0000-0000-0000B5500000}"/>
    <cellStyle name="Input 5 3 3 2 5 2" xfId="19836" xr:uid="{00000000-0005-0000-0000-0000B6500000}"/>
    <cellStyle name="Input 5 3 3 2 5 3" xfId="19837" xr:uid="{00000000-0005-0000-0000-0000B7500000}"/>
    <cellStyle name="Input 5 3 3 2 6" xfId="19838" xr:uid="{00000000-0005-0000-0000-0000B8500000}"/>
    <cellStyle name="Input 5 3 3 2 6 2" xfId="19839" xr:uid="{00000000-0005-0000-0000-0000B9500000}"/>
    <cellStyle name="Input 5 3 3 2 6 3" xfId="19840" xr:uid="{00000000-0005-0000-0000-0000BA500000}"/>
    <cellStyle name="Input 5 3 3 2 7" xfId="19841" xr:uid="{00000000-0005-0000-0000-0000BB500000}"/>
    <cellStyle name="Input 5 3 3 2 8" xfId="19842" xr:uid="{00000000-0005-0000-0000-0000BC500000}"/>
    <cellStyle name="Input 5 3 3 3" xfId="19843" xr:uid="{00000000-0005-0000-0000-0000BD500000}"/>
    <cellStyle name="Input 5 3 3 3 2" xfId="19844" xr:uid="{00000000-0005-0000-0000-0000BE500000}"/>
    <cellStyle name="Input 5 3 3 3 3" xfId="19845" xr:uid="{00000000-0005-0000-0000-0000BF500000}"/>
    <cellStyle name="Input 5 3 3 4" xfId="19846" xr:uid="{00000000-0005-0000-0000-0000C0500000}"/>
    <cellStyle name="Input 5 3 3 4 2" xfId="19847" xr:uid="{00000000-0005-0000-0000-0000C1500000}"/>
    <cellStyle name="Input 5 3 3 4 3" xfId="19848" xr:uid="{00000000-0005-0000-0000-0000C2500000}"/>
    <cellStyle name="Input 5 3 3 5" xfId="19849" xr:uid="{00000000-0005-0000-0000-0000C3500000}"/>
    <cellStyle name="Input 5 3 3 5 2" xfId="19850" xr:uid="{00000000-0005-0000-0000-0000C4500000}"/>
    <cellStyle name="Input 5 3 3 5 3" xfId="19851" xr:uid="{00000000-0005-0000-0000-0000C5500000}"/>
    <cellStyle name="Input 5 3 3 6" xfId="19852" xr:uid="{00000000-0005-0000-0000-0000C6500000}"/>
    <cellStyle name="Input 5 3 3 6 2" xfId="19853" xr:uid="{00000000-0005-0000-0000-0000C7500000}"/>
    <cellStyle name="Input 5 3 3 6 3" xfId="19854" xr:uid="{00000000-0005-0000-0000-0000C8500000}"/>
    <cellStyle name="Input 5 3 3 7" xfId="19855" xr:uid="{00000000-0005-0000-0000-0000C9500000}"/>
    <cellStyle name="Input 5 3 3 8" xfId="19856" xr:uid="{00000000-0005-0000-0000-0000CA500000}"/>
    <cellStyle name="Input 5 3 4" xfId="19857" xr:uid="{00000000-0005-0000-0000-0000CB500000}"/>
    <cellStyle name="Input 5 3 4 2" xfId="19858" xr:uid="{00000000-0005-0000-0000-0000CC500000}"/>
    <cellStyle name="Input 5 3 4 2 2" xfId="19859" xr:uid="{00000000-0005-0000-0000-0000CD500000}"/>
    <cellStyle name="Input 5 3 4 2 2 2" xfId="19860" xr:uid="{00000000-0005-0000-0000-0000CE500000}"/>
    <cellStyle name="Input 5 3 4 2 2 3" xfId="19861" xr:uid="{00000000-0005-0000-0000-0000CF500000}"/>
    <cellStyle name="Input 5 3 4 2 3" xfId="19862" xr:uid="{00000000-0005-0000-0000-0000D0500000}"/>
    <cellStyle name="Input 5 3 4 2 3 2" xfId="19863" xr:uid="{00000000-0005-0000-0000-0000D1500000}"/>
    <cellStyle name="Input 5 3 4 2 3 3" xfId="19864" xr:uid="{00000000-0005-0000-0000-0000D2500000}"/>
    <cellStyle name="Input 5 3 4 2 4" xfId="19865" xr:uid="{00000000-0005-0000-0000-0000D3500000}"/>
    <cellStyle name="Input 5 3 4 2 4 2" xfId="19866" xr:uid="{00000000-0005-0000-0000-0000D4500000}"/>
    <cellStyle name="Input 5 3 4 2 4 3" xfId="19867" xr:uid="{00000000-0005-0000-0000-0000D5500000}"/>
    <cellStyle name="Input 5 3 4 2 5" xfId="19868" xr:uid="{00000000-0005-0000-0000-0000D6500000}"/>
    <cellStyle name="Input 5 3 4 2 5 2" xfId="19869" xr:uid="{00000000-0005-0000-0000-0000D7500000}"/>
    <cellStyle name="Input 5 3 4 2 5 3" xfId="19870" xr:uid="{00000000-0005-0000-0000-0000D8500000}"/>
    <cellStyle name="Input 5 3 4 2 6" xfId="19871" xr:uid="{00000000-0005-0000-0000-0000D9500000}"/>
    <cellStyle name="Input 5 3 4 2 6 2" xfId="19872" xr:uid="{00000000-0005-0000-0000-0000DA500000}"/>
    <cellStyle name="Input 5 3 4 2 6 3" xfId="19873" xr:uid="{00000000-0005-0000-0000-0000DB500000}"/>
    <cellStyle name="Input 5 3 4 2 7" xfId="19874" xr:uid="{00000000-0005-0000-0000-0000DC500000}"/>
    <cellStyle name="Input 5 3 4 2 8" xfId="19875" xr:uid="{00000000-0005-0000-0000-0000DD500000}"/>
    <cellStyle name="Input 5 3 4 3" xfId="19876" xr:uid="{00000000-0005-0000-0000-0000DE500000}"/>
    <cellStyle name="Input 5 3 4 3 2" xfId="19877" xr:uid="{00000000-0005-0000-0000-0000DF500000}"/>
    <cellStyle name="Input 5 3 4 3 3" xfId="19878" xr:uid="{00000000-0005-0000-0000-0000E0500000}"/>
    <cellStyle name="Input 5 3 4 4" xfId="19879" xr:uid="{00000000-0005-0000-0000-0000E1500000}"/>
    <cellStyle name="Input 5 3 4 4 2" xfId="19880" xr:uid="{00000000-0005-0000-0000-0000E2500000}"/>
    <cellStyle name="Input 5 3 4 4 3" xfId="19881" xr:uid="{00000000-0005-0000-0000-0000E3500000}"/>
    <cellStyle name="Input 5 3 4 5" xfId="19882" xr:uid="{00000000-0005-0000-0000-0000E4500000}"/>
    <cellStyle name="Input 5 3 4 5 2" xfId="19883" xr:uid="{00000000-0005-0000-0000-0000E5500000}"/>
    <cellStyle name="Input 5 3 4 5 3" xfId="19884" xr:uid="{00000000-0005-0000-0000-0000E6500000}"/>
    <cellStyle name="Input 5 3 4 6" xfId="19885" xr:uid="{00000000-0005-0000-0000-0000E7500000}"/>
    <cellStyle name="Input 5 3 4 6 2" xfId="19886" xr:uid="{00000000-0005-0000-0000-0000E8500000}"/>
    <cellStyle name="Input 5 3 4 6 3" xfId="19887" xr:uid="{00000000-0005-0000-0000-0000E9500000}"/>
    <cellStyle name="Input 5 3 4 7" xfId="19888" xr:uid="{00000000-0005-0000-0000-0000EA500000}"/>
    <cellStyle name="Input 5 3 4 8" xfId="19889" xr:uid="{00000000-0005-0000-0000-0000EB500000}"/>
    <cellStyle name="Input 5 3 5" xfId="19890" xr:uid="{00000000-0005-0000-0000-0000EC500000}"/>
    <cellStyle name="Input 5 3 5 2" xfId="19891" xr:uid="{00000000-0005-0000-0000-0000ED500000}"/>
    <cellStyle name="Input 5 3 5 2 2" xfId="19892" xr:uid="{00000000-0005-0000-0000-0000EE500000}"/>
    <cellStyle name="Input 5 3 5 2 3" xfId="19893" xr:uid="{00000000-0005-0000-0000-0000EF500000}"/>
    <cellStyle name="Input 5 3 5 3" xfId="19894" xr:uid="{00000000-0005-0000-0000-0000F0500000}"/>
    <cellStyle name="Input 5 3 5 3 2" xfId="19895" xr:uid="{00000000-0005-0000-0000-0000F1500000}"/>
    <cellStyle name="Input 5 3 5 3 3" xfId="19896" xr:uid="{00000000-0005-0000-0000-0000F2500000}"/>
    <cellStyle name="Input 5 3 5 4" xfId="19897" xr:uid="{00000000-0005-0000-0000-0000F3500000}"/>
    <cellStyle name="Input 5 3 5 4 2" xfId="19898" xr:uid="{00000000-0005-0000-0000-0000F4500000}"/>
    <cellStyle name="Input 5 3 5 4 3" xfId="19899" xr:uid="{00000000-0005-0000-0000-0000F5500000}"/>
    <cellStyle name="Input 5 3 5 5" xfId="19900" xr:uid="{00000000-0005-0000-0000-0000F6500000}"/>
    <cellStyle name="Input 5 3 5 5 2" xfId="19901" xr:uid="{00000000-0005-0000-0000-0000F7500000}"/>
    <cellStyle name="Input 5 3 5 5 3" xfId="19902" xr:uid="{00000000-0005-0000-0000-0000F8500000}"/>
    <cellStyle name="Input 5 3 5 6" xfId="19903" xr:uid="{00000000-0005-0000-0000-0000F9500000}"/>
    <cellStyle name="Input 5 3 5 6 2" xfId="19904" xr:uid="{00000000-0005-0000-0000-0000FA500000}"/>
    <cellStyle name="Input 5 3 5 6 3" xfId="19905" xr:uid="{00000000-0005-0000-0000-0000FB500000}"/>
    <cellStyle name="Input 5 3 5 7" xfId="19906" xr:uid="{00000000-0005-0000-0000-0000FC500000}"/>
    <cellStyle name="Input 5 3 5 8" xfId="19907" xr:uid="{00000000-0005-0000-0000-0000FD500000}"/>
    <cellStyle name="Input 5 3 6" xfId="19908" xr:uid="{00000000-0005-0000-0000-0000FE500000}"/>
    <cellStyle name="Input 5 3 6 2" xfId="19909" xr:uid="{00000000-0005-0000-0000-0000FF500000}"/>
    <cellStyle name="Input 5 3 6 3" xfId="19910" xr:uid="{00000000-0005-0000-0000-000000510000}"/>
    <cellStyle name="Input 5 3 7" xfId="19911" xr:uid="{00000000-0005-0000-0000-000001510000}"/>
    <cellStyle name="Input 5 3 7 2" xfId="19912" xr:uid="{00000000-0005-0000-0000-000002510000}"/>
    <cellStyle name="Input 5 3 7 3" xfId="19913" xr:uid="{00000000-0005-0000-0000-000003510000}"/>
    <cellStyle name="Input 5 3 8" xfId="19914" xr:uid="{00000000-0005-0000-0000-000004510000}"/>
    <cellStyle name="Input 5 3 8 2" xfId="19915" xr:uid="{00000000-0005-0000-0000-000005510000}"/>
    <cellStyle name="Input 5 3 8 3" xfId="19916" xr:uid="{00000000-0005-0000-0000-000006510000}"/>
    <cellStyle name="Input 5 3 9" xfId="19917" xr:uid="{00000000-0005-0000-0000-000007510000}"/>
    <cellStyle name="Input 5 3 9 2" xfId="19918" xr:uid="{00000000-0005-0000-0000-000008510000}"/>
    <cellStyle name="Input 5 3 9 3" xfId="19919" xr:uid="{00000000-0005-0000-0000-000009510000}"/>
    <cellStyle name="Input 5 4" xfId="19920" xr:uid="{00000000-0005-0000-0000-00000A510000}"/>
    <cellStyle name="Input 5 4 10" xfId="19921" xr:uid="{00000000-0005-0000-0000-00000B510000}"/>
    <cellStyle name="Input 5 4 11" xfId="19922" xr:uid="{00000000-0005-0000-0000-00000C510000}"/>
    <cellStyle name="Input 5 4 2" xfId="19923" xr:uid="{00000000-0005-0000-0000-00000D510000}"/>
    <cellStyle name="Input 5 4 2 2" xfId="19924" xr:uid="{00000000-0005-0000-0000-00000E510000}"/>
    <cellStyle name="Input 5 4 2 2 2" xfId="19925" xr:uid="{00000000-0005-0000-0000-00000F510000}"/>
    <cellStyle name="Input 5 4 2 2 2 2" xfId="19926" xr:uid="{00000000-0005-0000-0000-000010510000}"/>
    <cellStyle name="Input 5 4 2 2 2 3" xfId="19927" xr:uid="{00000000-0005-0000-0000-000011510000}"/>
    <cellStyle name="Input 5 4 2 2 3" xfId="19928" xr:uid="{00000000-0005-0000-0000-000012510000}"/>
    <cellStyle name="Input 5 4 2 2 3 2" xfId="19929" xr:uid="{00000000-0005-0000-0000-000013510000}"/>
    <cellStyle name="Input 5 4 2 2 3 3" xfId="19930" xr:uid="{00000000-0005-0000-0000-000014510000}"/>
    <cellStyle name="Input 5 4 2 2 4" xfId="19931" xr:uid="{00000000-0005-0000-0000-000015510000}"/>
    <cellStyle name="Input 5 4 2 2 4 2" xfId="19932" xr:uid="{00000000-0005-0000-0000-000016510000}"/>
    <cellStyle name="Input 5 4 2 2 4 3" xfId="19933" xr:uid="{00000000-0005-0000-0000-000017510000}"/>
    <cellStyle name="Input 5 4 2 2 5" xfId="19934" xr:uid="{00000000-0005-0000-0000-000018510000}"/>
    <cellStyle name="Input 5 4 2 2 5 2" xfId="19935" xr:uid="{00000000-0005-0000-0000-000019510000}"/>
    <cellStyle name="Input 5 4 2 2 5 3" xfId="19936" xr:uid="{00000000-0005-0000-0000-00001A510000}"/>
    <cellStyle name="Input 5 4 2 2 6" xfId="19937" xr:uid="{00000000-0005-0000-0000-00001B510000}"/>
    <cellStyle name="Input 5 4 2 2 6 2" xfId="19938" xr:uid="{00000000-0005-0000-0000-00001C510000}"/>
    <cellStyle name="Input 5 4 2 2 6 3" xfId="19939" xr:uid="{00000000-0005-0000-0000-00001D510000}"/>
    <cellStyle name="Input 5 4 2 2 7" xfId="19940" xr:uid="{00000000-0005-0000-0000-00001E510000}"/>
    <cellStyle name="Input 5 4 2 2 8" xfId="19941" xr:uid="{00000000-0005-0000-0000-00001F510000}"/>
    <cellStyle name="Input 5 4 2 3" xfId="19942" xr:uid="{00000000-0005-0000-0000-000020510000}"/>
    <cellStyle name="Input 5 4 2 3 2" xfId="19943" xr:uid="{00000000-0005-0000-0000-000021510000}"/>
    <cellStyle name="Input 5 4 2 3 3" xfId="19944" xr:uid="{00000000-0005-0000-0000-000022510000}"/>
    <cellStyle name="Input 5 4 2 4" xfId="19945" xr:uid="{00000000-0005-0000-0000-000023510000}"/>
    <cellStyle name="Input 5 4 2 4 2" xfId="19946" xr:uid="{00000000-0005-0000-0000-000024510000}"/>
    <cellStyle name="Input 5 4 2 4 3" xfId="19947" xr:uid="{00000000-0005-0000-0000-000025510000}"/>
    <cellStyle name="Input 5 4 2 5" xfId="19948" xr:uid="{00000000-0005-0000-0000-000026510000}"/>
    <cellStyle name="Input 5 4 2 5 2" xfId="19949" xr:uid="{00000000-0005-0000-0000-000027510000}"/>
    <cellStyle name="Input 5 4 2 5 3" xfId="19950" xr:uid="{00000000-0005-0000-0000-000028510000}"/>
    <cellStyle name="Input 5 4 2 6" xfId="19951" xr:uid="{00000000-0005-0000-0000-000029510000}"/>
    <cellStyle name="Input 5 4 2 6 2" xfId="19952" xr:uid="{00000000-0005-0000-0000-00002A510000}"/>
    <cellStyle name="Input 5 4 2 6 3" xfId="19953" xr:uid="{00000000-0005-0000-0000-00002B510000}"/>
    <cellStyle name="Input 5 4 2 7" xfId="19954" xr:uid="{00000000-0005-0000-0000-00002C510000}"/>
    <cellStyle name="Input 5 4 2 8" xfId="19955" xr:uid="{00000000-0005-0000-0000-00002D510000}"/>
    <cellStyle name="Input 5 4 3" xfId="19956" xr:uid="{00000000-0005-0000-0000-00002E510000}"/>
    <cellStyle name="Input 5 4 3 2" xfId="19957" xr:uid="{00000000-0005-0000-0000-00002F510000}"/>
    <cellStyle name="Input 5 4 3 2 2" xfId="19958" xr:uid="{00000000-0005-0000-0000-000030510000}"/>
    <cellStyle name="Input 5 4 3 2 2 2" xfId="19959" xr:uid="{00000000-0005-0000-0000-000031510000}"/>
    <cellStyle name="Input 5 4 3 2 2 3" xfId="19960" xr:uid="{00000000-0005-0000-0000-000032510000}"/>
    <cellStyle name="Input 5 4 3 2 3" xfId="19961" xr:uid="{00000000-0005-0000-0000-000033510000}"/>
    <cellStyle name="Input 5 4 3 2 3 2" xfId="19962" xr:uid="{00000000-0005-0000-0000-000034510000}"/>
    <cellStyle name="Input 5 4 3 2 3 3" xfId="19963" xr:uid="{00000000-0005-0000-0000-000035510000}"/>
    <cellStyle name="Input 5 4 3 2 4" xfId="19964" xr:uid="{00000000-0005-0000-0000-000036510000}"/>
    <cellStyle name="Input 5 4 3 2 4 2" xfId="19965" xr:uid="{00000000-0005-0000-0000-000037510000}"/>
    <cellStyle name="Input 5 4 3 2 4 3" xfId="19966" xr:uid="{00000000-0005-0000-0000-000038510000}"/>
    <cellStyle name="Input 5 4 3 2 5" xfId="19967" xr:uid="{00000000-0005-0000-0000-000039510000}"/>
    <cellStyle name="Input 5 4 3 2 5 2" xfId="19968" xr:uid="{00000000-0005-0000-0000-00003A510000}"/>
    <cellStyle name="Input 5 4 3 2 5 3" xfId="19969" xr:uid="{00000000-0005-0000-0000-00003B510000}"/>
    <cellStyle name="Input 5 4 3 2 6" xfId="19970" xr:uid="{00000000-0005-0000-0000-00003C510000}"/>
    <cellStyle name="Input 5 4 3 2 6 2" xfId="19971" xr:uid="{00000000-0005-0000-0000-00003D510000}"/>
    <cellStyle name="Input 5 4 3 2 6 3" xfId="19972" xr:uid="{00000000-0005-0000-0000-00003E510000}"/>
    <cellStyle name="Input 5 4 3 2 7" xfId="19973" xr:uid="{00000000-0005-0000-0000-00003F510000}"/>
    <cellStyle name="Input 5 4 3 2 8" xfId="19974" xr:uid="{00000000-0005-0000-0000-000040510000}"/>
    <cellStyle name="Input 5 4 3 3" xfId="19975" xr:uid="{00000000-0005-0000-0000-000041510000}"/>
    <cellStyle name="Input 5 4 3 3 2" xfId="19976" xr:uid="{00000000-0005-0000-0000-000042510000}"/>
    <cellStyle name="Input 5 4 3 3 3" xfId="19977" xr:uid="{00000000-0005-0000-0000-000043510000}"/>
    <cellStyle name="Input 5 4 3 4" xfId="19978" xr:uid="{00000000-0005-0000-0000-000044510000}"/>
    <cellStyle name="Input 5 4 3 4 2" xfId="19979" xr:uid="{00000000-0005-0000-0000-000045510000}"/>
    <cellStyle name="Input 5 4 3 4 3" xfId="19980" xr:uid="{00000000-0005-0000-0000-000046510000}"/>
    <cellStyle name="Input 5 4 3 5" xfId="19981" xr:uid="{00000000-0005-0000-0000-000047510000}"/>
    <cellStyle name="Input 5 4 3 5 2" xfId="19982" xr:uid="{00000000-0005-0000-0000-000048510000}"/>
    <cellStyle name="Input 5 4 3 5 3" xfId="19983" xr:uid="{00000000-0005-0000-0000-000049510000}"/>
    <cellStyle name="Input 5 4 3 6" xfId="19984" xr:uid="{00000000-0005-0000-0000-00004A510000}"/>
    <cellStyle name="Input 5 4 3 6 2" xfId="19985" xr:uid="{00000000-0005-0000-0000-00004B510000}"/>
    <cellStyle name="Input 5 4 3 6 3" xfId="19986" xr:uid="{00000000-0005-0000-0000-00004C510000}"/>
    <cellStyle name="Input 5 4 3 7" xfId="19987" xr:uid="{00000000-0005-0000-0000-00004D510000}"/>
    <cellStyle name="Input 5 4 3 8" xfId="19988" xr:uid="{00000000-0005-0000-0000-00004E510000}"/>
    <cellStyle name="Input 5 4 4" xfId="19989" xr:uid="{00000000-0005-0000-0000-00004F510000}"/>
    <cellStyle name="Input 5 4 4 2" xfId="19990" xr:uid="{00000000-0005-0000-0000-000050510000}"/>
    <cellStyle name="Input 5 4 4 2 2" xfId="19991" xr:uid="{00000000-0005-0000-0000-000051510000}"/>
    <cellStyle name="Input 5 4 4 2 2 2" xfId="19992" xr:uid="{00000000-0005-0000-0000-000052510000}"/>
    <cellStyle name="Input 5 4 4 2 2 3" xfId="19993" xr:uid="{00000000-0005-0000-0000-000053510000}"/>
    <cellStyle name="Input 5 4 4 2 3" xfId="19994" xr:uid="{00000000-0005-0000-0000-000054510000}"/>
    <cellStyle name="Input 5 4 4 2 3 2" xfId="19995" xr:uid="{00000000-0005-0000-0000-000055510000}"/>
    <cellStyle name="Input 5 4 4 2 3 3" xfId="19996" xr:uid="{00000000-0005-0000-0000-000056510000}"/>
    <cellStyle name="Input 5 4 4 2 4" xfId="19997" xr:uid="{00000000-0005-0000-0000-000057510000}"/>
    <cellStyle name="Input 5 4 4 2 4 2" xfId="19998" xr:uid="{00000000-0005-0000-0000-000058510000}"/>
    <cellStyle name="Input 5 4 4 2 4 3" xfId="19999" xr:uid="{00000000-0005-0000-0000-000059510000}"/>
    <cellStyle name="Input 5 4 4 2 5" xfId="20000" xr:uid="{00000000-0005-0000-0000-00005A510000}"/>
    <cellStyle name="Input 5 4 4 2 5 2" xfId="20001" xr:uid="{00000000-0005-0000-0000-00005B510000}"/>
    <cellStyle name="Input 5 4 4 2 5 3" xfId="20002" xr:uid="{00000000-0005-0000-0000-00005C510000}"/>
    <cellStyle name="Input 5 4 4 2 6" xfId="20003" xr:uid="{00000000-0005-0000-0000-00005D510000}"/>
    <cellStyle name="Input 5 4 4 2 6 2" xfId="20004" xr:uid="{00000000-0005-0000-0000-00005E510000}"/>
    <cellStyle name="Input 5 4 4 2 6 3" xfId="20005" xr:uid="{00000000-0005-0000-0000-00005F510000}"/>
    <cellStyle name="Input 5 4 4 2 7" xfId="20006" xr:uid="{00000000-0005-0000-0000-000060510000}"/>
    <cellStyle name="Input 5 4 4 2 8" xfId="20007" xr:uid="{00000000-0005-0000-0000-000061510000}"/>
    <cellStyle name="Input 5 4 4 3" xfId="20008" xr:uid="{00000000-0005-0000-0000-000062510000}"/>
    <cellStyle name="Input 5 4 4 3 2" xfId="20009" xr:uid="{00000000-0005-0000-0000-000063510000}"/>
    <cellStyle name="Input 5 4 4 3 3" xfId="20010" xr:uid="{00000000-0005-0000-0000-000064510000}"/>
    <cellStyle name="Input 5 4 4 4" xfId="20011" xr:uid="{00000000-0005-0000-0000-000065510000}"/>
    <cellStyle name="Input 5 4 4 4 2" xfId="20012" xr:uid="{00000000-0005-0000-0000-000066510000}"/>
    <cellStyle name="Input 5 4 4 4 3" xfId="20013" xr:uid="{00000000-0005-0000-0000-000067510000}"/>
    <cellStyle name="Input 5 4 4 5" xfId="20014" xr:uid="{00000000-0005-0000-0000-000068510000}"/>
    <cellStyle name="Input 5 4 4 5 2" xfId="20015" xr:uid="{00000000-0005-0000-0000-000069510000}"/>
    <cellStyle name="Input 5 4 4 5 3" xfId="20016" xr:uid="{00000000-0005-0000-0000-00006A510000}"/>
    <cellStyle name="Input 5 4 4 6" xfId="20017" xr:uid="{00000000-0005-0000-0000-00006B510000}"/>
    <cellStyle name="Input 5 4 4 6 2" xfId="20018" xr:uid="{00000000-0005-0000-0000-00006C510000}"/>
    <cellStyle name="Input 5 4 4 6 3" xfId="20019" xr:uid="{00000000-0005-0000-0000-00006D510000}"/>
    <cellStyle name="Input 5 4 4 7" xfId="20020" xr:uid="{00000000-0005-0000-0000-00006E510000}"/>
    <cellStyle name="Input 5 4 4 8" xfId="20021" xr:uid="{00000000-0005-0000-0000-00006F510000}"/>
    <cellStyle name="Input 5 4 5" xfId="20022" xr:uid="{00000000-0005-0000-0000-000070510000}"/>
    <cellStyle name="Input 5 4 5 2" xfId="20023" xr:uid="{00000000-0005-0000-0000-000071510000}"/>
    <cellStyle name="Input 5 4 5 2 2" xfId="20024" xr:uid="{00000000-0005-0000-0000-000072510000}"/>
    <cellStyle name="Input 5 4 5 2 3" xfId="20025" xr:uid="{00000000-0005-0000-0000-000073510000}"/>
    <cellStyle name="Input 5 4 5 3" xfId="20026" xr:uid="{00000000-0005-0000-0000-000074510000}"/>
    <cellStyle name="Input 5 4 5 3 2" xfId="20027" xr:uid="{00000000-0005-0000-0000-000075510000}"/>
    <cellStyle name="Input 5 4 5 3 3" xfId="20028" xr:uid="{00000000-0005-0000-0000-000076510000}"/>
    <cellStyle name="Input 5 4 5 4" xfId="20029" xr:uid="{00000000-0005-0000-0000-000077510000}"/>
    <cellStyle name="Input 5 4 5 4 2" xfId="20030" xr:uid="{00000000-0005-0000-0000-000078510000}"/>
    <cellStyle name="Input 5 4 5 4 3" xfId="20031" xr:uid="{00000000-0005-0000-0000-000079510000}"/>
    <cellStyle name="Input 5 4 5 5" xfId="20032" xr:uid="{00000000-0005-0000-0000-00007A510000}"/>
    <cellStyle name="Input 5 4 5 5 2" xfId="20033" xr:uid="{00000000-0005-0000-0000-00007B510000}"/>
    <cellStyle name="Input 5 4 5 5 3" xfId="20034" xr:uid="{00000000-0005-0000-0000-00007C510000}"/>
    <cellStyle name="Input 5 4 5 6" xfId="20035" xr:uid="{00000000-0005-0000-0000-00007D510000}"/>
    <cellStyle name="Input 5 4 5 6 2" xfId="20036" xr:uid="{00000000-0005-0000-0000-00007E510000}"/>
    <cellStyle name="Input 5 4 5 6 3" xfId="20037" xr:uid="{00000000-0005-0000-0000-00007F510000}"/>
    <cellStyle name="Input 5 4 5 7" xfId="20038" xr:uid="{00000000-0005-0000-0000-000080510000}"/>
    <cellStyle name="Input 5 4 5 8" xfId="20039" xr:uid="{00000000-0005-0000-0000-000081510000}"/>
    <cellStyle name="Input 5 4 6" xfId="20040" xr:uid="{00000000-0005-0000-0000-000082510000}"/>
    <cellStyle name="Input 5 4 6 2" xfId="20041" xr:uid="{00000000-0005-0000-0000-000083510000}"/>
    <cellStyle name="Input 5 4 6 3" xfId="20042" xr:uid="{00000000-0005-0000-0000-000084510000}"/>
    <cellStyle name="Input 5 4 7" xfId="20043" xr:uid="{00000000-0005-0000-0000-000085510000}"/>
    <cellStyle name="Input 5 4 7 2" xfId="20044" xr:uid="{00000000-0005-0000-0000-000086510000}"/>
    <cellStyle name="Input 5 4 7 3" xfId="20045" xr:uid="{00000000-0005-0000-0000-000087510000}"/>
    <cellStyle name="Input 5 4 8" xfId="20046" xr:uid="{00000000-0005-0000-0000-000088510000}"/>
    <cellStyle name="Input 5 4 8 2" xfId="20047" xr:uid="{00000000-0005-0000-0000-000089510000}"/>
    <cellStyle name="Input 5 4 8 3" xfId="20048" xr:uid="{00000000-0005-0000-0000-00008A510000}"/>
    <cellStyle name="Input 5 4 9" xfId="20049" xr:uid="{00000000-0005-0000-0000-00008B510000}"/>
    <cellStyle name="Input 5 4 9 2" xfId="20050" xr:uid="{00000000-0005-0000-0000-00008C510000}"/>
    <cellStyle name="Input 5 4 9 3" xfId="20051" xr:uid="{00000000-0005-0000-0000-00008D510000}"/>
    <cellStyle name="Input 5 5" xfId="20052" xr:uid="{00000000-0005-0000-0000-00008E510000}"/>
    <cellStyle name="Input 5 5 2" xfId="20053" xr:uid="{00000000-0005-0000-0000-00008F510000}"/>
    <cellStyle name="Input 5 5 2 2" xfId="20054" xr:uid="{00000000-0005-0000-0000-000090510000}"/>
    <cellStyle name="Input 5 5 2 2 2" xfId="20055" xr:uid="{00000000-0005-0000-0000-000091510000}"/>
    <cellStyle name="Input 5 5 2 2 3" xfId="20056" xr:uid="{00000000-0005-0000-0000-000092510000}"/>
    <cellStyle name="Input 5 5 2 3" xfId="20057" xr:uid="{00000000-0005-0000-0000-000093510000}"/>
    <cellStyle name="Input 5 5 2 3 2" xfId="20058" xr:uid="{00000000-0005-0000-0000-000094510000}"/>
    <cellStyle name="Input 5 5 2 3 3" xfId="20059" xr:uid="{00000000-0005-0000-0000-000095510000}"/>
    <cellStyle name="Input 5 5 2 4" xfId="20060" xr:uid="{00000000-0005-0000-0000-000096510000}"/>
    <cellStyle name="Input 5 5 2 4 2" xfId="20061" xr:uid="{00000000-0005-0000-0000-000097510000}"/>
    <cellStyle name="Input 5 5 2 4 3" xfId="20062" xr:uid="{00000000-0005-0000-0000-000098510000}"/>
    <cellStyle name="Input 5 5 2 5" xfId="20063" xr:uid="{00000000-0005-0000-0000-000099510000}"/>
    <cellStyle name="Input 5 5 2 5 2" xfId="20064" xr:uid="{00000000-0005-0000-0000-00009A510000}"/>
    <cellStyle name="Input 5 5 2 5 3" xfId="20065" xr:uid="{00000000-0005-0000-0000-00009B510000}"/>
    <cellStyle name="Input 5 5 2 6" xfId="20066" xr:uid="{00000000-0005-0000-0000-00009C510000}"/>
    <cellStyle name="Input 5 5 2 6 2" xfId="20067" xr:uid="{00000000-0005-0000-0000-00009D510000}"/>
    <cellStyle name="Input 5 5 2 6 3" xfId="20068" xr:uid="{00000000-0005-0000-0000-00009E510000}"/>
    <cellStyle name="Input 5 5 2 7" xfId="20069" xr:uid="{00000000-0005-0000-0000-00009F510000}"/>
    <cellStyle name="Input 5 5 2 8" xfId="20070" xr:uid="{00000000-0005-0000-0000-0000A0510000}"/>
    <cellStyle name="Input 5 5 3" xfId="20071" xr:uid="{00000000-0005-0000-0000-0000A1510000}"/>
    <cellStyle name="Input 5 5 3 2" xfId="20072" xr:uid="{00000000-0005-0000-0000-0000A2510000}"/>
    <cellStyle name="Input 5 5 3 3" xfId="20073" xr:uid="{00000000-0005-0000-0000-0000A3510000}"/>
    <cellStyle name="Input 5 5 4" xfId="20074" xr:uid="{00000000-0005-0000-0000-0000A4510000}"/>
    <cellStyle name="Input 5 5 4 2" xfId="20075" xr:uid="{00000000-0005-0000-0000-0000A5510000}"/>
    <cellStyle name="Input 5 5 4 3" xfId="20076" xr:uid="{00000000-0005-0000-0000-0000A6510000}"/>
    <cellStyle name="Input 5 5 5" xfId="20077" xr:uid="{00000000-0005-0000-0000-0000A7510000}"/>
    <cellStyle name="Input 5 5 5 2" xfId="20078" xr:uid="{00000000-0005-0000-0000-0000A8510000}"/>
    <cellStyle name="Input 5 5 5 3" xfId="20079" xr:uid="{00000000-0005-0000-0000-0000A9510000}"/>
    <cellStyle name="Input 5 5 6" xfId="20080" xr:uid="{00000000-0005-0000-0000-0000AA510000}"/>
    <cellStyle name="Input 5 5 6 2" xfId="20081" xr:uid="{00000000-0005-0000-0000-0000AB510000}"/>
    <cellStyle name="Input 5 5 6 3" xfId="20082" xr:uid="{00000000-0005-0000-0000-0000AC510000}"/>
    <cellStyle name="Input 5 5 7" xfId="20083" xr:uid="{00000000-0005-0000-0000-0000AD510000}"/>
    <cellStyle name="Input 5 5 8" xfId="20084" xr:uid="{00000000-0005-0000-0000-0000AE510000}"/>
    <cellStyle name="Input 5 6" xfId="20085" xr:uid="{00000000-0005-0000-0000-0000AF510000}"/>
    <cellStyle name="Input 5 6 2" xfId="20086" xr:uid="{00000000-0005-0000-0000-0000B0510000}"/>
    <cellStyle name="Input 5 6 2 2" xfId="20087" xr:uid="{00000000-0005-0000-0000-0000B1510000}"/>
    <cellStyle name="Input 5 6 2 3" xfId="20088" xr:uid="{00000000-0005-0000-0000-0000B2510000}"/>
    <cellStyle name="Input 5 6 3" xfId="20089" xr:uid="{00000000-0005-0000-0000-0000B3510000}"/>
    <cellStyle name="Input 5 6 3 2" xfId="20090" xr:uid="{00000000-0005-0000-0000-0000B4510000}"/>
    <cellStyle name="Input 5 6 3 3" xfId="20091" xr:uid="{00000000-0005-0000-0000-0000B5510000}"/>
    <cellStyle name="Input 5 6 4" xfId="20092" xr:uid="{00000000-0005-0000-0000-0000B6510000}"/>
    <cellStyle name="Input 5 6 4 2" xfId="20093" xr:uid="{00000000-0005-0000-0000-0000B7510000}"/>
    <cellStyle name="Input 5 6 4 3" xfId="20094" xr:uid="{00000000-0005-0000-0000-0000B8510000}"/>
    <cellStyle name="Input 5 6 5" xfId="20095" xr:uid="{00000000-0005-0000-0000-0000B9510000}"/>
    <cellStyle name="Input 5 6 5 2" xfId="20096" xr:uid="{00000000-0005-0000-0000-0000BA510000}"/>
    <cellStyle name="Input 5 6 5 3" xfId="20097" xr:uid="{00000000-0005-0000-0000-0000BB510000}"/>
    <cellStyle name="Input 5 6 6" xfId="20098" xr:uid="{00000000-0005-0000-0000-0000BC510000}"/>
    <cellStyle name="Input 5 6 6 2" xfId="20099" xr:uid="{00000000-0005-0000-0000-0000BD510000}"/>
    <cellStyle name="Input 5 6 6 3" xfId="20100" xr:uid="{00000000-0005-0000-0000-0000BE510000}"/>
    <cellStyle name="Input 5 6 7" xfId="20101" xr:uid="{00000000-0005-0000-0000-0000BF510000}"/>
    <cellStyle name="Input 5 6 8" xfId="20102" xr:uid="{00000000-0005-0000-0000-0000C0510000}"/>
    <cellStyle name="Input 5 7" xfId="20103" xr:uid="{00000000-0005-0000-0000-0000C1510000}"/>
    <cellStyle name="Input 5 7 2" xfId="20104" xr:uid="{00000000-0005-0000-0000-0000C2510000}"/>
    <cellStyle name="Input 5 7 3" xfId="20105" xr:uid="{00000000-0005-0000-0000-0000C3510000}"/>
    <cellStyle name="Input 5 8" xfId="20106" xr:uid="{00000000-0005-0000-0000-0000C4510000}"/>
    <cellStyle name="Input 5 8 2" xfId="20107" xr:uid="{00000000-0005-0000-0000-0000C5510000}"/>
    <cellStyle name="Input 5 8 3" xfId="20108" xr:uid="{00000000-0005-0000-0000-0000C6510000}"/>
    <cellStyle name="Input 5 9" xfId="20109" xr:uid="{00000000-0005-0000-0000-0000C7510000}"/>
    <cellStyle name="Input 5 9 2" xfId="20110" xr:uid="{00000000-0005-0000-0000-0000C8510000}"/>
    <cellStyle name="Input 5 9 3" xfId="20111" xr:uid="{00000000-0005-0000-0000-0000C9510000}"/>
    <cellStyle name="Input 6" xfId="20112" xr:uid="{00000000-0005-0000-0000-0000CA510000}"/>
    <cellStyle name="Input 6 10" xfId="20113" xr:uid="{00000000-0005-0000-0000-0000CB510000}"/>
    <cellStyle name="Input 6 10 2" xfId="20114" xr:uid="{00000000-0005-0000-0000-0000CC510000}"/>
    <cellStyle name="Input 6 10 3" xfId="20115" xr:uid="{00000000-0005-0000-0000-0000CD510000}"/>
    <cellStyle name="Input 6 11" xfId="20116" xr:uid="{00000000-0005-0000-0000-0000CE510000}"/>
    <cellStyle name="Input 6 12" xfId="20117" xr:uid="{00000000-0005-0000-0000-0000CF510000}"/>
    <cellStyle name="Input 6 2" xfId="20118" xr:uid="{00000000-0005-0000-0000-0000D0510000}"/>
    <cellStyle name="Input 6 2 10" xfId="20119" xr:uid="{00000000-0005-0000-0000-0000D1510000}"/>
    <cellStyle name="Input 6 2 11" xfId="20120" xr:uid="{00000000-0005-0000-0000-0000D2510000}"/>
    <cellStyle name="Input 6 2 2" xfId="20121" xr:uid="{00000000-0005-0000-0000-0000D3510000}"/>
    <cellStyle name="Input 6 2 2 2" xfId="20122" xr:uid="{00000000-0005-0000-0000-0000D4510000}"/>
    <cellStyle name="Input 6 2 2 2 2" xfId="20123" xr:uid="{00000000-0005-0000-0000-0000D5510000}"/>
    <cellStyle name="Input 6 2 2 2 2 2" xfId="20124" xr:uid="{00000000-0005-0000-0000-0000D6510000}"/>
    <cellStyle name="Input 6 2 2 2 2 3" xfId="20125" xr:uid="{00000000-0005-0000-0000-0000D7510000}"/>
    <cellStyle name="Input 6 2 2 2 3" xfId="20126" xr:uid="{00000000-0005-0000-0000-0000D8510000}"/>
    <cellStyle name="Input 6 2 2 2 3 2" xfId="20127" xr:uid="{00000000-0005-0000-0000-0000D9510000}"/>
    <cellStyle name="Input 6 2 2 2 3 3" xfId="20128" xr:uid="{00000000-0005-0000-0000-0000DA510000}"/>
    <cellStyle name="Input 6 2 2 2 4" xfId="20129" xr:uid="{00000000-0005-0000-0000-0000DB510000}"/>
    <cellStyle name="Input 6 2 2 2 4 2" xfId="20130" xr:uid="{00000000-0005-0000-0000-0000DC510000}"/>
    <cellStyle name="Input 6 2 2 2 4 3" xfId="20131" xr:uid="{00000000-0005-0000-0000-0000DD510000}"/>
    <cellStyle name="Input 6 2 2 2 5" xfId="20132" xr:uid="{00000000-0005-0000-0000-0000DE510000}"/>
    <cellStyle name="Input 6 2 2 2 5 2" xfId="20133" xr:uid="{00000000-0005-0000-0000-0000DF510000}"/>
    <cellStyle name="Input 6 2 2 2 5 3" xfId="20134" xr:uid="{00000000-0005-0000-0000-0000E0510000}"/>
    <cellStyle name="Input 6 2 2 2 6" xfId="20135" xr:uid="{00000000-0005-0000-0000-0000E1510000}"/>
    <cellStyle name="Input 6 2 2 2 6 2" xfId="20136" xr:uid="{00000000-0005-0000-0000-0000E2510000}"/>
    <cellStyle name="Input 6 2 2 2 6 3" xfId="20137" xr:uid="{00000000-0005-0000-0000-0000E3510000}"/>
    <cellStyle name="Input 6 2 2 2 7" xfId="20138" xr:uid="{00000000-0005-0000-0000-0000E4510000}"/>
    <cellStyle name="Input 6 2 2 2 8" xfId="20139" xr:uid="{00000000-0005-0000-0000-0000E5510000}"/>
    <cellStyle name="Input 6 2 2 3" xfId="20140" xr:uid="{00000000-0005-0000-0000-0000E6510000}"/>
    <cellStyle name="Input 6 2 2 3 2" xfId="20141" xr:uid="{00000000-0005-0000-0000-0000E7510000}"/>
    <cellStyle name="Input 6 2 2 3 3" xfId="20142" xr:uid="{00000000-0005-0000-0000-0000E8510000}"/>
    <cellStyle name="Input 6 2 2 4" xfId="20143" xr:uid="{00000000-0005-0000-0000-0000E9510000}"/>
    <cellStyle name="Input 6 2 2 4 2" xfId="20144" xr:uid="{00000000-0005-0000-0000-0000EA510000}"/>
    <cellStyle name="Input 6 2 2 4 3" xfId="20145" xr:uid="{00000000-0005-0000-0000-0000EB510000}"/>
    <cellStyle name="Input 6 2 2 5" xfId="20146" xr:uid="{00000000-0005-0000-0000-0000EC510000}"/>
    <cellStyle name="Input 6 2 2 5 2" xfId="20147" xr:uid="{00000000-0005-0000-0000-0000ED510000}"/>
    <cellStyle name="Input 6 2 2 5 3" xfId="20148" xr:uid="{00000000-0005-0000-0000-0000EE510000}"/>
    <cellStyle name="Input 6 2 2 6" xfId="20149" xr:uid="{00000000-0005-0000-0000-0000EF510000}"/>
    <cellStyle name="Input 6 2 2 6 2" xfId="20150" xr:uid="{00000000-0005-0000-0000-0000F0510000}"/>
    <cellStyle name="Input 6 2 2 6 3" xfId="20151" xr:uid="{00000000-0005-0000-0000-0000F1510000}"/>
    <cellStyle name="Input 6 2 2 7" xfId="20152" xr:uid="{00000000-0005-0000-0000-0000F2510000}"/>
    <cellStyle name="Input 6 2 2 8" xfId="20153" xr:uid="{00000000-0005-0000-0000-0000F3510000}"/>
    <cellStyle name="Input 6 2 3" xfId="20154" xr:uid="{00000000-0005-0000-0000-0000F4510000}"/>
    <cellStyle name="Input 6 2 3 2" xfId="20155" xr:uid="{00000000-0005-0000-0000-0000F5510000}"/>
    <cellStyle name="Input 6 2 3 2 2" xfId="20156" xr:uid="{00000000-0005-0000-0000-0000F6510000}"/>
    <cellStyle name="Input 6 2 3 2 2 2" xfId="20157" xr:uid="{00000000-0005-0000-0000-0000F7510000}"/>
    <cellStyle name="Input 6 2 3 2 2 3" xfId="20158" xr:uid="{00000000-0005-0000-0000-0000F8510000}"/>
    <cellStyle name="Input 6 2 3 2 3" xfId="20159" xr:uid="{00000000-0005-0000-0000-0000F9510000}"/>
    <cellStyle name="Input 6 2 3 2 3 2" xfId="20160" xr:uid="{00000000-0005-0000-0000-0000FA510000}"/>
    <cellStyle name="Input 6 2 3 2 3 3" xfId="20161" xr:uid="{00000000-0005-0000-0000-0000FB510000}"/>
    <cellStyle name="Input 6 2 3 2 4" xfId="20162" xr:uid="{00000000-0005-0000-0000-0000FC510000}"/>
    <cellStyle name="Input 6 2 3 2 4 2" xfId="20163" xr:uid="{00000000-0005-0000-0000-0000FD510000}"/>
    <cellStyle name="Input 6 2 3 2 4 3" xfId="20164" xr:uid="{00000000-0005-0000-0000-0000FE510000}"/>
    <cellStyle name="Input 6 2 3 2 5" xfId="20165" xr:uid="{00000000-0005-0000-0000-0000FF510000}"/>
    <cellStyle name="Input 6 2 3 2 5 2" xfId="20166" xr:uid="{00000000-0005-0000-0000-000000520000}"/>
    <cellStyle name="Input 6 2 3 2 5 3" xfId="20167" xr:uid="{00000000-0005-0000-0000-000001520000}"/>
    <cellStyle name="Input 6 2 3 2 6" xfId="20168" xr:uid="{00000000-0005-0000-0000-000002520000}"/>
    <cellStyle name="Input 6 2 3 2 6 2" xfId="20169" xr:uid="{00000000-0005-0000-0000-000003520000}"/>
    <cellStyle name="Input 6 2 3 2 6 3" xfId="20170" xr:uid="{00000000-0005-0000-0000-000004520000}"/>
    <cellStyle name="Input 6 2 3 2 7" xfId="20171" xr:uid="{00000000-0005-0000-0000-000005520000}"/>
    <cellStyle name="Input 6 2 3 2 8" xfId="20172" xr:uid="{00000000-0005-0000-0000-000006520000}"/>
    <cellStyle name="Input 6 2 3 3" xfId="20173" xr:uid="{00000000-0005-0000-0000-000007520000}"/>
    <cellStyle name="Input 6 2 3 3 2" xfId="20174" xr:uid="{00000000-0005-0000-0000-000008520000}"/>
    <cellStyle name="Input 6 2 3 3 3" xfId="20175" xr:uid="{00000000-0005-0000-0000-000009520000}"/>
    <cellStyle name="Input 6 2 3 4" xfId="20176" xr:uid="{00000000-0005-0000-0000-00000A520000}"/>
    <cellStyle name="Input 6 2 3 4 2" xfId="20177" xr:uid="{00000000-0005-0000-0000-00000B520000}"/>
    <cellStyle name="Input 6 2 3 4 3" xfId="20178" xr:uid="{00000000-0005-0000-0000-00000C520000}"/>
    <cellStyle name="Input 6 2 3 5" xfId="20179" xr:uid="{00000000-0005-0000-0000-00000D520000}"/>
    <cellStyle name="Input 6 2 3 5 2" xfId="20180" xr:uid="{00000000-0005-0000-0000-00000E520000}"/>
    <cellStyle name="Input 6 2 3 5 3" xfId="20181" xr:uid="{00000000-0005-0000-0000-00000F520000}"/>
    <cellStyle name="Input 6 2 3 6" xfId="20182" xr:uid="{00000000-0005-0000-0000-000010520000}"/>
    <cellStyle name="Input 6 2 3 6 2" xfId="20183" xr:uid="{00000000-0005-0000-0000-000011520000}"/>
    <cellStyle name="Input 6 2 3 6 3" xfId="20184" xr:uid="{00000000-0005-0000-0000-000012520000}"/>
    <cellStyle name="Input 6 2 3 7" xfId="20185" xr:uid="{00000000-0005-0000-0000-000013520000}"/>
    <cellStyle name="Input 6 2 3 8" xfId="20186" xr:uid="{00000000-0005-0000-0000-000014520000}"/>
    <cellStyle name="Input 6 2 4" xfId="20187" xr:uid="{00000000-0005-0000-0000-000015520000}"/>
    <cellStyle name="Input 6 2 4 2" xfId="20188" xr:uid="{00000000-0005-0000-0000-000016520000}"/>
    <cellStyle name="Input 6 2 4 2 2" xfId="20189" xr:uid="{00000000-0005-0000-0000-000017520000}"/>
    <cellStyle name="Input 6 2 4 2 2 2" xfId="20190" xr:uid="{00000000-0005-0000-0000-000018520000}"/>
    <cellStyle name="Input 6 2 4 2 2 3" xfId="20191" xr:uid="{00000000-0005-0000-0000-000019520000}"/>
    <cellStyle name="Input 6 2 4 2 3" xfId="20192" xr:uid="{00000000-0005-0000-0000-00001A520000}"/>
    <cellStyle name="Input 6 2 4 2 3 2" xfId="20193" xr:uid="{00000000-0005-0000-0000-00001B520000}"/>
    <cellStyle name="Input 6 2 4 2 3 3" xfId="20194" xr:uid="{00000000-0005-0000-0000-00001C520000}"/>
    <cellStyle name="Input 6 2 4 2 4" xfId="20195" xr:uid="{00000000-0005-0000-0000-00001D520000}"/>
    <cellStyle name="Input 6 2 4 2 4 2" xfId="20196" xr:uid="{00000000-0005-0000-0000-00001E520000}"/>
    <cellStyle name="Input 6 2 4 2 4 3" xfId="20197" xr:uid="{00000000-0005-0000-0000-00001F520000}"/>
    <cellStyle name="Input 6 2 4 2 5" xfId="20198" xr:uid="{00000000-0005-0000-0000-000020520000}"/>
    <cellStyle name="Input 6 2 4 2 5 2" xfId="20199" xr:uid="{00000000-0005-0000-0000-000021520000}"/>
    <cellStyle name="Input 6 2 4 2 5 3" xfId="20200" xr:uid="{00000000-0005-0000-0000-000022520000}"/>
    <cellStyle name="Input 6 2 4 2 6" xfId="20201" xr:uid="{00000000-0005-0000-0000-000023520000}"/>
    <cellStyle name="Input 6 2 4 2 6 2" xfId="20202" xr:uid="{00000000-0005-0000-0000-000024520000}"/>
    <cellStyle name="Input 6 2 4 2 6 3" xfId="20203" xr:uid="{00000000-0005-0000-0000-000025520000}"/>
    <cellStyle name="Input 6 2 4 2 7" xfId="20204" xr:uid="{00000000-0005-0000-0000-000026520000}"/>
    <cellStyle name="Input 6 2 4 2 8" xfId="20205" xr:uid="{00000000-0005-0000-0000-000027520000}"/>
    <cellStyle name="Input 6 2 4 3" xfId="20206" xr:uid="{00000000-0005-0000-0000-000028520000}"/>
    <cellStyle name="Input 6 2 4 3 2" xfId="20207" xr:uid="{00000000-0005-0000-0000-000029520000}"/>
    <cellStyle name="Input 6 2 4 3 3" xfId="20208" xr:uid="{00000000-0005-0000-0000-00002A520000}"/>
    <cellStyle name="Input 6 2 4 4" xfId="20209" xr:uid="{00000000-0005-0000-0000-00002B520000}"/>
    <cellStyle name="Input 6 2 4 4 2" xfId="20210" xr:uid="{00000000-0005-0000-0000-00002C520000}"/>
    <cellStyle name="Input 6 2 4 4 3" xfId="20211" xr:uid="{00000000-0005-0000-0000-00002D520000}"/>
    <cellStyle name="Input 6 2 4 5" xfId="20212" xr:uid="{00000000-0005-0000-0000-00002E520000}"/>
    <cellStyle name="Input 6 2 4 5 2" xfId="20213" xr:uid="{00000000-0005-0000-0000-00002F520000}"/>
    <cellStyle name="Input 6 2 4 5 3" xfId="20214" xr:uid="{00000000-0005-0000-0000-000030520000}"/>
    <cellStyle name="Input 6 2 4 6" xfId="20215" xr:uid="{00000000-0005-0000-0000-000031520000}"/>
    <cellStyle name="Input 6 2 4 6 2" xfId="20216" xr:uid="{00000000-0005-0000-0000-000032520000}"/>
    <cellStyle name="Input 6 2 4 6 3" xfId="20217" xr:uid="{00000000-0005-0000-0000-000033520000}"/>
    <cellStyle name="Input 6 2 4 7" xfId="20218" xr:uid="{00000000-0005-0000-0000-000034520000}"/>
    <cellStyle name="Input 6 2 4 8" xfId="20219" xr:uid="{00000000-0005-0000-0000-000035520000}"/>
    <cellStyle name="Input 6 2 5" xfId="20220" xr:uid="{00000000-0005-0000-0000-000036520000}"/>
    <cellStyle name="Input 6 2 5 2" xfId="20221" xr:uid="{00000000-0005-0000-0000-000037520000}"/>
    <cellStyle name="Input 6 2 5 2 2" xfId="20222" xr:uid="{00000000-0005-0000-0000-000038520000}"/>
    <cellStyle name="Input 6 2 5 2 3" xfId="20223" xr:uid="{00000000-0005-0000-0000-000039520000}"/>
    <cellStyle name="Input 6 2 5 3" xfId="20224" xr:uid="{00000000-0005-0000-0000-00003A520000}"/>
    <cellStyle name="Input 6 2 5 3 2" xfId="20225" xr:uid="{00000000-0005-0000-0000-00003B520000}"/>
    <cellStyle name="Input 6 2 5 3 3" xfId="20226" xr:uid="{00000000-0005-0000-0000-00003C520000}"/>
    <cellStyle name="Input 6 2 5 4" xfId="20227" xr:uid="{00000000-0005-0000-0000-00003D520000}"/>
    <cellStyle name="Input 6 2 5 4 2" xfId="20228" xr:uid="{00000000-0005-0000-0000-00003E520000}"/>
    <cellStyle name="Input 6 2 5 4 3" xfId="20229" xr:uid="{00000000-0005-0000-0000-00003F520000}"/>
    <cellStyle name="Input 6 2 5 5" xfId="20230" xr:uid="{00000000-0005-0000-0000-000040520000}"/>
    <cellStyle name="Input 6 2 5 5 2" xfId="20231" xr:uid="{00000000-0005-0000-0000-000041520000}"/>
    <cellStyle name="Input 6 2 5 5 3" xfId="20232" xr:uid="{00000000-0005-0000-0000-000042520000}"/>
    <cellStyle name="Input 6 2 5 6" xfId="20233" xr:uid="{00000000-0005-0000-0000-000043520000}"/>
    <cellStyle name="Input 6 2 5 6 2" xfId="20234" xr:uid="{00000000-0005-0000-0000-000044520000}"/>
    <cellStyle name="Input 6 2 5 6 3" xfId="20235" xr:uid="{00000000-0005-0000-0000-000045520000}"/>
    <cellStyle name="Input 6 2 5 7" xfId="20236" xr:uid="{00000000-0005-0000-0000-000046520000}"/>
    <cellStyle name="Input 6 2 5 8" xfId="20237" xr:uid="{00000000-0005-0000-0000-000047520000}"/>
    <cellStyle name="Input 6 2 6" xfId="20238" xr:uid="{00000000-0005-0000-0000-000048520000}"/>
    <cellStyle name="Input 6 2 6 2" xfId="20239" xr:uid="{00000000-0005-0000-0000-000049520000}"/>
    <cellStyle name="Input 6 2 6 3" xfId="20240" xr:uid="{00000000-0005-0000-0000-00004A520000}"/>
    <cellStyle name="Input 6 2 7" xfId="20241" xr:uid="{00000000-0005-0000-0000-00004B520000}"/>
    <cellStyle name="Input 6 2 7 2" xfId="20242" xr:uid="{00000000-0005-0000-0000-00004C520000}"/>
    <cellStyle name="Input 6 2 7 3" xfId="20243" xr:uid="{00000000-0005-0000-0000-00004D520000}"/>
    <cellStyle name="Input 6 2 8" xfId="20244" xr:uid="{00000000-0005-0000-0000-00004E520000}"/>
    <cellStyle name="Input 6 2 8 2" xfId="20245" xr:uid="{00000000-0005-0000-0000-00004F520000}"/>
    <cellStyle name="Input 6 2 8 3" xfId="20246" xr:uid="{00000000-0005-0000-0000-000050520000}"/>
    <cellStyle name="Input 6 2 9" xfId="20247" xr:uid="{00000000-0005-0000-0000-000051520000}"/>
    <cellStyle name="Input 6 2 9 2" xfId="20248" xr:uid="{00000000-0005-0000-0000-000052520000}"/>
    <cellStyle name="Input 6 2 9 3" xfId="20249" xr:uid="{00000000-0005-0000-0000-000053520000}"/>
    <cellStyle name="Input 6 3" xfId="20250" xr:uid="{00000000-0005-0000-0000-000054520000}"/>
    <cellStyle name="Input 6 3 10" xfId="20251" xr:uid="{00000000-0005-0000-0000-000055520000}"/>
    <cellStyle name="Input 6 3 11" xfId="20252" xr:uid="{00000000-0005-0000-0000-000056520000}"/>
    <cellStyle name="Input 6 3 2" xfId="20253" xr:uid="{00000000-0005-0000-0000-000057520000}"/>
    <cellStyle name="Input 6 3 2 2" xfId="20254" xr:uid="{00000000-0005-0000-0000-000058520000}"/>
    <cellStyle name="Input 6 3 2 2 2" xfId="20255" xr:uid="{00000000-0005-0000-0000-000059520000}"/>
    <cellStyle name="Input 6 3 2 2 2 2" xfId="20256" xr:uid="{00000000-0005-0000-0000-00005A520000}"/>
    <cellStyle name="Input 6 3 2 2 2 3" xfId="20257" xr:uid="{00000000-0005-0000-0000-00005B520000}"/>
    <cellStyle name="Input 6 3 2 2 3" xfId="20258" xr:uid="{00000000-0005-0000-0000-00005C520000}"/>
    <cellStyle name="Input 6 3 2 2 3 2" xfId="20259" xr:uid="{00000000-0005-0000-0000-00005D520000}"/>
    <cellStyle name="Input 6 3 2 2 3 3" xfId="20260" xr:uid="{00000000-0005-0000-0000-00005E520000}"/>
    <cellStyle name="Input 6 3 2 2 4" xfId="20261" xr:uid="{00000000-0005-0000-0000-00005F520000}"/>
    <cellStyle name="Input 6 3 2 2 4 2" xfId="20262" xr:uid="{00000000-0005-0000-0000-000060520000}"/>
    <cellStyle name="Input 6 3 2 2 4 3" xfId="20263" xr:uid="{00000000-0005-0000-0000-000061520000}"/>
    <cellStyle name="Input 6 3 2 2 5" xfId="20264" xr:uid="{00000000-0005-0000-0000-000062520000}"/>
    <cellStyle name="Input 6 3 2 2 5 2" xfId="20265" xr:uid="{00000000-0005-0000-0000-000063520000}"/>
    <cellStyle name="Input 6 3 2 2 5 3" xfId="20266" xr:uid="{00000000-0005-0000-0000-000064520000}"/>
    <cellStyle name="Input 6 3 2 2 6" xfId="20267" xr:uid="{00000000-0005-0000-0000-000065520000}"/>
    <cellStyle name="Input 6 3 2 2 6 2" xfId="20268" xr:uid="{00000000-0005-0000-0000-000066520000}"/>
    <cellStyle name="Input 6 3 2 2 6 3" xfId="20269" xr:uid="{00000000-0005-0000-0000-000067520000}"/>
    <cellStyle name="Input 6 3 2 2 7" xfId="20270" xr:uid="{00000000-0005-0000-0000-000068520000}"/>
    <cellStyle name="Input 6 3 2 2 8" xfId="20271" xr:uid="{00000000-0005-0000-0000-000069520000}"/>
    <cellStyle name="Input 6 3 2 3" xfId="20272" xr:uid="{00000000-0005-0000-0000-00006A520000}"/>
    <cellStyle name="Input 6 3 2 3 2" xfId="20273" xr:uid="{00000000-0005-0000-0000-00006B520000}"/>
    <cellStyle name="Input 6 3 2 3 3" xfId="20274" xr:uid="{00000000-0005-0000-0000-00006C520000}"/>
    <cellStyle name="Input 6 3 2 4" xfId="20275" xr:uid="{00000000-0005-0000-0000-00006D520000}"/>
    <cellStyle name="Input 6 3 2 4 2" xfId="20276" xr:uid="{00000000-0005-0000-0000-00006E520000}"/>
    <cellStyle name="Input 6 3 2 4 3" xfId="20277" xr:uid="{00000000-0005-0000-0000-00006F520000}"/>
    <cellStyle name="Input 6 3 2 5" xfId="20278" xr:uid="{00000000-0005-0000-0000-000070520000}"/>
    <cellStyle name="Input 6 3 2 5 2" xfId="20279" xr:uid="{00000000-0005-0000-0000-000071520000}"/>
    <cellStyle name="Input 6 3 2 5 3" xfId="20280" xr:uid="{00000000-0005-0000-0000-000072520000}"/>
    <cellStyle name="Input 6 3 2 6" xfId="20281" xr:uid="{00000000-0005-0000-0000-000073520000}"/>
    <cellStyle name="Input 6 3 2 6 2" xfId="20282" xr:uid="{00000000-0005-0000-0000-000074520000}"/>
    <cellStyle name="Input 6 3 2 6 3" xfId="20283" xr:uid="{00000000-0005-0000-0000-000075520000}"/>
    <cellStyle name="Input 6 3 2 7" xfId="20284" xr:uid="{00000000-0005-0000-0000-000076520000}"/>
    <cellStyle name="Input 6 3 2 8" xfId="20285" xr:uid="{00000000-0005-0000-0000-000077520000}"/>
    <cellStyle name="Input 6 3 3" xfId="20286" xr:uid="{00000000-0005-0000-0000-000078520000}"/>
    <cellStyle name="Input 6 3 3 2" xfId="20287" xr:uid="{00000000-0005-0000-0000-000079520000}"/>
    <cellStyle name="Input 6 3 3 2 2" xfId="20288" xr:uid="{00000000-0005-0000-0000-00007A520000}"/>
    <cellStyle name="Input 6 3 3 2 2 2" xfId="20289" xr:uid="{00000000-0005-0000-0000-00007B520000}"/>
    <cellStyle name="Input 6 3 3 2 2 3" xfId="20290" xr:uid="{00000000-0005-0000-0000-00007C520000}"/>
    <cellStyle name="Input 6 3 3 2 3" xfId="20291" xr:uid="{00000000-0005-0000-0000-00007D520000}"/>
    <cellStyle name="Input 6 3 3 2 3 2" xfId="20292" xr:uid="{00000000-0005-0000-0000-00007E520000}"/>
    <cellStyle name="Input 6 3 3 2 3 3" xfId="20293" xr:uid="{00000000-0005-0000-0000-00007F520000}"/>
    <cellStyle name="Input 6 3 3 2 4" xfId="20294" xr:uid="{00000000-0005-0000-0000-000080520000}"/>
    <cellStyle name="Input 6 3 3 2 4 2" xfId="20295" xr:uid="{00000000-0005-0000-0000-000081520000}"/>
    <cellStyle name="Input 6 3 3 2 4 3" xfId="20296" xr:uid="{00000000-0005-0000-0000-000082520000}"/>
    <cellStyle name="Input 6 3 3 2 5" xfId="20297" xr:uid="{00000000-0005-0000-0000-000083520000}"/>
    <cellStyle name="Input 6 3 3 2 5 2" xfId="20298" xr:uid="{00000000-0005-0000-0000-000084520000}"/>
    <cellStyle name="Input 6 3 3 2 5 3" xfId="20299" xr:uid="{00000000-0005-0000-0000-000085520000}"/>
    <cellStyle name="Input 6 3 3 2 6" xfId="20300" xr:uid="{00000000-0005-0000-0000-000086520000}"/>
    <cellStyle name="Input 6 3 3 2 6 2" xfId="20301" xr:uid="{00000000-0005-0000-0000-000087520000}"/>
    <cellStyle name="Input 6 3 3 2 6 3" xfId="20302" xr:uid="{00000000-0005-0000-0000-000088520000}"/>
    <cellStyle name="Input 6 3 3 2 7" xfId="20303" xr:uid="{00000000-0005-0000-0000-000089520000}"/>
    <cellStyle name="Input 6 3 3 2 8" xfId="20304" xr:uid="{00000000-0005-0000-0000-00008A520000}"/>
    <cellStyle name="Input 6 3 3 3" xfId="20305" xr:uid="{00000000-0005-0000-0000-00008B520000}"/>
    <cellStyle name="Input 6 3 3 3 2" xfId="20306" xr:uid="{00000000-0005-0000-0000-00008C520000}"/>
    <cellStyle name="Input 6 3 3 3 3" xfId="20307" xr:uid="{00000000-0005-0000-0000-00008D520000}"/>
    <cellStyle name="Input 6 3 3 4" xfId="20308" xr:uid="{00000000-0005-0000-0000-00008E520000}"/>
    <cellStyle name="Input 6 3 3 4 2" xfId="20309" xr:uid="{00000000-0005-0000-0000-00008F520000}"/>
    <cellStyle name="Input 6 3 3 4 3" xfId="20310" xr:uid="{00000000-0005-0000-0000-000090520000}"/>
    <cellStyle name="Input 6 3 3 5" xfId="20311" xr:uid="{00000000-0005-0000-0000-000091520000}"/>
    <cellStyle name="Input 6 3 3 5 2" xfId="20312" xr:uid="{00000000-0005-0000-0000-000092520000}"/>
    <cellStyle name="Input 6 3 3 5 3" xfId="20313" xr:uid="{00000000-0005-0000-0000-000093520000}"/>
    <cellStyle name="Input 6 3 3 6" xfId="20314" xr:uid="{00000000-0005-0000-0000-000094520000}"/>
    <cellStyle name="Input 6 3 3 6 2" xfId="20315" xr:uid="{00000000-0005-0000-0000-000095520000}"/>
    <cellStyle name="Input 6 3 3 6 3" xfId="20316" xr:uid="{00000000-0005-0000-0000-000096520000}"/>
    <cellStyle name="Input 6 3 3 7" xfId="20317" xr:uid="{00000000-0005-0000-0000-000097520000}"/>
    <cellStyle name="Input 6 3 3 8" xfId="20318" xr:uid="{00000000-0005-0000-0000-000098520000}"/>
    <cellStyle name="Input 6 3 4" xfId="20319" xr:uid="{00000000-0005-0000-0000-000099520000}"/>
    <cellStyle name="Input 6 3 4 2" xfId="20320" xr:uid="{00000000-0005-0000-0000-00009A520000}"/>
    <cellStyle name="Input 6 3 4 2 2" xfId="20321" xr:uid="{00000000-0005-0000-0000-00009B520000}"/>
    <cellStyle name="Input 6 3 4 2 2 2" xfId="20322" xr:uid="{00000000-0005-0000-0000-00009C520000}"/>
    <cellStyle name="Input 6 3 4 2 2 3" xfId="20323" xr:uid="{00000000-0005-0000-0000-00009D520000}"/>
    <cellStyle name="Input 6 3 4 2 3" xfId="20324" xr:uid="{00000000-0005-0000-0000-00009E520000}"/>
    <cellStyle name="Input 6 3 4 2 3 2" xfId="20325" xr:uid="{00000000-0005-0000-0000-00009F520000}"/>
    <cellStyle name="Input 6 3 4 2 3 3" xfId="20326" xr:uid="{00000000-0005-0000-0000-0000A0520000}"/>
    <cellStyle name="Input 6 3 4 2 4" xfId="20327" xr:uid="{00000000-0005-0000-0000-0000A1520000}"/>
    <cellStyle name="Input 6 3 4 2 4 2" xfId="20328" xr:uid="{00000000-0005-0000-0000-0000A2520000}"/>
    <cellStyle name="Input 6 3 4 2 4 3" xfId="20329" xr:uid="{00000000-0005-0000-0000-0000A3520000}"/>
    <cellStyle name="Input 6 3 4 2 5" xfId="20330" xr:uid="{00000000-0005-0000-0000-0000A4520000}"/>
    <cellStyle name="Input 6 3 4 2 5 2" xfId="20331" xr:uid="{00000000-0005-0000-0000-0000A5520000}"/>
    <cellStyle name="Input 6 3 4 2 5 3" xfId="20332" xr:uid="{00000000-0005-0000-0000-0000A6520000}"/>
    <cellStyle name="Input 6 3 4 2 6" xfId="20333" xr:uid="{00000000-0005-0000-0000-0000A7520000}"/>
    <cellStyle name="Input 6 3 4 2 6 2" xfId="20334" xr:uid="{00000000-0005-0000-0000-0000A8520000}"/>
    <cellStyle name="Input 6 3 4 2 6 3" xfId="20335" xr:uid="{00000000-0005-0000-0000-0000A9520000}"/>
    <cellStyle name="Input 6 3 4 2 7" xfId="20336" xr:uid="{00000000-0005-0000-0000-0000AA520000}"/>
    <cellStyle name="Input 6 3 4 2 8" xfId="20337" xr:uid="{00000000-0005-0000-0000-0000AB520000}"/>
    <cellStyle name="Input 6 3 4 3" xfId="20338" xr:uid="{00000000-0005-0000-0000-0000AC520000}"/>
    <cellStyle name="Input 6 3 4 3 2" xfId="20339" xr:uid="{00000000-0005-0000-0000-0000AD520000}"/>
    <cellStyle name="Input 6 3 4 3 3" xfId="20340" xr:uid="{00000000-0005-0000-0000-0000AE520000}"/>
    <cellStyle name="Input 6 3 4 4" xfId="20341" xr:uid="{00000000-0005-0000-0000-0000AF520000}"/>
    <cellStyle name="Input 6 3 4 4 2" xfId="20342" xr:uid="{00000000-0005-0000-0000-0000B0520000}"/>
    <cellStyle name="Input 6 3 4 4 3" xfId="20343" xr:uid="{00000000-0005-0000-0000-0000B1520000}"/>
    <cellStyle name="Input 6 3 4 5" xfId="20344" xr:uid="{00000000-0005-0000-0000-0000B2520000}"/>
    <cellStyle name="Input 6 3 4 5 2" xfId="20345" xr:uid="{00000000-0005-0000-0000-0000B3520000}"/>
    <cellStyle name="Input 6 3 4 5 3" xfId="20346" xr:uid="{00000000-0005-0000-0000-0000B4520000}"/>
    <cellStyle name="Input 6 3 4 6" xfId="20347" xr:uid="{00000000-0005-0000-0000-0000B5520000}"/>
    <cellStyle name="Input 6 3 4 6 2" xfId="20348" xr:uid="{00000000-0005-0000-0000-0000B6520000}"/>
    <cellStyle name="Input 6 3 4 6 3" xfId="20349" xr:uid="{00000000-0005-0000-0000-0000B7520000}"/>
    <cellStyle name="Input 6 3 4 7" xfId="20350" xr:uid="{00000000-0005-0000-0000-0000B8520000}"/>
    <cellStyle name="Input 6 3 4 8" xfId="20351" xr:uid="{00000000-0005-0000-0000-0000B9520000}"/>
    <cellStyle name="Input 6 3 5" xfId="20352" xr:uid="{00000000-0005-0000-0000-0000BA520000}"/>
    <cellStyle name="Input 6 3 5 2" xfId="20353" xr:uid="{00000000-0005-0000-0000-0000BB520000}"/>
    <cellStyle name="Input 6 3 5 2 2" xfId="20354" xr:uid="{00000000-0005-0000-0000-0000BC520000}"/>
    <cellStyle name="Input 6 3 5 2 3" xfId="20355" xr:uid="{00000000-0005-0000-0000-0000BD520000}"/>
    <cellStyle name="Input 6 3 5 3" xfId="20356" xr:uid="{00000000-0005-0000-0000-0000BE520000}"/>
    <cellStyle name="Input 6 3 5 3 2" xfId="20357" xr:uid="{00000000-0005-0000-0000-0000BF520000}"/>
    <cellStyle name="Input 6 3 5 3 3" xfId="20358" xr:uid="{00000000-0005-0000-0000-0000C0520000}"/>
    <cellStyle name="Input 6 3 5 4" xfId="20359" xr:uid="{00000000-0005-0000-0000-0000C1520000}"/>
    <cellStyle name="Input 6 3 5 4 2" xfId="20360" xr:uid="{00000000-0005-0000-0000-0000C2520000}"/>
    <cellStyle name="Input 6 3 5 4 3" xfId="20361" xr:uid="{00000000-0005-0000-0000-0000C3520000}"/>
    <cellStyle name="Input 6 3 5 5" xfId="20362" xr:uid="{00000000-0005-0000-0000-0000C4520000}"/>
    <cellStyle name="Input 6 3 5 5 2" xfId="20363" xr:uid="{00000000-0005-0000-0000-0000C5520000}"/>
    <cellStyle name="Input 6 3 5 5 3" xfId="20364" xr:uid="{00000000-0005-0000-0000-0000C6520000}"/>
    <cellStyle name="Input 6 3 5 6" xfId="20365" xr:uid="{00000000-0005-0000-0000-0000C7520000}"/>
    <cellStyle name="Input 6 3 5 6 2" xfId="20366" xr:uid="{00000000-0005-0000-0000-0000C8520000}"/>
    <cellStyle name="Input 6 3 5 6 3" xfId="20367" xr:uid="{00000000-0005-0000-0000-0000C9520000}"/>
    <cellStyle name="Input 6 3 5 7" xfId="20368" xr:uid="{00000000-0005-0000-0000-0000CA520000}"/>
    <cellStyle name="Input 6 3 5 8" xfId="20369" xr:uid="{00000000-0005-0000-0000-0000CB520000}"/>
    <cellStyle name="Input 6 3 6" xfId="20370" xr:uid="{00000000-0005-0000-0000-0000CC520000}"/>
    <cellStyle name="Input 6 3 6 2" xfId="20371" xr:uid="{00000000-0005-0000-0000-0000CD520000}"/>
    <cellStyle name="Input 6 3 6 3" xfId="20372" xr:uid="{00000000-0005-0000-0000-0000CE520000}"/>
    <cellStyle name="Input 6 3 7" xfId="20373" xr:uid="{00000000-0005-0000-0000-0000CF520000}"/>
    <cellStyle name="Input 6 3 7 2" xfId="20374" xr:uid="{00000000-0005-0000-0000-0000D0520000}"/>
    <cellStyle name="Input 6 3 7 3" xfId="20375" xr:uid="{00000000-0005-0000-0000-0000D1520000}"/>
    <cellStyle name="Input 6 3 8" xfId="20376" xr:uid="{00000000-0005-0000-0000-0000D2520000}"/>
    <cellStyle name="Input 6 3 8 2" xfId="20377" xr:uid="{00000000-0005-0000-0000-0000D3520000}"/>
    <cellStyle name="Input 6 3 8 3" xfId="20378" xr:uid="{00000000-0005-0000-0000-0000D4520000}"/>
    <cellStyle name="Input 6 3 9" xfId="20379" xr:uid="{00000000-0005-0000-0000-0000D5520000}"/>
    <cellStyle name="Input 6 3 9 2" xfId="20380" xr:uid="{00000000-0005-0000-0000-0000D6520000}"/>
    <cellStyle name="Input 6 3 9 3" xfId="20381" xr:uid="{00000000-0005-0000-0000-0000D7520000}"/>
    <cellStyle name="Input 6 4" xfId="20382" xr:uid="{00000000-0005-0000-0000-0000D8520000}"/>
    <cellStyle name="Input 6 4 10" xfId="20383" xr:uid="{00000000-0005-0000-0000-0000D9520000}"/>
    <cellStyle name="Input 6 4 11" xfId="20384" xr:uid="{00000000-0005-0000-0000-0000DA520000}"/>
    <cellStyle name="Input 6 4 2" xfId="20385" xr:uid="{00000000-0005-0000-0000-0000DB520000}"/>
    <cellStyle name="Input 6 4 2 2" xfId="20386" xr:uid="{00000000-0005-0000-0000-0000DC520000}"/>
    <cellStyle name="Input 6 4 2 2 2" xfId="20387" xr:uid="{00000000-0005-0000-0000-0000DD520000}"/>
    <cellStyle name="Input 6 4 2 2 2 2" xfId="20388" xr:uid="{00000000-0005-0000-0000-0000DE520000}"/>
    <cellStyle name="Input 6 4 2 2 2 3" xfId="20389" xr:uid="{00000000-0005-0000-0000-0000DF520000}"/>
    <cellStyle name="Input 6 4 2 2 3" xfId="20390" xr:uid="{00000000-0005-0000-0000-0000E0520000}"/>
    <cellStyle name="Input 6 4 2 2 3 2" xfId="20391" xr:uid="{00000000-0005-0000-0000-0000E1520000}"/>
    <cellStyle name="Input 6 4 2 2 3 3" xfId="20392" xr:uid="{00000000-0005-0000-0000-0000E2520000}"/>
    <cellStyle name="Input 6 4 2 2 4" xfId="20393" xr:uid="{00000000-0005-0000-0000-0000E3520000}"/>
    <cellStyle name="Input 6 4 2 2 4 2" xfId="20394" xr:uid="{00000000-0005-0000-0000-0000E4520000}"/>
    <cellStyle name="Input 6 4 2 2 4 3" xfId="20395" xr:uid="{00000000-0005-0000-0000-0000E5520000}"/>
    <cellStyle name="Input 6 4 2 2 5" xfId="20396" xr:uid="{00000000-0005-0000-0000-0000E6520000}"/>
    <cellStyle name="Input 6 4 2 2 5 2" xfId="20397" xr:uid="{00000000-0005-0000-0000-0000E7520000}"/>
    <cellStyle name="Input 6 4 2 2 5 3" xfId="20398" xr:uid="{00000000-0005-0000-0000-0000E8520000}"/>
    <cellStyle name="Input 6 4 2 2 6" xfId="20399" xr:uid="{00000000-0005-0000-0000-0000E9520000}"/>
    <cellStyle name="Input 6 4 2 2 6 2" xfId="20400" xr:uid="{00000000-0005-0000-0000-0000EA520000}"/>
    <cellStyle name="Input 6 4 2 2 6 3" xfId="20401" xr:uid="{00000000-0005-0000-0000-0000EB520000}"/>
    <cellStyle name="Input 6 4 2 2 7" xfId="20402" xr:uid="{00000000-0005-0000-0000-0000EC520000}"/>
    <cellStyle name="Input 6 4 2 2 8" xfId="20403" xr:uid="{00000000-0005-0000-0000-0000ED520000}"/>
    <cellStyle name="Input 6 4 2 3" xfId="20404" xr:uid="{00000000-0005-0000-0000-0000EE520000}"/>
    <cellStyle name="Input 6 4 2 3 2" xfId="20405" xr:uid="{00000000-0005-0000-0000-0000EF520000}"/>
    <cellStyle name="Input 6 4 2 3 3" xfId="20406" xr:uid="{00000000-0005-0000-0000-0000F0520000}"/>
    <cellStyle name="Input 6 4 2 4" xfId="20407" xr:uid="{00000000-0005-0000-0000-0000F1520000}"/>
    <cellStyle name="Input 6 4 2 4 2" xfId="20408" xr:uid="{00000000-0005-0000-0000-0000F2520000}"/>
    <cellStyle name="Input 6 4 2 4 3" xfId="20409" xr:uid="{00000000-0005-0000-0000-0000F3520000}"/>
    <cellStyle name="Input 6 4 2 5" xfId="20410" xr:uid="{00000000-0005-0000-0000-0000F4520000}"/>
    <cellStyle name="Input 6 4 2 5 2" xfId="20411" xr:uid="{00000000-0005-0000-0000-0000F5520000}"/>
    <cellStyle name="Input 6 4 2 5 3" xfId="20412" xr:uid="{00000000-0005-0000-0000-0000F6520000}"/>
    <cellStyle name="Input 6 4 2 6" xfId="20413" xr:uid="{00000000-0005-0000-0000-0000F7520000}"/>
    <cellStyle name="Input 6 4 2 6 2" xfId="20414" xr:uid="{00000000-0005-0000-0000-0000F8520000}"/>
    <cellStyle name="Input 6 4 2 6 3" xfId="20415" xr:uid="{00000000-0005-0000-0000-0000F9520000}"/>
    <cellStyle name="Input 6 4 2 7" xfId="20416" xr:uid="{00000000-0005-0000-0000-0000FA520000}"/>
    <cellStyle name="Input 6 4 2 8" xfId="20417" xr:uid="{00000000-0005-0000-0000-0000FB520000}"/>
    <cellStyle name="Input 6 4 3" xfId="20418" xr:uid="{00000000-0005-0000-0000-0000FC520000}"/>
    <cellStyle name="Input 6 4 3 2" xfId="20419" xr:uid="{00000000-0005-0000-0000-0000FD520000}"/>
    <cellStyle name="Input 6 4 3 2 2" xfId="20420" xr:uid="{00000000-0005-0000-0000-0000FE520000}"/>
    <cellStyle name="Input 6 4 3 2 2 2" xfId="20421" xr:uid="{00000000-0005-0000-0000-0000FF520000}"/>
    <cellStyle name="Input 6 4 3 2 2 3" xfId="20422" xr:uid="{00000000-0005-0000-0000-000000530000}"/>
    <cellStyle name="Input 6 4 3 2 3" xfId="20423" xr:uid="{00000000-0005-0000-0000-000001530000}"/>
    <cellStyle name="Input 6 4 3 2 3 2" xfId="20424" xr:uid="{00000000-0005-0000-0000-000002530000}"/>
    <cellStyle name="Input 6 4 3 2 3 3" xfId="20425" xr:uid="{00000000-0005-0000-0000-000003530000}"/>
    <cellStyle name="Input 6 4 3 2 4" xfId="20426" xr:uid="{00000000-0005-0000-0000-000004530000}"/>
    <cellStyle name="Input 6 4 3 2 4 2" xfId="20427" xr:uid="{00000000-0005-0000-0000-000005530000}"/>
    <cellStyle name="Input 6 4 3 2 4 3" xfId="20428" xr:uid="{00000000-0005-0000-0000-000006530000}"/>
    <cellStyle name="Input 6 4 3 2 5" xfId="20429" xr:uid="{00000000-0005-0000-0000-000007530000}"/>
    <cellStyle name="Input 6 4 3 2 5 2" xfId="20430" xr:uid="{00000000-0005-0000-0000-000008530000}"/>
    <cellStyle name="Input 6 4 3 2 5 3" xfId="20431" xr:uid="{00000000-0005-0000-0000-000009530000}"/>
    <cellStyle name="Input 6 4 3 2 6" xfId="20432" xr:uid="{00000000-0005-0000-0000-00000A530000}"/>
    <cellStyle name="Input 6 4 3 2 6 2" xfId="20433" xr:uid="{00000000-0005-0000-0000-00000B530000}"/>
    <cellStyle name="Input 6 4 3 2 6 3" xfId="20434" xr:uid="{00000000-0005-0000-0000-00000C530000}"/>
    <cellStyle name="Input 6 4 3 2 7" xfId="20435" xr:uid="{00000000-0005-0000-0000-00000D530000}"/>
    <cellStyle name="Input 6 4 3 2 8" xfId="20436" xr:uid="{00000000-0005-0000-0000-00000E530000}"/>
    <cellStyle name="Input 6 4 3 3" xfId="20437" xr:uid="{00000000-0005-0000-0000-00000F530000}"/>
    <cellStyle name="Input 6 4 3 3 2" xfId="20438" xr:uid="{00000000-0005-0000-0000-000010530000}"/>
    <cellStyle name="Input 6 4 3 3 3" xfId="20439" xr:uid="{00000000-0005-0000-0000-000011530000}"/>
    <cellStyle name="Input 6 4 3 4" xfId="20440" xr:uid="{00000000-0005-0000-0000-000012530000}"/>
    <cellStyle name="Input 6 4 3 4 2" xfId="20441" xr:uid="{00000000-0005-0000-0000-000013530000}"/>
    <cellStyle name="Input 6 4 3 4 3" xfId="20442" xr:uid="{00000000-0005-0000-0000-000014530000}"/>
    <cellStyle name="Input 6 4 3 5" xfId="20443" xr:uid="{00000000-0005-0000-0000-000015530000}"/>
    <cellStyle name="Input 6 4 3 5 2" xfId="20444" xr:uid="{00000000-0005-0000-0000-000016530000}"/>
    <cellStyle name="Input 6 4 3 5 3" xfId="20445" xr:uid="{00000000-0005-0000-0000-000017530000}"/>
    <cellStyle name="Input 6 4 3 6" xfId="20446" xr:uid="{00000000-0005-0000-0000-000018530000}"/>
    <cellStyle name="Input 6 4 3 6 2" xfId="20447" xr:uid="{00000000-0005-0000-0000-000019530000}"/>
    <cellStyle name="Input 6 4 3 6 3" xfId="20448" xr:uid="{00000000-0005-0000-0000-00001A530000}"/>
    <cellStyle name="Input 6 4 3 7" xfId="20449" xr:uid="{00000000-0005-0000-0000-00001B530000}"/>
    <cellStyle name="Input 6 4 3 8" xfId="20450" xr:uid="{00000000-0005-0000-0000-00001C530000}"/>
    <cellStyle name="Input 6 4 4" xfId="20451" xr:uid="{00000000-0005-0000-0000-00001D530000}"/>
    <cellStyle name="Input 6 4 4 2" xfId="20452" xr:uid="{00000000-0005-0000-0000-00001E530000}"/>
    <cellStyle name="Input 6 4 4 2 2" xfId="20453" xr:uid="{00000000-0005-0000-0000-00001F530000}"/>
    <cellStyle name="Input 6 4 4 2 2 2" xfId="20454" xr:uid="{00000000-0005-0000-0000-000020530000}"/>
    <cellStyle name="Input 6 4 4 2 2 3" xfId="20455" xr:uid="{00000000-0005-0000-0000-000021530000}"/>
    <cellStyle name="Input 6 4 4 2 3" xfId="20456" xr:uid="{00000000-0005-0000-0000-000022530000}"/>
    <cellStyle name="Input 6 4 4 2 3 2" xfId="20457" xr:uid="{00000000-0005-0000-0000-000023530000}"/>
    <cellStyle name="Input 6 4 4 2 3 3" xfId="20458" xr:uid="{00000000-0005-0000-0000-000024530000}"/>
    <cellStyle name="Input 6 4 4 2 4" xfId="20459" xr:uid="{00000000-0005-0000-0000-000025530000}"/>
    <cellStyle name="Input 6 4 4 2 4 2" xfId="20460" xr:uid="{00000000-0005-0000-0000-000026530000}"/>
    <cellStyle name="Input 6 4 4 2 4 3" xfId="20461" xr:uid="{00000000-0005-0000-0000-000027530000}"/>
    <cellStyle name="Input 6 4 4 2 5" xfId="20462" xr:uid="{00000000-0005-0000-0000-000028530000}"/>
    <cellStyle name="Input 6 4 4 2 5 2" xfId="20463" xr:uid="{00000000-0005-0000-0000-000029530000}"/>
    <cellStyle name="Input 6 4 4 2 5 3" xfId="20464" xr:uid="{00000000-0005-0000-0000-00002A530000}"/>
    <cellStyle name="Input 6 4 4 2 6" xfId="20465" xr:uid="{00000000-0005-0000-0000-00002B530000}"/>
    <cellStyle name="Input 6 4 4 2 6 2" xfId="20466" xr:uid="{00000000-0005-0000-0000-00002C530000}"/>
    <cellStyle name="Input 6 4 4 2 6 3" xfId="20467" xr:uid="{00000000-0005-0000-0000-00002D530000}"/>
    <cellStyle name="Input 6 4 4 2 7" xfId="20468" xr:uid="{00000000-0005-0000-0000-00002E530000}"/>
    <cellStyle name="Input 6 4 4 2 8" xfId="20469" xr:uid="{00000000-0005-0000-0000-00002F530000}"/>
    <cellStyle name="Input 6 4 4 3" xfId="20470" xr:uid="{00000000-0005-0000-0000-000030530000}"/>
    <cellStyle name="Input 6 4 4 3 2" xfId="20471" xr:uid="{00000000-0005-0000-0000-000031530000}"/>
    <cellStyle name="Input 6 4 4 3 3" xfId="20472" xr:uid="{00000000-0005-0000-0000-000032530000}"/>
    <cellStyle name="Input 6 4 4 4" xfId="20473" xr:uid="{00000000-0005-0000-0000-000033530000}"/>
    <cellStyle name="Input 6 4 4 4 2" xfId="20474" xr:uid="{00000000-0005-0000-0000-000034530000}"/>
    <cellStyle name="Input 6 4 4 4 3" xfId="20475" xr:uid="{00000000-0005-0000-0000-000035530000}"/>
    <cellStyle name="Input 6 4 4 5" xfId="20476" xr:uid="{00000000-0005-0000-0000-000036530000}"/>
    <cellStyle name="Input 6 4 4 5 2" xfId="20477" xr:uid="{00000000-0005-0000-0000-000037530000}"/>
    <cellStyle name="Input 6 4 4 5 3" xfId="20478" xr:uid="{00000000-0005-0000-0000-000038530000}"/>
    <cellStyle name="Input 6 4 4 6" xfId="20479" xr:uid="{00000000-0005-0000-0000-000039530000}"/>
    <cellStyle name="Input 6 4 4 6 2" xfId="20480" xr:uid="{00000000-0005-0000-0000-00003A530000}"/>
    <cellStyle name="Input 6 4 4 6 3" xfId="20481" xr:uid="{00000000-0005-0000-0000-00003B530000}"/>
    <cellStyle name="Input 6 4 4 7" xfId="20482" xr:uid="{00000000-0005-0000-0000-00003C530000}"/>
    <cellStyle name="Input 6 4 4 8" xfId="20483" xr:uid="{00000000-0005-0000-0000-00003D530000}"/>
    <cellStyle name="Input 6 4 5" xfId="20484" xr:uid="{00000000-0005-0000-0000-00003E530000}"/>
    <cellStyle name="Input 6 4 5 2" xfId="20485" xr:uid="{00000000-0005-0000-0000-00003F530000}"/>
    <cellStyle name="Input 6 4 5 2 2" xfId="20486" xr:uid="{00000000-0005-0000-0000-000040530000}"/>
    <cellStyle name="Input 6 4 5 2 3" xfId="20487" xr:uid="{00000000-0005-0000-0000-000041530000}"/>
    <cellStyle name="Input 6 4 5 3" xfId="20488" xr:uid="{00000000-0005-0000-0000-000042530000}"/>
    <cellStyle name="Input 6 4 5 3 2" xfId="20489" xr:uid="{00000000-0005-0000-0000-000043530000}"/>
    <cellStyle name="Input 6 4 5 3 3" xfId="20490" xr:uid="{00000000-0005-0000-0000-000044530000}"/>
    <cellStyle name="Input 6 4 5 4" xfId="20491" xr:uid="{00000000-0005-0000-0000-000045530000}"/>
    <cellStyle name="Input 6 4 5 4 2" xfId="20492" xr:uid="{00000000-0005-0000-0000-000046530000}"/>
    <cellStyle name="Input 6 4 5 4 3" xfId="20493" xr:uid="{00000000-0005-0000-0000-000047530000}"/>
    <cellStyle name="Input 6 4 5 5" xfId="20494" xr:uid="{00000000-0005-0000-0000-000048530000}"/>
    <cellStyle name="Input 6 4 5 5 2" xfId="20495" xr:uid="{00000000-0005-0000-0000-000049530000}"/>
    <cellStyle name="Input 6 4 5 5 3" xfId="20496" xr:uid="{00000000-0005-0000-0000-00004A530000}"/>
    <cellStyle name="Input 6 4 5 6" xfId="20497" xr:uid="{00000000-0005-0000-0000-00004B530000}"/>
    <cellStyle name="Input 6 4 5 6 2" xfId="20498" xr:uid="{00000000-0005-0000-0000-00004C530000}"/>
    <cellStyle name="Input 6 4 5 6 3" xfId="20499" xr:uid="{00000000-0005-0000-0000-00004D530000}"/>
    <cellStyle name="Input 6 4 5 7" xfId="20500" xr:uid="{00000000-0005-0000-0000-00004E530000}"/>
    <cellStyle name="Input 6 4 5 8" xfId="20501" xr:uid="{00000000-0005-0000-0000-00004F530000}"/>
    <cellStyle name="Input 6 4 6" xfId="20502" xr:uid="{00000000-0005-0000-0000-000050530000}"/>
    <cellStyle name="Input 6 4 6 2" xfId="20503" xr:uid="{00000000-0005-0000-0000-000051530000}"/>
    <cellStyle name="Input 6 4 6 3" xfId="20504" xr:uid="{00000000-0005-0000-0000-000052530000}"/>
    <cellStyle name="Input 6 4 7" xfId="20505" xr:uid="{00000000-0005-0000-0000-000053530000}"/>
    <cellStyle name="Input 6 4 7 2" xfId="20506" xr:uid="{00000000-0005-0000-0000-000054530000}"/>
    <cellStyle name="Input 6 4 7 3" xfId="20507" xr:uid="{00000000-0005-0000-0000-000055530000}"/>
    <cellStyle name="Input 6 4 8" xfId="20508" xr:uid="{00000000-0005-0000-0000-000056530000}"/>
    <cellStyle name="Input 6 4 8 2" xfId="20509" xr:uid="{00000000-0005-0000-0000-000057530000}"/>
    <cellStyle name="Input 6 4 8 3" xfId="20510" xr:uid="{00000000-0005-0000-0000-000058530000}"/>
    <cellStyle name="Input 6 4 9" xfId="20511" xr:uid="{00000000-0005-0000-0000-000059530000}"/>
    <cellStyle name="Input 6 4 9 2" xfId="20512" xr:uid="{00000000-0005-0000-0000-00005A530000}"/>
    <cellStyle name="Input 6 4 9 3" xfId="20513" xr:uid="{00000000-0005-0000-0000-00005B530000}"/>
    <cellStyle name="Input 6 5" xfId="20514" xr:uid="{00000000-0005-0000-0000-00005C530000}"/>
    <cellStyle name="Input 6 5 2" xfId="20515" xr:uid="{00000000-0005-0000-0000-00005D530000}"/>
    <cellStyle name="Input 6 5 2 2" xfId="20516" xr:uid="{00000000-0005-0000-0000-00005E530000}"/>
    <cellStyle name="Input 6 5 2 2 2" xfId="20517" xr:uid="{00000000-0005-0000-0000-00005F530000}"/>
    <cellStyle name="Input 6 5 2 2 3" xfId="20518" xr:uid="{00000000-0005-0000-0000-000060530000}"/>
    <cellStyle name="Input 6 5 2 3" xfId="20519" xr:uid="{00000000-0005-0000-0000-000061530000}"/>
    <cellStyle name="Input 6 5 2 3 2" xfId="20520" xr:uid="{00000000-0005-0000-0000-000062530000}"/>
    <cellStyle name="Input 6 5 2 3 3" xfId="20521" xr:uid="{00000000-0005-0000-0000-000063530000}"/>
    <cellStyle name="Input 6 5 2 4" xfId="20522" xr:uid="{00000000-0005-0000-0000-000064530000}"/>
    <cellStyle name="Input 6 5 2 4 2" xfId="20523" xr:uid="{00000000-0005-0000-0000-000065530000}"/>
    <cellStyle name="Input 6 5 2 4 3" xfId="20524" xr:uid="{00000000-0005-0000-0000-000066530000}"/>
    <cellStyle name="Input 6 5 2 5" xfId="20525" xr:uid="{00000000-0005-0000-0000-000067530000}"/>
    <cellStyle name="Input 6 5 2 5 2" xfId="20526" xr:uid="{00000000-0005-0000-0000-000068530000}"/>
    <cellStyle name="Input 6 5 2 5 3" xfId="20527" xr:uid="{00000000-0005-0000-0000-000069530000}"/>
    <cellStyle name="Input 6 5 2 6" xfId="20528" xr:uid="{00000000-0005-0000-0000-00006A530000}"/>
    <cellStyle name="Input 6 5 2 6 2" xfId="20529" xr:uid="{00000000-0005-0000-0000-00006B530000}"/>
    <cellStyle name="Input 6 5 2 6 3" xfId="20530" xr:uid="{00000000-0005-0000-0000-00006C530000}"/>
    <cellStyle name="Input 6 5 2 7" xfId="20531" xr:uid="{00000000-0005-0000-0000-00006D530000}"/>
    <cellStyle name="Input 6 5 2 8" xfId="20532" xr:uid="{00000000-0005-0000-0000-00006E530000}"/>
    <cellStyle name="Input 6 5 3" xfId="20533" xr:uid="{00000000-0005-0000-0000-00006F530000}"/>
    <cellStyle name="Input 6 5 3 2" xfId="20534" xr:uid="{00000000-0005-0000-0000-000070530000}"/>
    <cellStyle name="Input 6 5 3 3" xfId="20535" xr:uid="{00000000-0005-0000-0000-000071530000}"/>
    <cellStyle name="Input 6 5 4" xfId="20536" xr:uid="{00000000-0005-0000-0000-000072530000}"/>
    <cellStyle name="Input 6 5 4 2" xfId="20537" xr:uid="{00000000-0005-0000-0000-000073530000}"/>
    <cellStyle name="Input 6 5 4 3" xfId="20538" xr:uid="{00000000-0005-0000-0000-000074530000}"/>
    <cellStyle name="Input 6 5 5" xfId="20539" xr:uid="{00000000-0005-0000-0000-000075530000}"/>
    <cellStyle name="Input 6 5 5 2" xfId="20540" xr:uid="{00000000-0005-0000-0000-000076530000}"/>
    <cellStyle name="Input 6 5 5 3" xfId="20541" xr:uid="{00000000-0005-0000-0000-000077530000}"/>
    <cellStyle name="Input 6 5 6" xfId="20542" xr:uid="{00000000-0005-0000-0000-000078530000}"/>
    <cellStyle name="Input 6 5 6 2" xfId="20543" xr:uid="{00000000-0005-0000-0000-000079530000}"/>
    <cellStyle name="Input 6 5 6 3" xfId="20544" xr:uid="{00000000-0005-0000-0000-00007A530000}"/>
    <cellStyle name="Input 6 5 7" xfId="20545" xr:uid="{00000000-0005-0000-0000-00007B530000}"/>
    <cellStyle name="Input 6 5 8" xfId="20546" xr:uid="{00000000-0005-0000-0000-00007C530000}"/>
    <cellStyle name="Input 6 6" xfId="20547" xr:uid="{00000000-0005-0000-0000-00007D530000}"/>
    <cellStyle name="Input 6 6 2" xfId="20548" xr:uid="{00000000-0005-0000-0000-00007E530000}"/>
    <cellStyle name="Input 6 6 2 2" xfId="20549" xr:uid="{00000000-0005-0000-0000-00007F530000}"/>
    <cellStyle name="Input 6 6 2 3" xfId="20550" xr:uid="{00000000-0005-0000-0000-000080530000}"/>
    <cellStyle name="Input 6 6 3" xfId="20551" xr:uid="{00000000-0005-0000-0000-000081530000}"/>
    <cellStyle name="Input 6 6 3 2" xfId="20552" xr:uid="{00000000-0005-0000-0000-000082530000}"/>
    <cellStyle name="Input 6 6 3 3" xfId="20553" xr:uid="{00000000-0005-0000-0000-000083530000}"/>
    <cellStyle name="Input 6 6 4" xfId="20554" xr:uid="{00000000-0005-0000-0000-000084530000}"/>
    <cellStyle name="Input 6 6 4 2" xfId="20555" xr:uid="{00000000-0005-0000-0000-000085530000}"/>
    <cellStyle name="Input 6 6 4 3" xfId="20556" xr:uid="{00000000-0005-0000-0000-000086530000}"/>
    <cellStyle name="Input 6 6 5" xfId="20557" xr:uid="{00000000-0005-0000-0000-000087530000}"/>
    <cellStyle name="Input 6 6 5 2" xfId="20558" xr:uid="{00000000-0005-0000-0000-000088530000}"/>
    <cellStyle name="Input 6 6 5 3" xfId="20559" xr:uid="{00000000-0005-0000-0000-000089530000}"/>
    <cellStyle name="Input 6 6 6" xfId="20560" xr:uid="{00000000-0005-0000-0000-00008A530000}"/>
    <cellStyle name="Input 6 6 6 2" xfId="20561" xr:uid="{00000000-0005-0000-0000-00008B530000}"/>
    <cellStyle name="Input 6 6 6 3" xfId="20562" xr:uid="{00000000-0005-0000-0000-00008C530000}"/>
    <cellStyle name="Input 6 6 7" xfId="20563" xr:uid="{00000000-0005-0000-0000-00008D530000}"/>
    <cellStyle name="Input 6 6 8" xfId="20564" xr:uid="{00000000-0005-0000-0000-00008E530000}"/>
    <cellStyle name="Input 6 7" xfId="20565" xr:uid="{00000000-0005-0000-0000-00008F530000}"/>
    <cellStyle name="Input 6 7 2" xfId="20566" xr:uid="{00000000-0005-0000-0000-000090530000}"/>
    <cellStyle name="Input 6 7 3" xfId="20567" xr:uid="{00000000-0005-0000-0000-000091530000}"/>
    <cellStyle name="Input 6 8" xfId="20568" xr:uid="{00000000-0005-0000-0000-000092530000}"/>
    <cellStyle name="Input 6 8 2" xfId="20569" xr:uid="{00000000-0005-0000-0000-000093530000}"/>
    <cellStyle name="Input 6 8 3" xfId="20570" xr:uid="{00000000-0005-0000-0000-000094530000}"/>
    <cellStyle name="Input 6 9" xfId="20571" xr:uid="{00000000-0005-0000-0000-000095530000}"/>
    <cellStyle name="Input 6 9 2" xfId="20572" xr:uid="{00000000-0005-0000-0000-000096530000}"/>
    <cellStyle name="Input 6 9 3" xfId="20573" xr:uid="{00000000-0005-0000-0000-000097530000}"/>
    <cellStyle name="Input 7" xfId="20574" xr:uid="{00000000-0005-0000-0000-000098530000}"/>
    <cellStyle name="Input 7 10" xfId="20575" xr:uid="{00000000-0005-0000-0000-000099530000}"/>
    <cellStyle name="Input 7 10 2" xfId="20576" xr:uid="{00000000-0005-0000-0000-00009A530000}"/>
    <cellStyle name="Input 7 10 3" xfId="20577" xr:uid="{00000000-0005-0000-0000-00009B530000}"/>
    <cellStyle name="Input 7 11" xfId="20578" xr:uid="{00000000-0005-0000-0000-00009C530000}"/>
    <cellStyle name="Input 7 12" xfId="20579" xr:uid="{00000000-0005-0000-0000-00009D530000}"/>
    <cellStyle name="Input 7 2" xfId="20580" xr:uid="{00000000-0005-0000-0000-00009E530000}"/>
    <cellStyle name="Input 7 2 10" xfId="20581" xr:uid="{00000000-0005-0000-0000-00009F530000}"/>
    <cellStyle name="Input 7 2 11" xfId="20582" xr:uid="{00000000-0005-0000-0000-0000A0530000}"/>
    <cellStyle name="Input 7 2 2" xfId="20583" xr:uid="{00000000-0005-0000-0000-0000A1530000}"/>
    <cellStyle name="Input 7 2 2 2" xfId="20584" xr:uid="{00000000-0005-0000-0000-0000A2530000}"/>
    <cellStyle name="Input 7 2 2 2 2" xfId="20585" xr:uid="{00000000-0005-0000-0000-0000A3530000}"/>
    <cellStyle name="Input 7 2 2 2 2 2" xfId="20586" xr:uid="{00000000-0005-0000-0000-0000A4530000}"/>
    <cellStyle name="Input 7 2 2 2 2 3" xfId="20587" xr:uid="{00000000-0005-0000-0000-0000A5530000}"/>
    <cellStyle name="Input 7 2 2 2 3" xfId="20588" xr:uid="{00000000-0005-0000-0000-0000A6530000}"/>
    <cellStyle name="Input 7 2 2 2 3 2" xfId="20589" xr:uid="{00000000-0005-0000-0000-0000A7530000}"/>
    <cellStyle name="Input 7 2 2 2 3 3" xfId="20590" xr:uid="{00000000-0005-0000-0000-0000A8530000}"/>
    <cellStyle name="Input 7 2 2 2 4" xfId="20591" xr:uid="{00000000-0005-0000-0000-0000A9530000}"/>
    <cellStyle name="Input 7 2 2 2 4 2" xfId="20592" xr:uid="{00000000-0005-0000-0000-0000AA530000}"/>
    <cellStyle name="Input 7 2 2 2 4 3" xfId="20593" xr:uid="{00000000-0005-0000-0000-0000AB530000}"/>
    <cellStyle name="Input 7 2 2 2 5" xfId="20594" xr:uid="{00000000-0005-0000-0000-0000AC530000}"/>
    <cellStyle name="Input 7 2 2 2 5 2" xfId="20595" xr:uid="{00000000-0005-0000-0000-0000AD530000}"/>
    <cellStyle name="Input 7 2 2 2 5 3" xfId="20596" xr:uid="{00000000-0005-0000-0000-0000AE530000}"/>
    <cellStyle name="Input 7 2 2 2 6" xfId="20597" xr:uid="{00000000-0005-0000-0000-0000AF530000}"/>
    <cellStyle name="Input 7 2 2 2 6 2" xfId="20598" xr:uid="{00000000-0005-0000-0000-0000B0530000}"/>
    <cellStyle name="Input 7 2 2 2 6 3" xfId="20599" xr:uid="{00000000-0005-0000-0000-0000B1530000}"/>
    <cellStyle name="Input 7 2 2 2 7" xfId="20600" xr:uid="{00000000-0005-0000-0000-0000B2530000}"/>
    <cellStyle name="Input 7 2 2 2 8" xfId="20601" xr:uid="{00000000-0005-0000-0000-0000B3530000}"/>
    <cellStyle name="Input 7 2 2 3" xfId="20602" xr:uid="{00000000-0005-0000-0000-0000B4530000}"/>
    <cellStyle name="Input 7 2 2 3 2" xfId="20603" xr:uid="{00000000-0005-0000-0000-0000B5530000}"/>
    <cellStyle name="Input 7 2 2 3 3" xfId="20604" xr:uid="{00000000-0005-0000-0000-0000B6530000}"/>
    <cellStyle name="Input 7 2 2 4" xfId="20605" xr:uid="{00000000-0005-0000-0000-0000B7530000}"/>
    <cellStyle name="Input 7 2 2 4 2" xfId="20606" xr:uid="{00000000-0005-0000-0000-0000B8530000}"/>
    <cellStyle name="Input 7 2 2 4 3" xfId="20607" xr:uid="{00000000-0005-0000-0000-0000B9530000}"/>
    <cellStyle name="Input 7 2 2 5" xfId="20608" xr:uid="{00000000-0005-0000-0000-0000BA530000}"/>
    <cellStyle name="Input 7 2 2 5 2" xfId="20609" xr:uid="{00000000-0005-0000-0000-0000BB530000}"/>
    <cellStyle name="Input 7 2 2 5 3" xfId="20610" xr:uid="{00000000-0005-0000-0000-0000BC530000}"/>
    <cellStyle name="Input 7 2 2 6" xfId="20611" xr:uid="{00000000-0005-0000-0000-0000BD530000}"/>
    <cellStyle name="Input 7 2 2 6 2" xfId="20612" xr:uid="{00000000-0005-0000-0000-0000BE530000}"/>
    <cellStyle name="Input 7 2 2 6 3" xfId="20613" xr:uid="{00000000-0005-0000-0000-0000BF530000}"/>
    <cellStyle name="Input 7 2 2 7" xfId="20614" xr:uid="{00000000-0005-0000-0000-0000C0530000}"/>
    <cellStyle name="Input 7 2 2 8" xfId="20615" xr:uid="{00000000-0005-0000-0000-0000C1530000}"/>
    <cellStyle name="Input 7 2 3" xfId="20616" xr:uid="{00000000-0005-0000-0000-0000C2530000}"/>
    <cellStyle name="Input 7 2 3 2" xfId="20617" xr:uid="{00000000-0005-0000-0000-0000C3530000}"/>
    <cellStyle name="Input 7 2 3 2 2" xfId="20618" xr:uid="{00000000-0005-0000-0000-0000C4530000}"/>
    <cellStyle name="Input 7 2 3 2 2 2" xfId="20619" xr:uid="{00000000-0005-0000-0000-0000C5530000}"/>
    <cellStyle name="Input 7 2 3 2 2 3" xfId="20620" xr:uid="{00000000-0005-0000-0000-0000C6530000}"/>
    <cellStyle name="Input 7 2 3 2 3" xfId="20621" xr:uid="{00000000-0005-0000-0000-0000C7530000}"/>
    <cellStyle name="Input 7 2 3 2 3 2" xfId="20622" xr:uid="{00000000-0005-0000-0000-0000C8530000}"/>
    <cellStyle name="Input 7 2 3 2 3 3" xfId="20623" xr:uid="{00000000-0005-0000-0000-0000C9530000}"/>
    <cellStyle name="Input 7 2 3 2 4" xfId="20624" xr:uid="{00000000-0005-0000-0000-0000CA530000}"/>
    <cellStyle name="Input 7 2 3 2 4 2" xfId="20625" xr:uid="{00000000-0005-0000-0000-0000CB530000}"/>
    <cellStyle name="Input 7 2 3 2 4 3" xfId="20626" xr:uid="{00000000-0005-0000-0000-0000CC530000}"/>
    <cellStyle name="Input 7 2 3 2 5" xfId="20627" xr:uid="{00000000-0005-0000-0000-0000CD530000}"/>
    <cellStyle name="Input 7 2 3 2 5 2" xfId="20628" xr:uid="{00000000-0005-0000-0000-0000CE530000}"/>
    <cellStyle name="Input 7 2 3 2 5 3" xfId="20629" xr:uid="{00000000-0005-0000-0000-0000CF530000}"/>
    <cellStyle name="Input 7 2 3 2 6" xfId="20630" xr:uid="{00000000-0005-0000-0000-0000D0530000}"/>
    <cellStyle name="Input 7 2 3 2 6 2" xfId="20631" xr:uid="{00000000-0005-0000-0000-0000D1530000}"/>
    <cellStyle name="Input 7 2 3 2 6 3" xfId="20632" xr:uid="{00000000-0005-0000-0000-0000D2530000}"/>
    <cellStyle name="Input 7 2 3 2 7" xfId="20633" xr:uid="{00000000-0005-0000-0000-0000D3530000}"/>
    <cellStyle name="Input 7 2 3 2 8" xfId="20634" xr:uid="{00000000-0005-0000-0000-0000D4530000}"/>
    <cellStyle name="Input 7 2 3 3" xfId="20635" xr:uid="{00000000-0005-0000-0000-0000D5530000}"/>
    <cellStyle name="Input 7 2 3 3 2" xfId="20636" xr:uid="{00000000-0005-0000-0000-0000D6530000}"/>
    <cellStyle name="Input 7 2 3 3 3" xfId="20637" xr:uid="{00000000-0005-0000-0000-0000D7530000}"/>
    <cellStyle name="Input 7 2 3 4" xfId="20638" xr:uid="{00000000-0005-0000-0000-0000D8530000}"/>
    <cellStyle name="Input 7 2 3 4 2" xfId="20639" xr:uid="{00000000-0005-0000-0000-0000D9530000}"/>
    <cellStyle name="Input 7 2 3 4 3" xfId="20640" xr:uid="{00000000-0005-0000-0000-0000DA530000}"/>
    <cellStyle name="Input 7 2 3 5" xfId="20641" xr:uid="{00000000-0005-0000-0000-0000DB530000}"/>
    <cellStyle name="Input 7 2 3 5 2" xfId="20642" xr:uid="{00000000-0005-0000-0000-0000DC530000}"/>
    <cellStyle name="Input 7 2 3 5 3" xfId="20643" xr:uid="{00000000-0005-0000-0000-0000DD530000}"/>
    <cellStyle name="Input 7 2 3 6" xfId="20644" xr:uid="{00000000-0005-0000-0000-0000DE530000}"/>
    <cellStyle name="Input 7 2 3 6 2" xfId="20645" xr:uid="{00000000-0005-0000-0000-0000DF530000}"/>
    <cellStyle name="Input 7 2 3 6 3" xfId="20646" xr:uid="{00000000-0005-0000-0000-0000E0530000}"/>
    <cellStyle name="Input 7 2 3 7" xfId="20647" xr:uid="{00000000-0005-0000-0000-0000E1530000}"/>
    <cellStyle name="Input 7 2 3 8" xfId="20648" xr:uid="{00000000-0005-0000-0000-0000E2530000}"/>
    <cellStyle name="Input 7 2 4" xfId="20649" xr:uid="{00000000-0005-0000-0000-0000E3530000}"/>
    <cellStyle name="Input 7 2 4 2" xfId="20650" xr:uid="{00000000-0005-0000-0000-0000E4530000}"/>
    <cellStyle name="Input 7 2 4 2 2" xfId="20651" xr:uid="{00000000-0005-0000-0000-0000E5530000}"/>
    <cellStyle name="Input 7 2 4 2 2 2" xfId="20652" xr:uid="{00000000-0005-0000-0000-0000E6530000}"/>
    <cellStyle name="Input 7 2 4 2 2 3" xfId="20653" xr:uid="{00000000-0005-0000-0000-0000E7530000}"/>
    <cellStyle name="Input 7 2 4 2 3" xfId="20654" xr:uid="{00000000-0005-0000-0000-0000E8530000}"/>
    <cellStyle name="Input 7 2 4 2 3 2" xfId="20655" xr:uid="{00000000-0005-0000-0000-0000E9530000}"/>
    <cellStyle name="Input 7 2 4 2 3 3" xfId="20656" xr:uid="{00000000-0005-0000-0000-0000EA530000}"/>
    <cellStyle name="Input 7 2 4 2 4" xfId="20657" xr:uid="{00000000-0005-0000-0000-0000EB530000}"/>
    <cellStyle name="Input 7 2 4 2 4 2" xfId="20658" xr:uid="{00000000-0005-0000-0000-0000EC530000}"/>
    <cellStyle name="Input 7 2 4 2 4 3" xfId="20659" xr:uid="{00000000-0005-0000-0000-0000ED530000}"/>
    <cellStyle name="Input 7 2 4 2 5" xfId="20660" xr:uid="{00000000-0005-0000-0000-0000EE530000}"/>
    <cellStyle name="Input 7 2 4 2 5 2" xfId="20661" xr:uid="{00000000-0005-0000-0000-0000EF530000}"/>
    <cellStyle name="Input 7 2 4 2 5 3" xfId="20662" xr:uid="{00000000-0005-0000-0000-0000F0530000}"/>
    <cellStyle name="Input 7 2 4 2 6" xfId="20663" xr:uid="{00000000-0005-0000-0000-0000F1530000}"/>
    <cellStyle name="Input 7 2 4 2 6 2" xfId="20664" xr:uid="{00000000-0005-0000-0000-0000F2530000}"/>
    <cellStyle name="Input 7 2 4 2 6 3" xfId="20665" xr:uid="{00000000-0005-0000-0000-0000F3530000}"/>
    <cellStyle name="Input 7 2 4 2 7" xfId="20666" xr:uid="{00000000-0005-0000-0000-0000F4530000}"/>
    <cellStyle name="Input 7 2 4 2 8" xfId="20667" xr:uid="{00000000-0005-0000-0000-0000F5530000}"/>
    <cellStyle name="Input 7 2 4 3" xfId="20668" xr:uid="{00000000-0005-0000-0000-0000F6530000}"/>
    <cellStyle name="Input 7 2 4 3 2" xfId="20669" xr:uid="{00000000-0005-0000-0000-0000F7530000}"/>
    <cellStyle name="Input 7 2 4 3 3" xfId="20670" xr:uid="{00000000-0005-0000-0000-0000F8530000}"/>
    <cellStyle name="Input 7 2 4 4" xfId="20671" xr:uid="{00000000-0005-0000-0000-0000F9530000}"/>
    <cellStyle name="Input 7 2 4 4 2" xfId="20672" xr:uid="{00000000-0005-0000-0000-0000FA530000}"/>
    <cellStyle name="Input 7 2 4 4 3" xfId="20673" xr:uid="{00000000-0005-0000-0000-0000FB530000}"/>
    <cellStyle name="Input 7 2 4 5" xfId="20674" xr:uid="{00000000-0005-0000-0000-0000FC530000}"/>
    <cellStyle name="Input 7 2 4 5 2" xfId="20675" xr:uid="{00000000-0005-0000-0000-0000FD530000}"/>
    <cellStyle name="Input 7 2 4 5 3" xfId="20676" xr:uid="{00000000-0005-0000-0000-0000FE530000}"/>
    <cellStyle name="Input 7 2 4 6" xfId="20677" xr:uid="{00000000-0005-0000-0000-0000FF530000}"/>
    <cellStyle name="Input 7 2 4 6 2" xfId="20678" xr:uid="{00000000-0005-0000-0000-000000540000}"/>
    <cellStyle name="Input 7 2 4 6 3" xfId="20679" xr:uid="{00000000-0005-0000-0000-000001540000}"/>
    <cellStyle name="Input 7 2 4 7" xfId="20680" xr:uid="{00000000-0005-0000-0000-000002540000}"/>
    <cellStyle name="Input 7 2 4 8" xfId="20681" xr:uid="{00000000-0005-0000-0000-000003540000}"/>
    <cellStyle name="Input 7 2 5" xfId="20682" xr:uid="{00000000-0005-0000-0000-000004540000}"/>
    <cellStyle name="Input 7 2 5 2" xfId="20683" xr:uid="{00000000-0005-0000-0000-000005540000}"/>
    <cellStyle name="Input 7 2 5 2 2" xfId="20684" xr:uid="{00000000-0005-0000-0000-000006540000}"/>
    <cellStyle name="Input 7 2 5 2 3" xfId="20685" xr:uid="{00000000-0005-0000-0000-000007540000}"/>
    <cellStyle name="Input 7 2 5 3" xfId="20686" xr:uid="{00000000-0005-0000-0000-000008540000}"/>
    <cellStyle name="Input 7 2 5 3 2" xfId="20687" xr:uid="{00000000-0005-0000-0000-000009540000}"/>
    <cellStyle name="Input 7 2 5 3 3" xfId="20688" xr:uid="{00000000-0005-0000-0000-00000A540000}"/>
    <cellStyle name="Input 7 2 5 4" xfId="20689" xr:uid="{00000000-0005-0000-0000-00000B540000}"/>
    <cellStyle name="Input 7 2 5 4 2" xfId="20690" xr:uid="{00000000-0005-0000-0000-00000C540000}"/>
    <cellStyle name="Input 7 2 5 4 3" xfId="20691" xr:uid="{00000000-0005-0000-0000-00000D540000}"/>
    <cellStyle name="Input 7 2 5 5" xfId="20692" xr:uid="{00000000-0005-0000-0000-00000E540000}"/>
    <cellStyle name="Input 7 2 5 5 2" xfId="20693" xr:uid="{00000000-0005-0000-0000-00000F540000}"/>
    <cellStyle name="Input 7 2 5 5 3" xfId="20694" xr:uid="{00000000-0005-0000-0000-000010540000}"/>
    <cellStyle name="Input 7 2 5 6" xfId="20695" xr:uid="{00000000-0005-0000-0000-000011540000}"/>
    <cellStyle name="Input 7 2 5 6 2" xfId="20696" xr:uid="{00000000-0005-0000-0000-000012540000}"/>
    <cellStyle name="Input 7 2 5 6 3" xfId="20697" xr:uid="{00000000-0005-0000-0000-000013540000}"/>
    <cellStyle name="Input 7 2 5 7" xfId="20698" xr:uid="{00000000-0005-0000-0000-000014540000}"/>
    <cellStyle name="Input 7 2 5 8" xfId="20699" xr:uid="{00000000-0005-0000-0000-000015540000}"/>
    <cellStyle name="Input 7 2 6" xfId="20700" xr:uid="{00000000-0005-0000-0000-000016540000}"/>
    <cellStyle name="Input 7 2 6 2" xfId="20701" xr:uid="{00000000-0005-0000-0000-000017540000}"/>
    <cellStyle name="Input 7 2 6 3" xfId="20702" xr:uid="{00000000-0005-0000-0000-000018540000}"/>
    <cellStyle name="Input 7 2 7" xfId="20703" xr:uid="{00000000-0005-0000-0000-000019540000}"/>
    <cellStyle name="Input 7 2 7 2" xfId="20704" xr:uid="{00000000-0005-0000-0000-00001A540000}"/>
    <cellStyle name="Input 7 2 7 3" xfId="20705" xr:uid="{00000000-0005-0000-0000-00001B540000}"/>
    <cellStyle name="Input 7 2 8" xfId="20706" xr:uid="{00000000-0005-0000-0000-00001C540000}"/>
    <cellStyle name="Input 7 2 8 2" xfId="20707" xr:uid="{00000000-0005-0000-0000-00001D540000}"/>
    <cellStyle name="Input 7 2 8 3" xfId="20708" xr:uid="{00000000-0005-0000-0000-00001E540000}"/>
    <cellStyle name="Input 7 2 9" xfId="20709" xr:uid="{00000000-0005-0000-0000-00001F540000}"/>
    <cellStyle name="Input 7 2 9 2" xfId="20710" xr:uid="{00000000-0005-0000-0000-000020540000}"/>
    <cellStyle name="Input 7 2 9 3" xfId="20711" xr:uid="{00000000-0005-0000-0000-000021540000}"/>
    <cellStyle name="Input 7 3" xfId="20712" xr:uid="{00000000-0005-0000-0000-000022540000}"/>
    <cellStyle name="Input 7 3 10" xfId="20713" xr:uid="{00000000-0005-0000-0000-000023540000}"/>
    <cellStyle name="Input 7 3 11" xfId="20714" xr:uid="{00000000-0005-0000-0000-000024540000}"/>
    <cellStyle name="Input 7 3 2" xfId="20715" xr:uid="{00000000-0005-0000-0000-000025540000}"/>
    <cellStyle name="Input 7 3 2 2" xfId="20716" xr:uid="{00000000-0005-0000-0000-000026540000}"/>
    <cellStyle name="Input 7 3 2 2 2" xfId="20717" xr:uid="{00000000-0005-0000-0000-000027540000}"/>
    <cellStyle name="Input 7 3 2 2 2 2" xfId="20718" xr:uid="{00000000-0005-0000-0000-000028540000}"/>
    <cellStyle name="Input 7 3 2 2 2 3" xfId="20719" xr:uid="{00000000-0005-0000-0000-000029540000}"/>
    <cellStyle name="Input 7 3 2 2 3" xfId="20720" xr:uid="{00000000-0005-0000-0000-00002A540000}"/>
    <cellStyle name="Input 7 3 2 2 3 2" xfId="20721" xr:uid="{00000000-0005-0000-0000-00002B540000}"/>
    <cellStyle name="Input 7 3 2 2 3 3" xfId="20722" xr:uid="{00000000-0005-0000-0000-00002C540000}"/>
    <cellStyle name="Input 7 3 2 2 4" xfId="20723" xr:uid="{00000000-0005-0000-0000-00002D540000}"/>
    <cellStyle name="Input 7 3 2 2 4 2" xfId="20724" xr:uid="{00000000-0005-0000-0000-00002E540000}"/>
    <cellStyle name="Input 7 3 2 2 4 3" xfId="20725" xr:uid="{00000000-0005-0000-0000-00002F540000}"/>
    <cellStyle name="Input 7 3 2 2 5" xfId="20726" xr:uid="{00000000-0005-0000-0000-000030540000}"/>
    <cellStyle name="Input 7 3 2 2 5 2" xfId="20727" xr:uid="{00000000-0005-0000-0000-000031540000}"/>
    <cellStyle name="Input 7 3 2 2 5 3" xfId="20728" xr:uid="{00000000-0005-0000-0000-000032540000}"/>
    <cellStyle name="Input 7 3 2 2 6" xfId="20729" xr:uid="{00000000-0005-0000-0000-000033540000}"/>
    <cellStyle name="Input 7 3 2 2 6 2" xfId="20730" xr:uid="{00000000-0005-0000-0000-000034540000}"/>
    <cellStyle name="Input 7 3 2 2 6 3" xfId="20731" xr:uid="{00000000-0005-0000-0000-000035540000}"/>
    <cellStyle name="Input 7 3 2 2 7" xfId="20732" xr:uid="{00000000-0005-0000-0000-000036540000}"/>
    <cellStyle name="Input 7 3 2 2 8" xfId="20733" xr:uid="{00000000-0005-0000-0000-000037540000}"/>
    <cellStyle name="Input 7 3 2 3" xfId="20734" xr:uid="{00000000-0005-0000-0000-000038540000}"/>
    <cellStyle name="Input 7 3 2 3 2" xfId="20735" xr:uid="{00000000-0005-0000-0000-000039540000}"/>
    <cellStyle name="Input 7 3 2 3 3" xfId="20736" xr:uid="{00000000-0005-0000-0000-00003A540000}"/>
    <cellStyle name="Input 7 3 2 4" xfId="20737" xr:uid="{00000000-0005-0000-0000-00003B540000}"/>
    <cellStyle name="Input 7 3 2 4 2" xfId="20738" xr:uid="{00000000-0005-0000-0000-00003C540000}"/>
    <cellStyle name="Input 7 3 2 4 3" xfId="20739" xr:uid="{00000000-0005-0000-0000-00003D540000}"/>
    <cellStyle name="Input 7 3 2 5" xfId="20740" xr:uid="{00000000-0005-0000-0000-00003E540000}"/>
    <cellStyle name="Input 7 3 2 5 2" xfId="20741" xr:uid="{00000000-0005-0000-0000-00003F540000}"/>
    <cellStyle name="Input 7 3 2 5 3" xfId="20742" xr:uid="{00000000-0005-0000-0000-000040540000}"/>
    <cellStyle name="Input 7 3 2 6" xfId="20743" xr:uid="{00000000-0005-0000-0000-000041540000}"/>
    <cellStyle name="Input 7 3 2 6 2" xfId="20744" xr:uid="{00000000-0005-0000-0000-000042540000}"/>
    <cellStyle name="Input 7 3 2 6 3" xfId="20745" xr:uid="{00000000-0005-0000-0000-000043540000}"/>
    <cellStyle name="Input 7 3 2 7" xfId="20746" xr:uid="{00000000-0005-0000-0000-000044540000}"/>
    <cellStyle name="Input 7 3 2 8" xfId="20747" xr:uid="{00000000-0005-0000-0000-000045540000}"/>
    <cellStyle name="Input 7 3 3" xfId="20748" xr:uid="{00000000-0005-0000-0000-000046540000}"/>
    <cellStyle name="Input 7 3 3 2" xfId="20749" xr:uid="{00000000-0005-0000-0000-000047540000}"/>
    <cellStyle name="Input 7 3 3 2 2" xfId="20750" xr:uid="{00000000-0005-0000-0000-000048540000}"/>
    <cellStyle name="Input 7 3 3 2 2 2" xfId="20751" xr:uid="{00000000-0005-0000-0000-000049540000}"/>
    <cellStyle name="Input 7 3 3 2 2 3" xfId="20752" xr:uid="{00000000-0005-0000-0000-00004A540000}"/>
    <cellStyle name="Input 7 3 3 2 3" xfId="20753" xr:uid="{00000000-0005-0000-0000-00004B540000}"/>
    <cellStyle name="Input 7 3 3 2 3 2" xfId="20754" xr:uid="{00000000-0005-0000-0000-00004C540000}"/>
    <cellStyle name="Input 7 3 3 2 3 3" xfId="20755" xr:uid="{00000000-0005-0000-0000-00004D540000}"/>
    <cellStyle name="Input 7 3 3 2 4" xfId="20756" xr:uid="{00000000-0005-0000-0000-00004E540000}"/>
    <cellStyle name="Input 7 3 3 2 4 2" xfId="20757" xr:uid="{00000000-0005-0000-0000-00004F540000}"/>
    <cellStyle name="Input 7 3 3 2 4 3" xfId="20758" xr:uid="{00000000-0005-0000-0000-000050540000}"/>
    <cellStyle name="Input 7 3 3 2 5" xfId="20759" xr:uid="{00000000-0005-0000-0000-000051540000}"/>
    <cellStyle name="Input 7 3 3 2 5 2" xfId="20760" xr:uid="{00000000-0005-0000-0000-000052540000}"/>
    <cellStyle name="Input 7 3 3 2 5 3" xfId="20761" xr:uid="{00000000-0005-0000-0000-000053540000}"/>
    <cellStyle name="Input 7 3 3 2 6" xfId="20762" xr:uid="{00000000-0005-0000-0000-000054540000}"/>
    <cellStyle name="Input 7 3 3 2 6 2" xfId="20763" xr:uid="{00000000-0005-0000-0000-000055540000}"/>
    <cellStyle name="Input 7 3 3 2 6 3" xfId="20764" xr:uid="{00000000-0005-0000-0000-000056540000}"/>
    <cellStyle name="Input 7 3 3 2 7" xfId="20765" xr:uid="{00000000-0005-0000-0000-000057540000}"/>
    <cellStyle name="Input 7 3 3 2 8" xfId="20766" xr:uid="{00000000-0005-0000-0000-000058540000}"/>
    <cellStyle name="Input 7 3 3 3" xfId="20767" xr:uid="{00000000-0005-0000-0000-000059540000}"/>
    <cellStyle name="Input 7 3 3 3 2" xfId="20768" xr:uid="{00000000-0005-0000-0000-00005A540000}"/>
    <cellStyle name="Input 7 3 3 3 3" xfId="20769" xr:uid="{00000000-0005-0000-0000-00005B540000}"/>
    <cellStyle name="Input 7 3 3 4" xfId="20770" xr:uid="{00000000-0005-0000-0000-00005C540000}"/>
    <cellStyle name="Input 7 3 3 4 2" xfId="20771" xr:uid="{00000000-0005-0000-0000-00005D540000}"/>
    <cellStyle name="Input 7 3 3 4 3" xfId="20772" xr:uid="{00000000-0005-0000-0000-00005E540000}"/>
    <cellStyle name="Input 7 3 3 5" xfId="20773" xr:uid="{00000000-0005-0000-0000-00005F540000}"/>
    <cellStyle name="Input 7 3 3 5 2" xfId="20774" xr:uid="{00000000-0005-0000-0000-000060540000}"/>
    <cellStyle name="Input 7 3 3 5 3" xfId="20775" xr:uid="{00000000-0005-0000-0000-000061540000}"/>
    <cellStyle name="Input 7 3 3 6" xfId="20776" xr:uid="{00000000-0005-0000-0000-000062540000}"/>
    <cellStyle name="Input 7 3 3 6 2" xfId="20777" xr:uid="{00000000-0005-0000-0000-000063540000}"/>
    <cellStyle name="Input 7 3 3 6 3" xfId="20778" xr:uid="{00000000-0005-0000-0000-000064540000}"/>
    <cellStyle name="Input 7 3 3 7" xfId="20779" xr:uid="{00000000-0005-0000-0000-000065540000}"/>
    <cellStyle name="Input 7 3 3 8" xfId="20780" xr:uid="{00000000-0005-0000-0000-000066540000}"/>
    <cellStyle name="Input 7 3 4" xfId="20781" xr:uid="{00000000-0005-0000-0000-000067540000}"/>
    <cellStyle name="Input 7 3 4 2" xfId="20782" xr:uid="{00000000-0005-0000-0000-000068540000}"/>
    <cellStyle name="Input 7 3 4 2 2" xfId="20783" xr:uid="{00000000-0005-0000-0000-000069540000}"/>
    <cellStyle name="Input 7 3 4 2 2 2" xfId="20784" xr:uid="{00000000-0005-0000-0000-00006A540000}"/>
    <cellStyle name="Input 7 3 4 2 2 3" xfId="20785" xr:uid="{00000000-0005-0000-0000-00006B540000}"/>
    <cellStyle name="Input 7 3 4 2 3" xfId="20786" xr:uid="{00000000-0005-0000-0000-00006C540000}"/>
    <cellStyle name="Input 7 3 4 2 3 2" xfId="20787" xr:uid="{00000000-0005-0000-0000-00006D540000}"/>
    <cellStyle name="Input 7 3 4 2 3 3" xfId="20788" xr:uid="{00000000-0005-0000-0000-00006E540000}"/>
    <cellStyle name="Input 7 3 4 2 4" xfId="20789" xr:uid="{00000000-0005-0000-0000-00006F540000}"/>
    <cellStyle name="Input 7 3 4 2 4 2" xfId="20790" xr:uid="{00000000-0005-0000-0000-000070540000}"/>
    <cellStyle name="Input 7 3 4 2 4 3" xfId="20791" xr:uid="{00000000-0005-0000-0000-000071540000}"/>
    <cellStyle name="Input 7 3 4 2 5" xfId="20792" xr:uid="{00000000-0005-0000-0000-000072540000}"/>
    <cellStyle name="Input 7 3 4 2 5 2" xfId="20793" xr:uid="{00000000-0005-0000-0000-000073540000}"/>
    <cellStyle name="Input 7 3 4 2 5 3" xfId="20794" xr:uid="{00000000-0005-0000-0000-000074540000}"/>
    <cellStyle name="Input 7 3 4 2 6" xfId="20795" xr:uid="{00000000-0005-0000-0000-000075540000}"/>
    <cellStyle name="Input 7 3 4 2 6 2" xfId="20796" xr:uid="{00000000-0005-0000-0000-000076540000}"/>
    <cellStyle name="Input 7 3 4 2 6 3" xfId="20797" xr:uid="{00000000-0005-0000-0000-000077540000}"/>
    <cellStyle name="Input 7 3 4 2 7" xfId="20798" xr:uid="{00000000-0005-0000-0000-000078540000}"/>
    <cellStyle name="Input 7 3 4 2 8" xfId="20799" xr:uid="{00000000-0005-0000-0000-000079540000}"/>
    <cellStyle name="Input 7 3 4 3" xfId="20800" xr:uid="{00000000-0005-0000-0000-00007A540000}"/>
    <cellStyle name="Input 7 3 4 3 2" xfId="20801" xr:uid="{00000000-0005-0000-0000-00007B540000}"/>
    <cellStyle name="Input 7 3 4 3 3" xfId="20802" xr:uid="{00000000-0005-0000-0000-00007C540000}"/>
    <cellStyle name="Input 7 3 4 4" xfId="20803" xr:uid="{00000000-0005-0000-0000-00007D540000}"/>
    <cellStyle name="Input 7 3 4 4 2" xfId="20804" xr:uid="{00000000-0005-0000-0000-00007E540000}"/>
    <cellStyle name="Input 7 3 4 4 3" xfId="20805" xr:uid="{00000000-0005-0000-0000-00007F540000}"/>
    <cellStyle name="Input 7 3 4 5" xfId="20806" xr:uid="{00000000-0005-0000-0000-000080540000}"/>
    <cellStyle name="Input 7 3 4 5 2" xfId="20807" xr:uid="{00000000-0005-0000-0000-000081540000}"/>
    <cellStyle name="Input 7 3 4 5 3" xfId="20808" xr:uid="{00000000-0005-0000-0000-000082540000}"/>
    <cellStyle name="Input 7 3 4 6" xfId="20809" xr:uid="{00000000-0005-0000-0000-000083540000}"/>
    <cellStyle name="Input 7 3 4 6 2" xfId="20810" xr:uid="{00000000-0005-0000-0000-000084540000}"/>
    <cellStyle name="Input 7 3 4 6 3" xfId="20811" xr:uid="{00000000-0005-0000-0000-000085540000}"/>
    <cellStyle name="Input 7 3 4 7" xfId="20812" xr:uid="{00000000-0005-0000-0000-000086540000}"/>
    <cellStyle name="Input 7 3 4 8" xfId="20813" xr:uid="{00000000-0005-0000-0000-000087540000}"/>
    <cellStyle name="Input 7 3 5" xfId="20814" xr:uid="{00000000-0005-0000-0000-000088540000}"/>
    <cellStyle name="Input 7 3 5 2" xfId="20815" xr:uid="{00000000-0005-0000-0000-000089540000}"/>
    <cellStyle name="Input 7 3 5 2 2" xfId="20816" xr:uid="{00000000-0005-0000-0000-00008A540000}"/>
    <cellStyle name="Input 7 3 5 2 3" xfId="20817" xr:uid="{00000000-0005-0000-0000-00008B540000}"/>
    <cellStyle name="Input 7 3 5 3" xfId="20818" xr:uid="{00000000-0005-0000-0000-00008C540000}"/>
    <cellStyle name="Input 7 3 5 3 2" xfId="20819" xr:uid="{00000000-0005-0000-0000-00008D540000}"/>
    <cellStyle name="Input 7 3 5 3 3" xfId="20820" xr:uid="{00000000-0005-0000-0000-00008E540000}"/>
    <cellStyle name="Input 7 3 5 4" xfId="20821" xr:uid="{00000000-0005-0000-0000-00008F540000}"/>
    <cellStyle name="Input 7 3 5 4 2" xfId="20822" xr:uid="{00000000-0005-0000-0000-000090540000}"/>
    <cellStyle name="Input 7 3 5 4 3" xfId="20823" xr:uid="{00000000-0005-0000-0000-000091540000}"/>
    <cellStyle name="Input 7 3 5 5" xfId="20824" xr:uid="{00000000-0005-0000-0000-000092540000}"/>
    <cellStyle name="Input 7 3 5 5 2" xfId="20825" xr:uid="{00000000-0005-0000-0000-000093540000}"/>
    <cellStyle name="Input 7 3 5 5 3" xfId="20826" xr:uid="{00000000-0005-0000-0000-000094540000}"/>
    <cellStyle name="Input 7 3 5 6" xfId="20827" xr:uid="{00000000-0005-0000-0000-000095540000}"/>
    <cellStyle name="Input 7 3 5 6 2" xfId="20828" xr:uid="{00000000-0005-0000-0000-000096540000}"/>
    <cellStyle name="Input 7 3 5 6 3" xfId="20829" xr:uid="{00000000-0005-0000-0000-000097540000}"/>
    <cellStyle name="Input 7 3 5 7" xfId="20830" xr:uid="{00000000-0005-0000-0000-000098540000}"/>
    <cellStyle name="Input 7 3 5 8" xfId="20831" xr:uid="{00000000-0005-0000-0000-000099540000}"/>
    <cellStyle name="Input 7 3 6" xfId="20832" xr:uid="{00000000-0005-0000-0000-00009A540000}"/>
    <cellStyle name="Input 7 3 6 2" xfId="20833" xr:uid="{00000000-0005-0000-0000-00009B540000}"/>
    <cellStyle name="Input 7 3 6 3" xfId="20834" xr:uid="{00000000-0005-0000-0000-00009C540000}"/>
    <cellStyle name="Input 7 3 7" xfId="20835" xr:uid="{00000000-0005-0000-0000-00009D540000}"/>
    <cellStyle name="Input 7 3 7 2" xfId="20836" xr:uid="{00000000-0005-0000-0000-00009E540000}"/>
    <cellStyle name="Input 7 3 7 3" xfId="20837" xr:uid="{00000000-0005-0000-0000-00009F540000}"/>
    <cellStyle name="Input 7 3 8" xfId="20838" xr:uid="{00000000-0005-0000-0000-0000A0540000}"/>
    <cellStyle name="Input 7 3 8 2" xfId="20839" xr:uid="{00000000-0005-0000-0000-0000A1540000}"/>
    <cellStyle name="Input 7 3 8 3" xfId="20840" xr:uid="{00000000-0005-0000-0000-0000A2540000}"/>
    <cellStyle name="Input 7 3 9" xfId="20841" xr:uid="{00000000-0005-0000-0000-0000A3540000}"/>
    <cellStyle name="Input 7 3 9 2" xfId="20842" xr:uid="{00000000-0005-0000-0000-0000A4540000}"/>
    <cellStyle name="Input 7 3 9 3" xfId="20843" xr:uid="{00000000-0005-0000-0000-0000A5540000}"/>
    <cellStyle name="Input 7 4" xfId="20844" xr:uid="{00000000-0005-0000-0000-0000A6540000}"/>
    <cellStyle name="Input 7 4 10" xfId="20845" xr:uid="{00000000-0005-0000-0000-0000A7540000}"/>
    <cellStyle name="Input 7 4 11" xfId="20846" xr:uid="{00000000-0005-0000-0000-0000A8540000}"/>
    <cellStyle name="Input 7 4 2" xfId="20847" xr:uid="{00000000-0005-0000-0000-0000A9540000}"/>
    <cellStyle name="Input 7 4 2 2" xfId="20848" xr:uid="{00000000-0005-0000-0000-0000AA540000}"/>
    <cellStyle name="Input 7 4 2 2 2" xfId="20849" xr:uid="{00000000-0005-0000-0000-0000AB540000}"/>
    <cellStyle name="Input 7 4 2 2 2 2" xfId="20850" xr:uid="{00000000-0005-0000-0000-0000AC540000}"/>
    <cellStyle name="Input 7 4 2 2 2 3" xfId="20851" xr:uid="{00000000-0005-0000-0000-0000AD540000}"/>
    <cellStyle name="Input 7 4 2 2 3" xfId="20852" xr:uid="{00000000-0005-0000-0000-0000AE540000}"/>
    <cellStyle name="Input 7 4 2 2 3 2" xfId="20853" xr:uid="{00000000-0005-0000-0000-0000AF540000}"/>
    <cellStyle name="Input 7 4 2 2 3 3" xfId="20854" xr:uid="{00000000-0005-0000-0000-0000B0540000}"/>
    <cellStyle name="Input 7 4 2 2 4" xfId="20855" xr:uid="{00000000-0005-0000-0000-0000B1540000}"/>
    <cellStyle name="Input 7 4 2 2 4 2" xfId="20856" xr:uid="{00000000-0005-0000-0000-0000B2540000}"/>
    <cellStyle name="Input 7 4 2 2 4 3" xfId="20857" xr:uid="{00000000-0005-0000-0000-0000B3540000}"/>
    <cellStyle name="Input 7 4 2 2 5" xfId="20858" xr:uid="{00000000-0005-0000-0000-0000B4540000}"/>
    <cellStyle name="Input 7 4 2 2 5 2" xfId="20859" xr:uid="{00000000-0005-0000-0000-0000B5540000}"/>
    <cellStyle name="Input 7 4 2 2 5 3" xfId="20860" xr:uid="{00000000-0005-0000-0000-0000B6540000}"/>
    <cellStyle name="Input 7 4 2 2 6" xfId="20861" xr:uid="{00000000-0005-0000-0000-0000B7540000}"/>
    <cellStyle name="Input 7 4 2 2 6 2" xfId="20862" xr:uid="{00000000-0005-0000-0000-0000B8540000}"/>
    <cellStyle name="Input 7 4 2 2 6 3" xfId="20863" xr:uid="{00000000-0005-0000-0000-0000B9540000}"/>
    <cellStyle name="Input 7 4 2 2 7" xfId="20864" xr:uid="{00000000-0005-0000-0000-0000BA540000}"/>
    <cellStyle name="Input 7 4 2 2 8" xfId="20865" xr:uid="{00000000-0005-0000-0000-0000BB540000}"/>
    <cellStyle name="Input 7 4 2 3" xfId="20866" xr:uid="{00000000-0005-0000-0000-0000BC540000}"/>
    <cellStyle name="Input 7 4 2 3 2" xfId="20867" xr:uid="{00000000-0005-0000-0000-0000BD540000}"/>
    <cellStyle name="Input 7 4 2 3 3" xfId="20868" xr:uid="{00000000-0005-0000-0000-0000BE540000}"/>
    <cellStyle name="Input 7 4 2 4" xfId="20869" xr:uid="{00000000-0005-0000-0000-0000BF540000}"/>
    <cellStyle name="Input 7 4 2 4 2" xfId="20870" xr:uid="{00000000-0005-0000-0000-0000C0540000}"/>
    <cellStyle name="Input 7 4 2 4 3" xfId="20871" xr:uid="{00000000-0005-0000-0000-0000C1540000}"/>
    <cellStyle name="Input 7 4 2 5" xfId="20872" xr:uid="{00000000-0005-0000-0000-0000C2540000}"/>
    <cellStyle name="Input 7 4 2 5 2" xfId="20873" xr:uid="{00000000-0005-0000-0000-0000C3540000}"/>
    <cellStyle name="Input 7 4 2 5 3" xfId="20874" xr:uid="{00000000-0005-0000-0000-0000C4540000}"/>
    <cellStyle name="Input 7 4 2 6" xfId="20875" xr:uid="{00000000-0005-0000-0000-0000C5540000}"/>
    <cellStyle name="Input 7 4 2 6 2" xfId="20876" xr:uid="{00000000-0005-0000-0000-0000C6540000}"/>
    <cellStyle name="Input 7 4 2 6 3" xfId="20877" xr:uid="{00000000-0005-0000-0000-0000C7540000}"/>
    <cellStyle name="Input 7 4 2 7" xfId="20878" xr:uid="{00000000-0005-0000-0000-0000C8540000}"/>
    <cellStyle name="Input 7 4 2 8" xfId="20879" xr:uid="{00000000-0005-0000-0000-0000C9540000}"/>
    <cellStyle name="Input 7 4 3" xfId="20880" xr:uid="{00000000-0005-0000-0000-0000CA540000}"/>
    <cellStyle name="Input 7 4 3 2" xfId="20881" xr:uid="{00000000-0005-0000-0000-0000CB540000}"/>
    <cellStyle name="Input 7 4 3 2 2" xfId="20882" xr:uid="{00000000-0005-0000-0000-0000CC540000}"/>
    <cellStyle name="Input 7 4 3 2 2 2" xfId="20883" xr:uid="{00000000-0005-0000-0000-0000CD540000}"/>
    <cellStyle name="Input 7 4 3 2 2 3" xfId="20884" xr:uid="{00000000-0005-0000-0000-0000CE540000}"/>
    <cellStyle name="Input 7 4 3 2 3" xfId="20885" xr:uid="{00000000-0005-0000-0000-0000CF540000}"/>
    <cellStyle name="Input 7 4 3 2 3 2" xfId="20886" xr:uid="{00000000-0005-0000-0000-0000D0540000}"/>
    <cellStyle name="Input 7 4 3 2 3 3" xfId="20887" xr:uid="{00000000-0005-0000-0000-0000D1540000}"/>
    <cellStyle name="Input 7 4 3 2 4" xfId="20888" xr:uid="{00000000-0005-0000-0000-0000D2540000}"/>
    <cellStyle name="Input 7 4 3 2 4 2" xfId="20889" xr:uid="{00000000-0005-0000-0000-0000D3540000}"/>
    <cellStyle name="Input 7 4 3 2 4 3" xfId="20890" xr:uid="{00000000-0005-0000-0000-0000D4540000}"/>
    <cellStyle name="Input 7 4 3 2 5" xfId="20891" xr:uid="{00000000-0005-0000-0000-0000D5540000}"/>
    <cellStyle name="Input 7 4 3 2 5 2" xfId="20892" xr:uid="{00000000-0005-0000-0000-0000D6540000}"/>
    <cellStyle name="Input 7 4 3 2 5 3" xfId="20893" xr:uid="{00000000-0005-0000-0000-0000D7540000}"/>
    <cellStyle name="Input 7 4 3 2 6" xfId="20894" xr:uid="{00000000-0005-0000-0000-0000D8540000}"/>
    <cellStyle name="Input 7 4 3 2 6 2" xfId="20895" xr:uid="{00000000-0005-0000-0000-0000D9540000}"/>
    <cellStyle name="Input 7 4 3 2 6 3" xfId="20896" xr:uid="{00000000-0005-0000-0000-0000DA540000}"/>
    <cellStyle name="Input 7 4 3 2 7" xfId="20897" xr:uid="{00000000-0005-0000-0000-0000DB540000}"/>
    <cellStyle name="Input 7 4 3 2 8" xfId="20898" xr:uid="{00000000-0005-0000-0000-0000DC540000}"/>
    <cellStyle name="Input 7 4 3 3" xfId="20899" xr:uid="{00000000-0005-0000-0000-0000DD540000}"/>
    <cellStyle name="Input 7 4 3 3 2" xfId="20900" xr:uid="{00000000-0005-0000-0000-0000DE540000}"/>
    <cellStyle name="Input 7 4 3 3 3" xfId="20901" xr:uid="{00000000-0005-0000-0000-0000DF540000}"/>
    <cellStyle name="Input 7 4 3 4" xfId="20902" xr:uid="{00000000-0005-0000-0000-0000E0540000}"/>
    <cellStyle name="Input 7 4 3 4 2" xfId="20903" xr:uid="{00000000-0005-0000-0000-0000E1540000}"/>
    <cellStyle name="Input 7 4 3 4 3" xfId="20904" xr:uid="{00000000-0005-0000-0000-0000E2540000}"/>
    <cellStyle name="Input 7 4 3 5" xfId="20905" xr:uid="{00000000-0005-0000-0000-0000E3540000}"/>
    <cellStyle name="Input 7 4 3 5 2" xfId="20906" xr:uid="{00000000-0005-0000-0000-0000E4540000}"/>
    <cellStyle name="Input 7 4 3 5 3" xfId="20907" xr:uid="{00000000-0005-0000-0000-0000E5540000}"/>
    <cellStyle name="Input 7 4 3 6" xfId="20908" xr:uid="{00000000-0005-0000-0000-0000E6540000}"/>
    <cellStyle name="Input 7 4 3 6 2" xfId="20909" xr:uid="{00000000-0005-0000-0000-0000E7540000}"/>
    <cellStyle name="Input 7 4 3 6 3" xfId="20910" xr:uid="{00000000-0005-0000-0000-0000E8540000}"/>
    <cellStyle name="Input 7 4 3 7" xfId="20911" xr:uid="{00000000-0005-0000-0000-0000E9540000}"/>
    <cellStyle name="Input 7 4 3 8" xfId="20912" xr:uid="{00000000-0005-0000-0000-0000EA540000}"/>
    <cellStyle name="Input 7 4 4" xfId="20913" xr:uid="{00000000-0005-0000-0000-0000EB540000}"/>
    <cellStyle name="Input 7 4 4 2" xfId="20914" xr:uid="{00000000-0005-0000-0000-0000EC540000}"/>
    <cellStyle name="Input 7 4 4 2 2" xfId="20915" xr:uid="{00000000-0005-0000-0000-0000ED540000}"/>
    <cellStyle name="Input 7 4 4 2 2 2" xfId="20916" xr:uid="{00000000-0005-0000-0000-0000EE540000}"/>
    <cellStyle name="Input 7 4 4 2 2 3" xfId="20917" xr:uid="{00000000-0005-0000-0000-0000EF540000}"/>
    <cellStyle name="Input 7 4 4 2 3" xfId="20918" xr:uid="{00000000-0005-0000-0000-0000F0540000}"/>
    <cellStyle name="Input 7 4 4 2 3 2" xfId="20919" xr:uid="{00000000-0005-0000-0000-0000F1540000}"/>
    <cellStyle name="Input 7 4 4 2 3 3" xfId="20920" xr:uid="{00000000-0005-0000-0000-0000F2540000}"/>
    <cellStyle name="Input 7 4 4 2 4" xfId="20921" xr:uid="{00000000-0005-0000-0000-0000F3540000}"/>
    <cellStyle name="Input 7 4 4 2 4 2" xfId="20922" xr:uid="{00000000-0005-0000-0000-0000F4540000}"/>
    <cellStyle name="Input 7 4 4 2 4 3" xfId="20923" xr:uid="{00000000-0005-0000-0000-0000F5540000}"/>
    <cellStyle name="Input 7 4 4 2 5" xfId="20924" xr:uid="{00000000-0005-0000-0000-0000F6540000}"/>
    <cellStyle name="Input 7 4 4 2 5 2" xfId="20925" xr:uid="{00000000-0005-0000-0000-0000F7540000}"/>
    <cellStyle name="Input 7 4 4 2 5 3" xfId="20926" xr:uid="{00000000-0005-0000-0000-0000F8540000}"/>
    <cellStyle name="Input 7 4 4 2 6" xfId="20927" xr:uid="{00000000-0005-0000-0000-0000F9540000}"/>
    <cellStyle name="Input 7 4 4 2 6 2" xfId="20928" xr:uid="{00000000-0005-0000-0000-0000FA540000}"/>
    <cellStyle name="Input 7 4 4 2 6 3" xfId="20929" xr:uid="{00000000-0005-0000-0000-0000FB540000}"/>
    <cellStyle name="Input 7 4 4 2 7" xfId="20930" xr:uid="{00000000-0005-0000-0000-0000FC540000}"/>
    <cellStyle name="Input 7 4 4 2 8" xfId="20931" xr:uid="{00000000-0005-0000-0000-0000FD540000}"/>
    <cellStyle name="Input 7 4 4 3" xfId="20932" xr:uid="{00000000-0005-0000-0000-0000FE540000}"/>
    <cellStyle name="Input 7 4 4 3 2" xfId="20933" xr:uid="{00000000-0005-0000-0000-0000FF540000}"/>
    <cellStyle name="Input 7 4 4 3 3" xfId="20934" xr:uid="{00000000-0005-0000-0000-000000550000}"/>
    <cellStyle name="Input 7 4 4 4" xfId="20935" xr:uid="{00000000-0005-0000-0000-000001550000}"/>
    <cellStyle name="Input 7 4 4 4 2" xfId="20936" xr:uid="{00000000-0005-0000-0000-000002550000}"/>
    <cellStyle name="Input 7 4 4 4 3" xfId="20937" xr:uid="{00000000-0005-0000-0000-000003550000}"/>
    <cellStyle name="Input 7 4 4 5" xfId="20938" xr:uid="{00000000-0005-0000-0000-000004550000}"/>
    <cellStyle name="Input 7 4 4 5 2" xfId="20939" xr:uid="{00000000-0005-0000-0000-000005550000}"/>
    <cellStyle name="Input 7 4 4 5 3" xfId="20940" xr:uid="{00000000-0005-0000-0000-000006550000}"/>
    <cellStyle name="Input 7 4 4 6" xfId="20941" xr:uid="{00000000-0005-0000-0000-000007550000}"/>
    <cellStyle name="Input 7 4 4 6 2" xfId="20942" xr:uid="{00000000-0005-0000-0000-000008550000}"/>
    <cellStyle name="Input 7 4 4 6 3" xfId="20943" xr:uid="{00000000-0005-0000-0000-000009550000}"/>
    <cellStyle name="Input 7 4 4 7" xfId="20944" xr:uid="{00000000-0005-0000-0000-00000A550000}"/>
    <cellStyle name="Input 7 4 4 8" xfId="20945" xr:uid="{00000000-0005-0000-0000-00000B550000}"/>
    <cellStyle name="Input 7 4 5" xfId="20946" xr:uid="{00000000-0005-0000-0000-00000C550000}"/>
    <cellStyle name="Input 7 4 5 2" xfId="20947" xr:uid="{00000000-0005-0000-0000-00000D550000}"/>
    <cellStyle name="Input 7 4 5 2 2" xfId="20948" xr:uid="{00000000-0005-0000-0000-00000E550000}"/>
    <cellStyle name="Input 7 4 5 2 3" xfId="20949" xr:uid="{00000000-0005-0000-0000-00000F550000}"/>
    <cellStyle name="Input 7 4 5 3" xfId="20950" xr:uid="{00000000-0005-0000-0000-000010550000}"/>
    <cellStyle name="Input 7 4 5 3 2" xfId="20951" xr:uid="{00000000-0005-0000-0000-000011550000}"/>
    <cellStyle name="Input 7 4 5 3 3" xfId="20952" xr:uid="{00000000-0005-0000-0000-000012550000}"/>
    <cellStyle name="Input 7 4 5 4" xfId="20953" xr:uid="{00000000-0005-0000-0000-000013550000}"/>
    <cellStyle name="Input 7 4 5 4 2" xfId="20954" xr:uid="{00000000-0005-0000-0000-000014550000}"/>
    <cellStyle name="Input 7 4 5 4 3" xfId="20955" xr:uid="{00000000-0005-0000-0000-000015550000}"/>
    <cellStyle name="Input 7 4 5 5" xfId="20956" xr:uid="{00000000-0005-0000-0000-000016550000}"/>
    <cellStyle name="Input 7 4 5 5 2" xfId="20957" xr:uid="{00000000-0005-0000-0000-000017550000}"/>
    <cellStyle name="Input 7 4 5 5 3" xfId="20958" xr:uid="{00000000-0005-0000-0000-000018550000}"/>
    <cellStyle name="Input 7 4 5 6" xfId="20959" xr:uid="{00000000-0005-0000-0000-000019550000}"/>
    <cellStyle name="Input 7 4 5 6 2" xfId="20960" xr:uid="{00000000-0005-0000-0000-00001A550000}"/>
    <cellStyle name="Input 7 4 5 6 3" xfId="20961" xr:uid="{00000000-0005-0000-0000-00001B550000}"/>
    <cellStyle name="Input 7 4 5 7" xfId="20962" xr:uid="{00000000-0005-0000-0000-00001C550000}"/>
    <cellStyle name="Input 7 4 5 8" xfId="20963" xr:uid="{00000000-0005-0000-0000-00001D550000}"/>
    <cellStyle name="Input 7 4 6" xfId="20964" xr:uid="{00000000-0005-0000-0000-00001E550000}"/>
    <cellStyle name="Input 7 4 6 2" xfId="20965" xr:uid="{00000000-0005-0000-0000-00001F550000}"/>
    <cellStyle name="Input 7 4 6 3" xfId="20966" xr:uid="{00000000-0005-0000-0000-000020550000}"/>
    <cellStyle name="Input 7 4 7" xfId="20967" xr:uid="{00000000-0005-0000-0000-000021550000}"/>
    <cellStyle name="Input 7 4 7 2" xfId="20968" xr:uid="{00000000-0005-0000-0000-000022550000}"/>
    <cellStyle name="Input 7 4 7 3" xfId="20969" xr:uid="{00000000-0005-0000-0000-000023550000}"/>
    <cellStyle name="Input 7 4 8" xfId="20970" xr:uid="{00000000-0005-0000-0000-000024550000}"/>
    <cellStyle name="Input 7 4 8 2" xfId="20971" xr:uid="{00000000-0005-0000-0000-000025550000}"/>
    <cellStyle name="Input 7 4 8 3" xfId="20972" xr:uid="{00000000-0005-0000-0000-000026550000}"/>
    <cellStyle name="Input 7 4 9" xfId="20973" xr:uid="{00000000-0005-0000-0000-000027550000}"/>
    <cellStyle name="Input 7 4 9 2" xfId="20974" xr:uid="{00000000-0005-0000-0000-000028550000}"/>
    <cellStyle name="Input 7 4 9 3" xfId="20975" xr:uid="{00000000-0005-0000-0000-000029550000}"/>
    <cellStyle name="Input 7 5" xfId="20976" xr:uid="{00000000-0005-0000-0000-00002A550000}"/>
    <cellStyle name="Input 7 5 2" xfId="20977" xr:uid="{00000000-0005-0000-0000-00002B550000}"/>
    <cellStyle name="Input 7 5 2 2" xfId="20978" xr:uid="{00000000-0005-0000-0000-00002C550000}"/>
    <cellStyle name="Input 7 5 2 2 2" xfId="20979" xr:uid="{00000000-0005-0000-0000-00002D550000}"/>
    <cellStyle name="Input 7 5 2 2 3" xfId="20980" xr:uid="{00000000-0005-0000-0000-00002E550000}"/>
    <cellStyle name="Input 7 5 2 3" xfId="20981" xr:uid="{00000000-0005-0000-0000-00002F550000}"/>
    <cellStyle name="Input 7 5 2 3 2" xfId="20982" xr:uid="{00000000-0005-0000-0000-000030550000}"/>
    <cellStyle name="Input 7 5 2 3 3" xfId="20983" xr:uid="{00000000-0005-0000-0000-000031550000}"/>
    <cellStyle name="Input 7 5 2 4" xfId="20984" xr:uid="{00000000-0005-0000-0000-000032550000}"/>
    <cellStyle name="Input 7 5 2 4 2" xfId="20985" xr:uid="{00000000-0005-0000-0000-000033550000}"/>
    <cellStyle name="Input 7 5 2 4 3" xfId="20986" xr:uid="{00000000-0005-0000-0000-000034550000}"/>
    <cellStyle name="Input 7 5 2 5" xfId="20987" xr:uid="{00000000-0005-0000-0000-000035550000}"/>
    <cellStyle name="Input 7 5 2 5 2" xfId="20988" xr:uid="{00000000-0005-0000-0000-000036550000}"/>
    <cellStyle name="Input 7 5 2 5 3" xfId="20989" xr:uid="{00000000-0005-0000-0000-000037550000}"/>
    <cellStyle name="Input 7 5 2 6" xfId="20990" xr:uid="{00000000-0005-0000-0000-000038550000}"/>
    <cellStyle name="Input 7 5 2 6 2" xfId="20991" xr:uid="{00000000-0005-0000-0000-000039550000}"/>
    <cellStyle name="Input 7 5 2 6 3" xfId="20992" xr:uid="{00000000-0005-0000-0000-00003A550000}"/>
    <cellStyle name="Input 7 5 2 7" xfId="20993" xr:uid="{00000000-0005-0000-0000-00003B550000}"/>
    <cellStyle name="Input 7 5 2 8" xfId="20994" xr:uid="{00000000-0005-0000-0000-00003C550000}"/>
    <cellStyle name="Input 7 5 3" xfId="20995" xr:uid="{00000000-0005-0000-0000-00003D550000}"/>
    <cellStyle name="Input 7 5 3 2" xfId="20996" xr:uid="{00000000-0005-0000-0000-00003E550000}"/>
    <cellStyle name="Input 7 5 3 3" xfId="20997" xr:uid="{00000000-0005-0000-0000-00003F550000}"/>
    <cellStyle name="Input 7 5 4" xfId="20998" xr:uid="{00000000-0005-0000-0000-000040550000}"/>
    <cellStyle name="Input 7 5 4 2" xfId="20999" xr:uid="{00000000-0005-0000-0000-000041550000}"/>
    <cellStyle name="Input 7 5 4 3" xfId="21000" xr:uid="{00000000-0005-0000-0000-000042550000}"/>
    <cellStyle name="Input 7 5 5" xfId="21001" xr:uid="{00000000-0005-0000-0000-000043550000}"/>
    <cellStyle name="Input 7 5 5 2" xfId="21002" xr:uid="{00000000-0005-0000-0000-000044550000}"/>
    <cellStyle name="Input 7 5 5 3" xfId="21003" xr:uid="{00000000-0005-0000-0000-000045550000}"/>
    <cellStyle name="Input 7 5 6" xfId="21004" xr:uid="{00000000-0005-0000-0000-000046550000}"/>
    <cellStyle name="Input 7 5 6 2" xfId="21005" xr:uid="{00000000-0005-0000-0000-000047550000}"/>
    <cellStyle name="Input 7 5 6 3" xfId="21006" xr:uid="{00000000-0005-0000-0000-000048550000}"/>
    <cellStyle name="Input 7 5 7" xfId="21007" xr:uid="{00000000-0005-0000-0000-000049550000}"/>
    <cellStyle name="Input 7 5 8" xfId="21008" xr:uid="{00000000-0005-0000-0000-00004A550000}"/>
    <cellStyle name="Input 7 6" xfId="21009" xr:uid="{00000000-0005-0000-0000-00004B550000}"/>
    <cellStyle name="Input 7 6 2" xfId="21010" xr:uid="{00000000-0005-0000-0000-00004C550000}"/>
    <cellStyle name="Input 7 6 2 2" xfId="21011" xr:uid="{00000000-0005-0000-0000-00004D550000}"/>
    <cellStyle name="Input 7 6 2 3" xfId="21012" xr:uid="{00000000-0005-0000-0000-00004E550000}"/>
    <cellStyle name="Input 7 6 3" xfId="21013" xr:uid="{00000000-0005-0000-0000-00004F550000}"/>
    <cellStyle name="Input 7 6 3 2" xfId="21014" xr:uid="{00000000-0005-0000-0000-000050550000}"/>
    <cellStyle name="Input 7 6 3 3" xfId="21015" xr:uid="{00000000-0005-0000-0000-000051550000}"/>
    <cellStyle name="Input 7 6 4" xfId="21016" xr:uid="{00000000-0005-0000-0000-000052550000}"/>
    <cellStyle name="Input 7 6 4 2" xfId="21017" xr:uid="{00000000-0005-0000-0000-000053550000}"/>
    <cellStyle name="Input 7 6 4 3" xfId="21018" xr:uid="{00000000-0005-0000-0000-000054550000}"/>
    <cellStyle name="Input 7 6 5" xfId="21019" xr:uid="{00000000-0005-0000-0000-000055550000}"/>
    <cellStyle name="Input 7 6 5 2" xfId="21020" xr:uid="{00000000-0005-0000-0000-000056550000}"/>
    <cellStyle name="Input 7 6 5 3" xfId="21021" xr:uid="{00000000-0005-0000-0000-000057550000}"/>
    <cellStyle name="Input 7 6 6" xfId="21022" xr:uid="{00000000-0005-0000-0000-000058550000}"/>
    <cellStyle name="Input 7 6 6 2" xfId="21023" xr:uid="{00000000-0005-0000-0000-000059550000}"/>
    <cellStyle name="Input 7 6 6 3" xfId="21024" xr:uid="{00000000-0005-0000-0000-00005A550000}"/>
    <cellStyle name="Input 7 6 7" xfId="21025" xr:uid="{00000000-0005-0000-0000-00005B550000}"/>
    <cellStyle name="Input 7 6 8" xfId="21026" xr:uid="{00000000-0005-0000-0000-00005C550000}"/>
    <cellStyle name="Input 7 7" xfId="21027" xr:uid="{00000000-0005-0000-0000-00005D550000}"/>
    <cellStyle name="Input 7 7 2" xfId="21028" xr:uid="{00000000-0005-0000-0000-00005E550000}"/>
    <cellStyle name="Input 7 7 3" xfId="21029" xr:uid="{00000000-0005-0000-0000-00005F550000}"/>
    <cellStyle name="Input 7 8" xfId="21030" xr:uid="{00000000-0005-0000-0000-000060550000}"/>
    <cellStyle name="Input 7 8 2" xfId="21031" xr:uid="{00000000-0005-0000-0000-000061550000}"/>
    <cellStyle name="Input 7 8 3" xfId="21032" xr:uid="{00000000-0005-0000-0000-000062550000}"/>
    <cellStyle name="Input 7 9" xfId="21033" xr:uid="{00000000-0005-0000-0000-000063550000}"/>
    <cellStyle name="Input 7 9 2" xfId="21034" xr:uid="{00000000-0005-0000-0000-000064550000}"/>
    <cellStyle name="Input 7 9 3" xfId="21035" xr:uid="{00000000-0005-0000-0000-000065550000}"/>
    <cellStyle name="Input 8" xfId="21036" xr:uid="{00000000-0005-0000-0000-000066550000}"/>
    <cellStyle name="Input 8 10" xfId="21037" xr:uid="{00000000-0005-0000-0000-000067550000}"/>
    <cellStyle name="Input 8 11" xfId="21038" xr:uid="{00000000-0005-0000-0000-000068550000}"/>
    <cellStyle name="Input 8 2" xfId="21039" xr:uid="{00000000-0005-0000-0000-000069550000}"/>
    <cellStyle name="Input 8 2 10" xfId="21040" xr:uid="{00000000-0005-0000-0000-00006A550000}"/>
    <cellStyle name="Input 8 2 11" xfId="21041" xr:uid="{00000000-0005-0000-0000-00006B550000}"/>
    <cellStyle name="Input 8 2 2" xfId="21042" xr:uid="{00000000-0005-0000-0000-00006C550000}"/>
    <cellStyle name="Input 8 2 2 2" xfId="21043" xr:uid="{00000000-0005-0000-0000-00006D550000}"/>
    <cellStyle name="Input 8 2 2 2 2" xfId="21044" xr:uid="{00000000-0005-0000-0000-00006E550000}"/>
    <cellStyle name="Input 8 2 2 2 2 2" xfId="21045" xr:uid="{00000000-0005-0000-0000-00006F550000}"/>
    <cellStyle name="Input 8 2 2 2 2 3" xfId="21046" xr:uid="{00000000-0005-0000-0000-000070550000}"/>
    <cellStyle name="Input 8 2 2 2 3" xfId="21047" xr:uid="{00000000-0005-0000-0000-000071550000}"/>
    <cellStyle name="Input 8 2 2 2 3 2" xfId="21048" xr:uid="{00000000-0005-0000-0000-000072550000}"/>
    <cellStyle name="Input 8 2 2 2 3 3" xfId="21049" xr:uid="{00000000-0005-0000-0000-000073550000}"/>
    <cellStyle name="Input 8 2 2 2 4" xfId="21050" xr:uid="{00000000-0005-0000-0000-000074550000}"/>
    <cellStyle name="Input 8 2 2 2 4 2" xfId="21051" xr:uid="{00000000-0005-0000-0000-000075550000}"/>
    <cellStyle name="Input 8 2 2 2 4 3" xfId="21052" xr:uid="{00000000-0005-0000-0000-000076550000}"/>
    <cellStyle name="Input 8 2 2 2 5" xfId="21053" xr:uid="{00000000-0005-0000-0000-000077550000}"/>
    <cellStyle name="Input 8 2 2 2 5 2" xfId="21054" xr:uid="{00000000-0005-0000-0000-000078550000}"/>
    <cellStyle name="Input 8 2 2 2 5 3" xfId="21055" xr:uid="{00000000-0005-0000-0000-000079550000}"/>
    <cellStyle name="Input 8 2 2 2 6" xfId="21056" xr:uid="{00000000-0005-0000-0000-00007A550000}"/>
    <cellStyle name="Input 8 2 2 2 6 2" xfId="21057" xr:uid="{00000000-0005-0000-0000-00007B550000}"/>
    <cellStyle name="Input 8 2 2 2 6 3" xfId="21058" xr:uid="{00000000-0005-0000-0000-00007C550000}"/>
    <cellStyle name="Input 8 2 2 2 7" xfId="21059" xr:uid="{00000000-0005-0000-0000-00007D550000}"/>
    <cellStyle name="Input 8 2 2 2 8" xfId="21060" xr:uid="{00000000-0005-0000-0000-00007E550000}"/>
    <cellStyle name="Input 8 2 2 3" xfId="21061" xr:uid="{00000000-0005-0000-0000-00007F550000}"/>
    <cellStyle name="Input 8 2 2 3 2" xfId="21062" xr:uid="{00000000-0005-0000-0000-000080550000}"/>
    <cellStyle name="Input 8 2 2 3 3" xfId="21063" xr:uid="{00000000-0005-0000-0000-000081550000}"/>
    <cellStyle name="Input 8 2 2 4" xfId="21064" xr:uid="{00000000-0005-0000-0000-000082550000}"/>
    <cellStyle name="Input 8 2 2 4 2" xfId="21065" xr:uid="{00000000-0005-0000-0000-000083550000}"/>
    <cellStyle name="Input 8 2 2 4 3" xfId="21066" xr:uid="{00000000-0005-0000-0000-000084550000}"/>
    <cellStyle name="Input 8 2 2 5" xfId="21067" xr:uid="{00000000-0005-0000-0000-000085550000}"/>
    <cellStyle name="Input 8 2 2 5 2" xfId="21068" xr:uid="{00000000-0005-0000-0000-000086550000}"/>
    <cellStyle name="Input 8 2 2 5 3" xfId="21069" xr:uid="{00000000-0005-0000-0000-000087550000}"/>
    <cellStyle name="Input 8 2 2 6" xfId="21070" xr:uid="{00000000-0005-0000-0000-000088550000}"/>
    <cellStyle name="Input 8 2 2 6 2" xfId="21071" xr:uid="{00000000-0005-0000-0000-000089550000}"/>
    <cellStyle name="Input 8 2 2 6 3" xfId="21072" xr:uid="{00000000-0005-0000-0000-00008A550000}"/>
    <cellStyle name="Input 8 2 2 7" xfId="21073" xr:uid="{00000000-0005-0000-0000-00008B550000}"/>
    <cellStyle name="Input 8 2 2 8" xfId="21074" xr:uid="{00000000-0005-0000-0000-00008C550000}"/>
    <cellStyle name="Input 8 2 3" xfId="21075" xr:uid="{00000000-0005-0000-0000-00008D550000}"/>
    <cellStyle name="Input 8 2 3 2" xfId="21076" xr:uid="{00000000-0005-0000-0000-00008E550000}"/>
    <cellStyle name="Input 8 2 3 2 2" xfId="21077" xr:uid="{00000000-0005-0000-0000-00008F550000}"/>
    <cellStyle name="Input 8 2 3 2 2 2" xfId="21078" xr:uid="{00000000-0005-0000-0000-000090550000}"/>
    <cellStyle name="Input 8 2 3 2 2 3" xfId="21079" xr:uid="{00000000-0005-0000-0000-000091550000}"/>
    <cellStyle name="Input 8 2 3 2 3" xfId="21080" xr:uid="{00000000-0005-0000-0000-000092550000}"/>
    <cellStyle name="Input 8 2 3 2 3 2" xfId="21081" xr:uid="{00000000-0005-0000-0000-000093550000}"/>
    <cellStyle name="Input 8 2 3 2 3 3" xfId="21082" xr:uid="{00000000-0005-0000-0000-000094550000}"/>
    <cellStyle name="Input 8 2 3 2 4" xfId="21083" xr:uid="{00000000-0005-0000-0000-000095550000}"/>
    <cellStyle name="Input 8 2 3 2 4 2" xfId="21084" xr:uid="{00000000-0005-0000-0000-000096550000}"/>
    <cellStyle name="Input 8 2 3 2 4 3" xfId="21085" xr:uid="{00000000-0005-0000-0000-000097550000}"/>
    <cellStyle name="Input 8 2 3 2 5" xfId="21086" xr:uid="{00000000-0005-0000-0000-000098550000}"/>
    <cellStyle name="Input 8 2 3 2 5 2" xfId="21087" xr:uid="{00000000-0005-0000-0000-000099550000}"/>
    <cellStyle name="Input 8 2 3 2 5 3" xfId="21088" xr:uid="{00000000-0005-0000-0000-00009A550000}"/>
    <cellStyle name="Input 8 2 3 2 6" xfId="21089" xr:uid="{00000000-0005-0000-0000-00009B550000}"/>
    <cellStyle name="Input 8 2 3 2 6 2" xfId="21090" xr:uid="{00000000-0005-0000-0000-00009C550000}"/>
    <cellStyle name="Input 8 2 3 2 6 3" xfId="21091" xr:uid="{00000000-0005-0000-0000-00009D550000}"/>
    <cellStyle name="Input 8 2 3 2 7" xfId="21092" xr:uid="{00000000-0005-0000-0000-00009E550000}"/>
    <cellStyle name="Input 8 2 3 2 8" xfId="21093" xr:uid="{00000000-0005-0000-0000-00009F550000}"/>
    <cellStyle name="Input 8 2 3 3" xfId="21094" xr:uid="{00000000-0005-0000-0000-0000A0550000}"/>
    <cellStyle name="Input 8 2 3 3 2" xfId="21095" xr:uid="{00000000-0005-0000-0000-0000A1550000}"/>
    <cellStyle name="Input 8 2 3 3 3" xfId="21096" xr:uid="{00000000-0005-0000-0000-0000A2550000}"/>
    <cellStyle name="Input 8 2 3 4" xfId="21097" xr:uid="{00000000-0005-0000-0000-0000A3550000}"/>
    <cellStyle name="Input 8 2 3 4 2" xfId="21098" xr:uid="{00000000-0005-0000-0000-0000A4550000}"/>
    <cellStyle name="Input 8 2 3 4 3" xfId="21099" xr:uid="{00000000-0005-0000-0000-0000A5550000}"/>
    <cellStyle name="Input 8 2 3 5" xfId="21100" xr:uid="{00000000-0005-0000-0000-0000A6550000}"/>
    <cellStyle name="Input 8 2 3 5 2" xfId="21101" xr:uid="{00000000-0005-0000-0000-0000A7550000}"/>
    <cellStyle name="Input 8 2 3 5 3" xfId="21102" xr:uid="{00000000-0005-0000-0000-0000A8550000}"/>
    <cellStyle name="Input 8 2 3 6" xfId="21103" xr:uid="{00000000-0005-0000-0000-0000A9550000}"/>
    <cellStyle name="Input 8 2 3 6 2" xfId="21104" xr:uid="{00000000-0005-0000-0000-0000AA550000}"/>
    <cellStyle name="Input 8 2 3 6 3" xfId="21105" xr:uid="{00000000-0005-0000-0000-0000AB550000}"/>
    <cellStyle name="Input 8 2 3 7" xfId="21106" xr:uid="{00000000-0005-0000-0000-0000AC550000}"/>
    <cellStyle name="Input 8 2 3 8" xfId="21107" xr:uid="{00000000-0005-0000-0000-0000AD550000}"/>
    <cellStyle name="Input 8 2 4" xfId="21108" xr:uid="{00000000-0005-0000-0000-0000AE550000}"/>
    <cellStyle name="Input 8 2 4 2" xfId="21109" xr:uid="{00000000-0005-0000-0000-0000AF550000}"/>
    <cellStyle name="Input 8 2 4 2 2" xfId="21110" xr:uid="{00000000-0005-0000-0000-0000B0550000}"/>
    <cellStyle name="Input 8 2 4 2 2 2" xfId="21111" xr:uid="{00000000-0005-0000-0000-0000B1550000}"/>
    <cellStyle name="Input 8 2 4 2 2 3" xfId="21112" xr:uid="{00000000-0005-0000-0000-0000B2550000}"/>
    <cellStyle name="Input 8 2 4 2 3" xfId="21113" xr:uid="{00000000-0005-0000-0000-0000B3550000}"/>
    <cellStyle name="Input 8 2 4 2 3 2" xfId="21114" xr:uid="{00000000-0005-0000-0000-0000B4550000}"/>
    <cellStyle name="Input 8 2 4 2 3 3" xfId="21115" xr:uid="{00000000-0005-0000-0000-0000B5550000}"/>
    <cellStyle name="Input 8 2 4 2 4" xfId="21116" xr:uid="{00000000-0005-0000-0000-0000B6550000}"/>
    <cellStyle name="Input 8 2 4 2 4 2" xfId="21117" xr:uid="{00000000-0005-0000-0000-0000B7550000}"/>
    <cellStyle name="Input 8 2 4 2 4 3" xfId="21118" xr:uid="{00000000-0005-0000-0000-0000B8550000}"/>
    <cellStyle name="Input 8 2 4 2 5" xfId="21119" xr:uid="{00000000-0005-0000-0000-0000B9550000}"/>
    <cellStyle name="Input 8 2 4 2 5 2" xfId="21120" xr:uid="{00000000-0005-0000-0000-0000BA550000}"/>
    <cellStyle name="Input 8 2 4 2 5 3" xfId="21121" xr:uid="{00000000-0005-0000-0000-0000BB550000}"/>
    <cellStyle name="Input 8 2 4 2 6" xfId="21122" xr:uid="{00000000-0005-0000-0000-0000BC550000}"/>
    <cellStyle name="Input 8 2 4 2 6 2" xfId="21123" xr:uid="{00000000-0005-0000-0000-0000BD550000}"/>
    <cellStyle name="Input 8 2 4 2 6 3" xfId="21124" xr:uid="{00000000-0005-0000-0000-0000BE550000}"/>
    <cellStyle name="Input 8 2 4 2 7" xfId="21125" xr:uid="{00000000-0005-0000-0000-0000BF550000}"/>
    <cellStyle name="Input 8 2 4 2 8" xfId="21126" xr:uid="{00000000-0005-0000-0000-0000C0550000}"/>
    <cellStyle name="Input 8 2 4 3" xfId="21127" xr:uid="{00000000-0005-0000-0000-0000C1550000}"/>
    <cellStyle name="Input 8 2 4 3 2" xfId="21128" xr:uid="{00000000-0005-0000-0000-0000C2550000}"/>
    <cellStyle name="Input 8 2 4 3 3" xfId="21129" xr:uid="{00000000-0005-0000-0000-0000C3550000}"/>
    <cellStyle name="Input 8 2 4 4" xfId="21130" xr:uid="{00000000-0005-0000-0000-0000C4550000}"/>
    <cellStyle name="Input 8 2 4 4 2" xfId="21131" xr:uid="{00000000-0005-0000-0000-0000C5550000}"/>
    <cellStyle name="Input 8 2 4 4 3" xfId="21132" xr:uid="{00000000-0005-0000-0000-0000C6550000}"/>
    <cellStyle name="Input 8 2 4 5" xfId="21133" xr:uid="{00000000-0005-0000-0000-0000C7550000}"/>
    <cellStyle name="Input 8 2 4 5 2" xfId="21134" xr:uid="{00000000-0005-0000-0000-0000C8550000}"/>
    <cellStyle name="Input 8 2 4 5 3" xfId="21135" xr:uid="{00000000-0005-0000-0000-0000C9550000}"/>
    <cellStyle name="Input 8 2 4 6" xfId="21136" xr:uid="{00000000-0005-0000-0000-0000CA550000}"/>
    <cellStyle name="Input 8 2 4 6 2" xfId="21137" xr:uid="{00000000-0005-0000-0000-0000CB550000}"/>
    <cellStyle name="Input 8 2 4 6 3" xfId="21138" xr:uid="{00000000-0005-0000-0000-0000CC550000}"/>
    <cellStyle name="Input 8 2 4 7" xfId="21139" xr:uid="{00000000-0005-0000-0000-0000CD550000}"/>
    <cellStyle name="Input 8 2 4 8" xfId="21140" xr:uid="{00000000-0005-0000-0000-0000CE550000}"/>
    <cellStyle name="Input 8 2 5" xfId="21141" xr:uid="{00000000-0005-0000-0000-0000CF550000}"/>
    <cellStyle name="Input 8 2 5 2" xfId="21142" xr:uid="{00000000-0005-0000-0000-0000D0550000}"/>
    <cellStyle name="Input 8 2 5 2 2" xfId="21143" xr:uid="{00000000-0005-0000-0000-0000D1550000}"/>
    <cellStyle name="Input 8 2 5 2 3" xfId="21144" xr:uid="{00000000-0005-0000-0000-0000D2550000}"/>
    <cellStyle name="Input 8 2 5 3" xfId="21145" xr:uid="{00000000-0005-0000-0000-0000D3550000}"/>
    <cellStyle name="Input 8 2 5 3 2" xfId="21146" xr:uid="{00000000-0005-0000-0000-0000D4550000}"/>
    <cellStyle name="Input 8 2 5 3 3" xfId="21147" xr:uid="{00000000-0005-0000-0000-0000D5550000}"/>
    <cellStyle name="Input 8 2 5 4" xfId="21148" xr:uid="{00000000-0005-0000-0000-0000D6550000}"/>
    <cellStyle name="Input 8 2 5 4 2" xfId="21149" xr:uid="{00000000-0005-0000-0000-0000D7550000}"/>
    <cellStyle name="Input 8 2 5 4 3" xfId="21150" xr:uid="{00000000-0005-0000-0000-0000D8550000}"/>
    <cellStyle name="Input 8 2 5 5" xfId="21151" xr:uid="{00000000-0005-0000-0000-0000D9550000}"/>
    <cellStyle name="Input 8 2 5 5 2" xfId="21152" xr:uid="{00000000-0005-0000-0000-0000DA550000}"/>
    <cellStyle name="Input 8 2 5 5 3" xfId="21153" xr:uid="{00000000-0005-0000-0000-0000DB550000}"/>
    <cellStyle name="Input 8 2 5 6" xfId="21154" xr:uid="{00000000-0005-0000-0000-0000DC550000}"/>
    <cellStyle name="Input 8 2 5 6 2" xfId="21155" xr:uid="{00000000-0005-0000-0000-0000DD550000}"/>
    <cellStyle name="Input 8 2 5 6 3" xfId="21156" xr:uid="{00000000-0005-0000-0000-0000DE550000}"/>
    <cellStyle name="Input 8 2 5 7" xfId="21157" xr:uid="{00000000-0005-0000-0000-0000DF550000}"/>
    <cellStyle name="Input 8 2 5 8" xfId="21158" xr:uid="{00000000-0005-0000-0000-0000E0550000}"/>
    <cellStyle name="Input 8 2 6" xfId="21159" xr:uid="{00000000-0005-0000-0000-0000E1550000}"/>
    <cellStyle name="Input 8 2 6 2" xfId="21160" xr:uid="{00000000-0005-0000-0000-0000E2550000}"/>
    <cellStyle name="Input 8 2 6 3" xfId="21161" xr:uid="{00000000-0005-0000-0000-0000E3550000}"/>
    <cellStyle name="Input 8 2 7" xfId="21162" xr:uid="{00000000-0005-0000-0000-0000E4550000}"/>
    <cellStyle name="Input 8 2 7 2" xfId="21163" xr:uid="{00000000-0005-0000-0000-0000E5550000}"/>
    <cellStyle name="Input 8 2 7 3" xfId="21164" xr:uid="{00000000-0005-0000-0000-0000E6550000}"/>
    <cellStyle name="Input 8 2 8" xfId="21165" xr:uid="{00000000-0005-0000-0000-0000E7550000}"/>
    <cellStyle name="Input 8 2 8 2" xfId="21166" xr:uid="{00000000-0005-0000-0000-0000E8550000}"/>
    <cellStyle name="Input 8 2 8 3" xfId="21167" xr:uid="{00000000-0005-0000-0000-0000E9550000}"/>
    <cellStyle name="Input 8 2 9" xfId="21168" xr:uid="{00000000-0005-0000-0000-0000EA550000}"/>
    <cellStyle name="Input 8 2 9 2" xfId="21169" xr:uid="{00000000-0005-0000-0000-0000EB550000}"/>
    <cellStyle name="Input 8 2 9 3" xfId="21170" xr:uid="{00000000-0005-0000-0000-0000EC550000}"/>
    <cellStyle name="Input 8 3" xfId="21171" xr:uid="{00000000-0005-0000-0000-0000ED550000}"/>
    <cellStyle name="Input 8 3 10" xfId="21172" xr:uid="{00000000-0005-0000-0000-0000EE550000}"/>
    <cellStyle name="Input 8 3 11" xfId="21173" xr:uid="{00000000-0005-0000-0000-0000EF550000}"/>
    <cellStyle name="Input 8 3 2" xfId="21174" xr:uid="{00000000-0005-0000-0000-0000F0550000}"/>
    <cellStyle name="Input 8 3 2 2" xfId="21175" xr:uid="{00000000-0005-0000-0000-0000F1550000}"/>
    <cellStyle name="Input 8 3 2 2 2" xfId="21176" xr:uid="{00000000-0005-0000-0000-0000F2550000}"/>
    <cellStyle name="Input 8 3 2 2 2 2" xfId="21177" xr:uid="{00000000-0005-0000-0000-0000F3550000}"/>
    <cellStyle name="Input 8 3 2 2 2 3" xfId="21178" xr:uid="{00000000-0005-0000-0000-0000F4550000}"/>
    <cellStyle name="Input 8 3 2 2 3" xfId="21179" xr:uid="{00000000-0005-0000-0000-0000F5550000}"/>
    <cellStyle name="Input 8 3 2 2 3 2" xfId="21180" xr:uid="{00000000-0005-0000-0000-0000F6550000}"/>
    <cellStyle name="Input 8 3 2 2 3 3" xfId="21181" xr:uid="{00000000-0005-0000-0000-0000F7550000}"/>
    <cellStyle name="Input 8 3 2 2 4" xfId="21182" xr:uid="{00000000-0005-0000-0000-0000F8550000}"/>
    <cellStyle name="Input 8 3 2 2 4 2" xfId="21183" xr:uid="{00000000-0005-0000-0000-0000F9550000}"/>
    <cellStyle name="Input 8 3 2 2 4 3" xfId="21184" xr:uid="{00000000-0005-0000-0000-0000FA550000}"/>
    <cellStyle name="Input 8 3 2 2 5" xfId="21185" xr:uid="{00000000-0005-0000-0000-0000FB550000}"/>
    <cellStyle name="Input 8 3 2 2 5 2" xfId="21186" xr:uid="{00000000-0005-0000-0000-0000FC550000}"/>
    <cellStyle name="Input 8 3 2 2 5 3" xfId="21187" xr:uid="{00000000-0005-0000-0000-0000FD550000}"/>
    <cellStyle name="Input 8 3 2 2 6" xfId="21188" xr:uid="{00000000-0005-0000-0000-0000FE550000}"/>
    <cellStyle name="Input 8 3 2 2 6 2" xfId="21189" xr:uid="{00000000-0005-0000-0000-0000FF550000}"/>
    <cellStyle name="Input 8 3 2 2 6 3" xfId="21190" xr:uid="{00000000-0005-0000-0000-000000560000}"/>
    <cellStyle name="Input 8 3 2 2 7" xfId="21191" xr:uid="{00000000-0005-0000-0000-000001560000}"/>
    <cellStyle name="Input 8 3 2 2 8" xfId="21192" xr:uid="{00000000-0005-0000-0000-000002560000}"/>
    <cellStyle name="Input 8 3 2 3" xfId="21193" xr:uid="{00000000-0005-0000-0000-000003560000}"/>
    <cellStyle name="Input 8 3 2 3 2" xfId="21194" xr:uid="{00000000-0005-0000-0000-000004560000}"/>
    <cellStyle name="Input 8 3 2 3 3" xfId="21195" xr:uid="{00000000-0005-0000-0000-000005560000}"/>
    <cellStyle name="Input 8 3 2 4" xfId="21196" xr:uid="{00000000-0005-0000-0000-000006560000}"/>
    <cellStyle name="Input 8 3 2 4 2" xfId="21197" xr:uid="{00000000-0005-0000-0000-000007560000}"/>
    <cellStyle name="Input 8 3 2 4 3" xfId="21198" xr:uid="{00000000-0005-0000-0000-000008560000}"/>
    <cellStyle name="Input 8 3 2 5" xfId="21199" xr:uid="{00000000-0005-0000-0000-000009560000}"/>
    <cellStyle name="Input 8 3 2 5 2" xfId="21200" xr:uid="{00000000-0005-0000-0000-00000A560000}"/>
    <cellStyle name="Input 8 3 2 5 3" xfId="21201" xr:uid="{00000000-0005-0000-0000-00000B560000}"/>
    <cellStyle name="Input 8 3 2 6" xfId="21202" xr:uid="{00000000-0005-0000-0000-00000C560000}"/>
    <cellStyle name="Input 8 3 2 6 2" xfId="21203" xr:uid="{00000000-0005-0000-0000-00000D560000}"/>
    <cellStyle name="Input 8 3 2 6 3" xfId="21204" xr:uid="{00000000-0005-0000-0000-00000E560000}"/>
    <cellStyle name="Input 8 3 2 7" xfId="21205" xr:uid="{00000000-0005-0000-0000-00000F560000}"/>
    <cellStyle name="Input 8 3 2 8" xfId="21206" xr:uid="{00000000-0005-0000-0000-000010560000}"/>
    <cellStyle name="Input 8 3 3" xfId="21207" xr:uid="{00000000-0005-0000-0000-000011560000}"/>
    <cellStyle name="Input 8 3 3 2" xfId="21208" xr:uid="{00000000-0005-0000-0000-000012560000}"/>
    <cellStyle name="Input 8 3 3 2 2" xfId="21209" xr:uid="{00000000-0005-0000-0000-000013560000}"/>
    <cellStyle name="Input 8 3 3 2 2 2" xfId="21210" xr:uid="{00000000-0005-0000-0000-000014560000}"/>
    <cellStyle name="Input 8 3 3 2 2 3" xfId="21211" xr:uid="{00000000-0005-0000-0000-000015560000}"/>
    <cellStyle name="Input 8 3 3 2 3" xfId="21212" xr:uid="{00000000-0005-0000-0000-000016560000}"/>
    <cellStyle name="Input 8 3 3 2 3 2" xfId="21213" xr:uid="{00000000-0005-0000-0000-000017560000}"/>
    <cellStyle name="Input 8 3 3 2 3 3" xfId="21214" xr:uid="{00000000-0005-0000-0000-000018560000}"/>
    <cellStyle name="Input 8 3 3 2 4" xfId="21215" xr:uid="{00000000-0005-0000-0000-000019560000}"/>
    <cellStyle name="Input 8 3 3 2 4 2" xfId="21216" xr:uid="{00000000-0005-0000-0000-00001A560000}"/>
    <cellStyle name="Input 8 3 3 2 4 3" xfId="21217" xr:uid="{00000000-0005-0000-0000-00001B560000}"/>
    <cellStyle name="Input 8 3 3 2 5" xfId="21218" xr:uid="{00000000-0005-0000-0000-00001C560000}"/>
    <cellStyle name="Input 8 3 3 2 5 2" xfId="21219" xr:uid="{00000000-0005-0000-0000-00001D560000}"/>
    <cellStyle name="Input 8 3 3 2 5 3" xfId="21220" xr:uid="{00000000-0005-0000-0000-00001E560000}"/>
    <cellStyle name="Input 8 3 3 2 6" xfId="21221" xr:uid="{00000000-0005-0000-0000-00001F560000}"/>
    <cellStyle name="Input 8 3 3 2 6 2" xfId="21222" xr:uid="{00000000-0005-0000-0000-000020560000}"/>
    <cellStyle name="Input 8 3 3 2 6 3" xfId="21223" xr:uid="{00000000-0005-0000-0000-000021560000}"/>
    <cellStyle name="Input 8 3 3 2 7" xfId="21224" xr:uid="{00000000-0005-0000-0000-000022560000}"/>
    <cellStyle name="Input 8 3 3 2 8" xfId="21225" xr:uid="{00000000-0005-0000-0000-000023560000}"/>
    <cellStyle name="Input 8 3 3 3" xfId="21226" xr:uid="{00000000-0005-0000-0000-000024560000}"/>
    <cellStyle name="Input 8 3 3 3 2" xfId="21227" xr:uid="{00000000-0005-0000-0000-000025560000}"/>
    <cellStyle name="Input 8 3 3 3 3" xfId="21228" xr:uid="{00000000-0005-0000-0000-000026560000}"/>
    <cellStyle name="Input 8 3 3 4" xfId="21229" xr:uid="{00000000-0005-0000-0000-000027560000}"/>
    <cellStyle name="Input 8 3 3 4 2" xfId="21230" xr:uid="{00000000-0005-0000-0000-000028560000}"/>
    <cellStyle name="Input 8 3 3 4 3" xfId="21231" xr:uid="{00000000-0005-0000-0000-000029560000}"/>
    <cellStyle name="Input 8 3 3 5" xfId="21232" xr:uid="{00000000-0005-0000-0000-00002A560000}"/>
    <cellStyle name="Input 8 3 3 5 2" xfId="21233" xr:uid="{00000000-0005-0000-0000-00002B560000}"/>
    <cellStyle name="Input 8 3 3 5 3" xfId="21234" xr:uid="{00000000-0005-0000-0000-00002C560000}"/>
    <cellStyle name="Input 8 3 3 6" xfId="21235" xr:uid="{00000000-0005-0000-0000-00002D560000}"/>
    <cellStyle name="Input 8 3 3 6 2" xfId="21236" xr:uid="{00000000-0005-0000-0000-00002E560000}"/>
    <cellStyle name="Input 8 3 3 6 3" xfId="21237" xr:uid="{00000000-0005-0000-0000-00002F560000}"/>
    <cellStyle name="Input 8 3 3 7" xfId="21238" xr:uid="{00000000-0005-0000-0000-000030560000}"/>
    <cellStyle name="Input 8 3 3 8" xfId="21239" xr:uid="{00000000-0005-0000-0000-000031560000}"/>
    <cellStyle name="Input 8 3 4" xfId="21240" xr:uid="{00000000-0005-0000-0000-000032560000}"/>
    <cellStyle name="Input 8 3 4 2" xfId="21241" xr:uid="{00000000-0005-0000-0000-000033560000}"/>
    <cellStyle name="Input 8 3 4 2 2" xfId="21242" xr:uid="{00000000-0005-0000-0000-000034560000}"/>
    <cellStyle name="Input 8 3 4 2 2 2" xfId="21243" xr:uid="{00000000-0005-0000-0000-000035560000}"/>
    <cellStyle name="Input 8 3 4 2 2 3" xfId="21244" xr:uid="{00000000-0005-0000-0000-000036560000}"/>
    <cellStyle name="Input 8 3 4 2 3" xfId="21245" xr:uid="{00000000-0005-0000-0000-000037560000}"/>
    <cellStyle name="Input 8 3 4 2 3 2" xfId="21246" xr:uid="{00000000-0005-0000-0000-000038560000}"/>
    <cellStyle name="Input 8 3 4 2 3 3" xfId="21247" xr:uid="{00000000-0005-0000-0000-000039560000}"/>
    <cellStyle name="Input 8 3 4 2 4" xfId="21248" xr:uid="{00000000-0005-0000-0000-00003A560000}"/>
    <cellStyle name="Input 8 3 4 2 4 2" xfId="21249" xr:uid="{00000000-0005-0000-0000-00003B560000}"/>
    <cellStyle name="Input 8 3 4 2 4 3" xfId="21250" xr:uid="{00000000-0005-0000-0000-00003C560000}"/>
    <cellStyle name="Input 8 3 4 2 5" xfId="21251" xr:uid="{00000000-0005-0000-0000-00003D560000}"/>
    <cellStyle name="Input 8 3 4 2 5 2" xfId="21252" xr:uid="{00000000-0005-0000-0000-00003E560000}"/>
    <cellStyle name="Input 8 3 4 2 5 3" xfId="21253" xr:uid="{00000000-0005-0000-0000-00003F560000}"/>
    <cellStyle name="Input 8 3 4 2 6" xfId="21254" xr:uid="{00000000-0005-0000-0000-000040560000}"/>
    <cellStyle name="Input 8 3 4 2 6 2" xfId="21255" xr:uid="{00000000-0005-0000-0000-000041560000}"/>
    <cellStyle name="Input 8 3 4 2 6 3" xfId="21256" xr:uid="{00000000-0005-0000-0000-000042560000}"/>
    <cellStyle name="Input 8 3 4 2 7" xfId="21257" xr:uid="{00000000-0005-0000-0000-000043560000}"/>
    <cellStyle name="Input 8 3 4 2 8" xfId="21258" xr:uid="{00000000-0005-0000-0000-000044560000}"/>
    <cellStyle name="Input 8 3 4 3" xfId="21259" xr:uid="{00000000-0005-0000-0000-000045560000}"/>
    <cellStyle name="Input 8 3 4 3 2" xfId="21260" xr:uid="{00000000-0005-0000-0000-000046560000}"/>
    <cellStyle name="Input 8 3 4 3 3" xfId="21261" xr:uid="{00000000-0005-0000-0000-000047560000}"/>
    <cellStyle name="Input 8 3 4 4" xfId="21262" xr:uid="{00000000-0005-0000-0000-000048560000}"/>
    <cellStyle name="Input 8 3 4 4 2" xfId="21263" xr:uid="{00000000-0005-0000-0000-000049560000}"/>
    <cellStyle name="Input 8 3 4 4 3" xfId="21264" xr:uid="{00000000-0005-0000-0000-00004A560000}"/>
    <cellStyle name="Input 8 3 4 5" xfId="21265" xr:uid="{00000000-0005-0000-0000-00004B560000}"/>
    <cellStyle name="Input 8 3 4 5 2" xfId="21266" xr:uid="{00000000-0005-0000-0000-00004C560000}"/>
    <cellStyle name="Input 8 3 4 5 3" xfId="21267" xr:uid="{00000000-0005-0000-0000-00004D560000}"/>
    <cellStyle name="Input 8 3 4 6" xfId="21268" xr:uid="{00000000-0005-0000-0000-00004E560000}"/>
    <cellStyle name="Input 8 3 4 6 2" xfId="21269" xr:uid="{00000000-0005-0000-0000-00004F560000}"/>
    <cellStyle name="Input 8 3 4 6 3" xfId="21270" xr:uid="{00000000-0005-0000-0000-000050560000}"/>
    <cellStyle name="Input 8 3 4 7" xfId="21271" xr:uid="{00000000-0005-0000-0000-000051560000}"/>
    <cellStyle name="Input 8 3 4 8" xfId="21272" xr:uid="{00000000-0005-0000-0000-000052560000}"/>
    <cellStyle name="Input 8 3 5" xfId="21273" xr:uid="{00000000-0005-0000-0000-000053560000}"/>
    <cellStyle name="Input 8 3 5 2" xfId="21274" xr:uid="{00000000-0005-0000-0000-000054560000}"/>
    <cellStyle name="Input 8 3 5 2 2" xfId="21275" xr:uid="{00000000-0005-0000-0000-000055560000}"/>
    <cellStyle name="Input 8 3 5 2 3" xfId="21276" xr:uid="{00000000-0005-0000-0000-000056560000}"/>
    <cellStyle name="Input 8 3 5 3" xfId="21277" xr:uid="{00000000-0005-0000-0000-000057560000}"/>
    <cellStyle name="Input 8 3 5 3 2" xfId="21278" xr:uid="{00000000-0005-0000-0000-000058560000}"/>
    <cellStyle name="Input 8 3 5 3 3" xfId="21279" xr:uid="{00000000-0005-0000-0000-000059560000}"/>
    <cellStyle name="Input 8 3 5 4" xfId="21280" xr:uid="{00000000-0005-0000-0000-00005A560000}"/>
    <cellStyle name="Input 8 3 5 4 2" xfId="21281" xr:uid="{00000000-0005-0000-0000-00005B560000}"/>
    <cellStyle name="Input 8 3 5 4 3" xfId="21282" xr:uid="{00000000-0005-0000-0000-00005C560000}"/>
    <cellStyle name="Input 8 3 5 5" xfId="21283" xr:uid="{00000000-0005-0000-0000-00005D560000}"/>
    <cellStyle name="Input 8 3 5 5 2" xfId="21284" xr:uid="{00000000-0005-0000-0000-00005E560000}"/>
    <cellStyle name="Input 8 3 5 5 3" xfId="21285" xr:uid="{00000000-0005-0000-0000-00005F560000}"/>
    <cellStyle name="Input 8 3 5 6" xfId="21286" xr:uid="{00000000-0005-0000-0000-000060560000}"/>
    <cellStyle name="Input 8 3 5 6 2" xfId="21287" xr:uid="{00000000-0005-0000-0000-000061560000}"/>
    <cellStyle name="Input 8 3 5 6 3" xfId="21288" xr:uid="{00000000-0005-0000-0000-000062560000}"/>
    <cellStyle name="Input 8 3 5 7" xfId="21289" xr:uid="{00000000-0005-0000-0000-000063560000}"/>
    <cellStyle name="Input 8 3 5 8" xfId="21290" xr:uid="{00000000-0005-0000-0000-000064560000}"/>
    <cellStyle name="Input 8 3 6" xfId="21291" xr:uid="{00000000-0005-0000-0000-000065560000}"/>
    <cellStyle name="Input 8 3 6 2" xfId="21292" xr:uid="{00000000-0005-0000-0000-000066560000}"/>
    <cellStyle name="Input 8 3 6 3" xfId="21293" xr:uid="{00000000-0005-0000-0000-000067560000}"/>
    <cellStyle name="Input 8 3 7" xfId="21294" xr:uid="{00000000-0005-0000-0000-000068560000}"/>
    <cellStyle name="Input 8 3 7 2" xfId="21295" xr:uid="{00000000-0005-0000-0000-000069560000}"/>
    <cellStyle name="Input 8 3 7 3" xfId="21296" xr:uid="{00000000-0005-0000-0000-00006A560000}"/>
    <cellStyle name="Input 8 3 8" xfId="21297" xr:uid="{00000000-0005-0000-0000-00006B560000}"/>
    <cellStyle name="Input 8 3 8 2" xfId="21298" xr:uid="{00000000-0005-0000-0000-00006C560000}"/>
    <cellStyle name="Input 8 3 8 3" xfId="21299" xr:uid="{00000000-0005-0000-0000-00006D560000}"/>
    <cellStyle name="Input 8 3 9" xfId="21300" xr:uid="{00000000-0005-0000-0000-00006E560000}"/>
    <cellStyle name="Input 8 3 9 2" xfId="21301" xr:uid="{00000000-0005-0000-0000-00006F560000}"/>
    <cellStyle name="Input 8 3 9 3" xfId="21302" xr:uid="{00000000-0005-0000-0000-000070560000}"/>
    <cellStyle name="Input 8 4" xfId="21303" xr:uid="{00000000-0005-0000-0000-000071560000}"/>
    <cellStyle name="Input 8 4 10" xfId="21304" xr:uid="{00000000-0005-0000-0000-000072560000}"/>
    <cellStyle name="Input 8 4 11" xfId="21305" xr:uid="{00000000-0005-0000-0000-000073560000}"/>
    <cellStyle name="Input 8 4 2" xfId="21306" xr:uid="{00000000-0005-0000-0000-000074560000}"/>
    <cellStyle name="Input 8 4 2 2" xfId="21307" xr:uid="{00000000-0005-0000-0000-000075560000}"/>
    <cellStyle name="Input 8 4 2 2 2" xfId="21308" xr:uid="{00000000-0005-0000-0000-000076560000}"/>
    <cellStyle name="Input 8 4 2 2 2 2" xfId="21309" xr:uid="{00000000-0005-0000-0000-000077560000}"/>
    <cellStyle name="Input 8 4 2 2 2 3" xfId="21310" xr:uid="{00000000-0005-0000-0000-000078560000}"/>
    <cellStyle name="Input 8 4 2 2 3" xfId="21311" xr:uid="{00000000-0005-0000-0000-000079560000}"/>
    <cellStyle name="Input 8 4 2 2 3 2" xfId="21312" xr:uid="{00000000-0005-0000-0000-00007A560000}"/>
    <cellStyle name="Input 8 4 2 2 3 3" xfId="21313" xr:uid="{00000000-0005-0000-0000-00007B560000}"/>
    <cellStyle name="Input 8 4 2 2 4" xfId="21314" xr:uid="{00000000-0005-0000-0000-00007C560000}"/>
    <cellStyle name="Input 8 4 2 2 4 2" xfId="21315" xr:uid="{00000000-0005-0000-0000-00007D560000}"/>
    <cellStyle name="Input 8 4 2 2 4 3" xfId="21316" xr:uid="{00000000-0005-0000-0000-00007E560000}"/>
    <cellStyle name="Input 8 4 2 2 5" xfId="21317" xr:uid="{00000000-0005-0000-0000-00007F560000}"/>
    <cellStyle name="Input 8 4 2 2 5 2" xfId="21318" xr:uid="{00000000-0005-0000-0000-000080560000}"/>
    <cellStyle name="Input 8 4 2 2 5 3" xfId="21319" xr:uid="{00000000-0005-0000-0000-000081560000}"/>
    <cellStyle name="Input 8 4 2 2 6" xfId="21320" xr:uid="{00000000-0005-0000-0000-000082560000}"/>
    <cellStyle name="Input 8 4 2 2 6 2" xfId="21321" xr:uid="{00000000-0005-0000-0000-000083560000}"/>
    <cellStyle name="Input 8 4 2 2 6 3" xfId="21322" xr:uid="{00000000-0005-0000-0000-000084560000}"/>
    <cellStyle name="Input 8 4 2 2 7" xfId="21323" xr:uid="{00000000-0005-0000-0000-000085560000}"/>
    <cellStyle name="Input 8 4 2 2 8" xfId="21324" xr:uid="{00000000-0005-0000-0000-000086560000}"/>
    <cellStyle name="Input 8 4 2 3" xfId="21325" xr:uid="{00000000-0005-0000-0000-000087560000}"/>
    <cellStyle name="Input 8 4 2 3 2" xfId="21326" xr:uid="{00000000-0005-0000-0000-000088560000}"/>
    <cellStyle name="Input 8 4 2 3 3" xfId="21327" xr:uid="{00000000-0005-0000-0000-000089560000}"/>
    <cellStyle name="Input 8 4 2 4" xfId="21328" xr:uid="{00000000-0005-0000-0000-00008A560000}"/>
    <cellStyle name="Input 8 4 2 4 2" xfId="21329" xr:uid="{00000000-0005-0000-0000-00008B560000}"/>
    <cellStyle name="Input 8 4 2 4 3" xfId="21330" xr:uid="{00000000-0005-0000-0000-00008C560000}"/>
    <cellStyle name="Input 8 4 2 5" xfId="21331" xr:uid="{00000000-0005-0000-0000-00008D560000}"/>
    <cellStyle name="Input 8 4 2 5 2" xfId="21332" xr:uid="{00000000-0005-0000-0000-00008E560000}"/>
    <cellStyle name="Input 8 4 2 5 3" xfId="21333" xr:uid="{00000000-0005-0000-0000-00008F560000}"/>
    <cellStyle name="Input 8 4 2 6" xfId="21334" xr:uid="{00000000-0005-0000-0000-000090560000}"/>
    <cellStyle name="Input 8 4 2 6 2" xfId="21335" xr:uid="{00000000-0005-0000-0000-000091560000}"/>
    <cellStyle name="Input 8 4 2 6 3" xfId="21336" xr:uid="{00000000-0005-0000-0000-000092560000}"/>
    <cellStyle name="Input 8 4 2 7" xfId="21337" xr:uid="{00000000-0005-0000-0000-000093560000}"/>
    <cellStyle name="Input 8 4 2 8" xfId="21338" xr:uid="{00000000-0005-0000-0000-000094560000}"/>
    <cellStyle name="Input 8 4 3" xfId="21339" xr:uid="{00000000-0005-0000-0000-000095560000}"/>
    <cellStyle name="Input 8 4 3 2" xfId="21340" xr:uid="{00000000-0005-0000-0000-000096560000}"/>
    <cellStyle name="Input 8 4 3 2 2" xfId="21341" xr:uid="{00000000-0005-0000-0000-000097560000}"/>
    <cellStyle name="Input 8 4 3 2 2 2" xfId="21342" xr:uid="{00000000-0005-0000-0000-000098560000}"/>
    <cellStyle name="Input 8 4 3 2 2 3" xfId="21343" xr:uid="{00000000-0005-0000-0000-000099560000}"/>
    <cellStyle name="Input 8 4 3 2 3" xfId="21344" xr:uid="{00000000-0005-0000-0000-00009A560000}"/>
    <cellStyle name="Input 8 4 3 2 3 2" xfId="21345" xr:uid="{00000000-0005-0000-0000-00009B560000}"/>
    <cellStyle name="Input 8 4 3 2 3 3" xfId="21346" xr:uid="{00000000-0005-0000-0000-00009C560000}"/>
    <cellStyle name="Input 8 4 3 2 4" xfId="21347" xr:uid="{00000000-0005-0000-0000-00009D560000}"/>
    <cellStyle name="Input 8 4 3 2 4 2" xfId="21348" xr:uid="{00000000-0005-0000-0000-00009E560000}"/>
    <cellStyle name="Input 8 4 3 2 4 3" xfId="21349" xr:uid="{00000000-0005-0000-0000-00009F560000}"/>
    <cellStyle name="Input 8 4 3 2 5" xfId="21350" xr:uid="{00000000-0005-0000-0000-0000A0560000}"/>
    <cellStyle name="Input 8 4 3 2 5 2" xfId="21351" xr:uid="{00000000-0005-0000-0000-0000A1560000}"/>
    <cellStyle name="Input 8 4 3 2 5 3" xfId="21352" xr:uid="{00000000-0005-0000-0000-0000A2560000}"/>
    <cellStyle name="Input 8 4 3 2 6" xfId="21353" xr:uid="{00000000-0005-0000-0000-0000A3560000}"/>
    <cellStyle name="Input 8 4 3 2 6 2" xfId="21354" xr:uid="{00000000-0005-0000-0000-0000A4560000}"/>
    <cellStyle name="Input 8 4 3 2 6 3" xfId="21355" xr:uid="{00000000-0005-0000-0000-0000A5560000}"/>
    <cellStyle name="Input 8 4 3 2 7" xfId="21356" xr:uid="{00000000-0005-0000-0000-0000A6560000}"/>
    <cellStyle name="Input 8 4 3 2 8" xfId="21357" xr:uid="{00000000-0005-0000-0000-0000A7560000}"/>
    <cellStyle name="Input 8 4 3 3" xfId="21358" xr:uid="{00000000-0005-0000-0000-0000A8560000}"/>
    <cellStyle name="Input 8 4 3 3 2" xfId="21359" xr:uid="{00000000-0005-0000-0000-0000A9560000}"/>
    <cellStyle name="Input 8 4 3 3 3" xfId="21360" xr:uid="{00000000-0005-0000-0000-0000AA560000}"/>
    <cellStyle name="Input 8 4 3 4" xfId="21361" xr:uid="{00000000-0005-0000-0000-0000AB560000}"/>
    <cellStyle name="Input 8 4 3 4 2" xfId="21362" xr:uid="{00000000-0005-0000-0000-0000AC560000}"/>
    <cellStyle name="Input 8 4 3 4 3" xfId="21363" xr:uid="{00000000-0005-0000-0000-0000AD560000}"/>
    <cellStyle name="Input 8 4 3 5" xfId="21364" xr:uid="{00000000-0005-0000-0000-0000AE560000}"/>
    <cellStyle name="Input 8 4 3 5 2" xfId="21365" xr:uid="{00000000-0005-0000-0000-0000AF560000}"/>
    <cellStyle name="Input 8 4 3 5 3" xfId="21366" xr:uid="{00000000-0005-0000-0000-0000B0560000}"/>
    <cellStyle name="Input 8 4 3 6" xfId="21367" xr:uid="{00000000-0005-0000-0000-0000B1560000}"/>
    <cellStyle name="Input 8 4 3 6 2" xfId="21368" xr:uid="{00000000-0005-0000-0000-0000B2560000}"/>
    <cellStyle name="Input 8 4 3 6 3" xfId="21369" xr:uid="{00000000-0005-0000-0000-0000B3560000}"/>
    <cellStyle name="Input 8 4 3 7" xfId="21370" xr:uid="{00000000-0005-0000-0000-0000B4560000}"/>
    <cellStyle name="Input 8 4 3 8" xfId="21371" xr:uid="{00000000-0005-0000-0000-0000B5560000}"/>
    <cellStyle name="Input 8 4 4" xfId="21372" xr:uid="{00000000-0005-0000-0000-0000B6560000}"/>
    <cellStyle name="Input 8 4 4 2" xfId="21373" xr:uid="{00000000-0005-0000-0000-0000B7560000}"/>
    <cellStyle name="Input 8 4 4 2 2" xfId="21374" xr:uid="{00000000-0005-0000-0000-0000B8560000}"/>
    <cellStyle name="Input 8 4 4 2 2 2" xfId="21375" xr:uid="{00000000-0005-0000-0000-0000B9560000}"/>
    <cellStyle name="Input 8 4 4 2 2 3" xfId="21376" xr:uid="{00000000-0005-0000-0000-0000BA560000}"/>
    <cellStyle name="Input 8 4 4 2 3" xfId="21377" xr:uid="{00000000-0005-0000-0000-0000BB560000}"/>
    <cellStyle name="Input 8 4 4 2 3 2" xfId="21378" xr:uid="{00000000-0005-0000-0000-0000BC560000}"/>
    <cellStyle name="Input 8 4 4 2 3 3" xfId="21379" xr:uid="{00000000-0005-0000-0000-0000BD560000}"/>
    <cellStyle name="Input 8 4 4 2 4" xfId="21380" xr:uid="{00000000-0005-0000-0000-0000BE560000}"/>
    <cellStyle name="Input 8 4 4 2 4 2" xfId="21381" xr:uid="{00000000-0005-0000-0000-0000BF560000}"/>
    <cellStyle name="Input 8 4 4 2 4 3" xfId="21382" xr:uid="{00000000-0005-0000-0000-0000C0560000}"/>
    <cellStyle name="Input 8 4 4 2 5" xfId="21383" xr:uid="{00000000-0005-0000-0000-0000C1560000}"/>
    <cellStyle name="Input 8 4 4 2 5 2" xfId="21384" xr:uid="{00000000-0005-0000-0000-0000C2560000}"/>
    <cellStyle name="Input 8 4 4 2 5 3" xfId="21385" xr:uid="{00000000-0005-0000-0000-0000C3560000}"/>
    <cellStyle name="Input 8 4 4 2 6" xfId="21386" xr:uid="{00000000-0005-0000-0000-0000C4560000}"/>
    <cellStyle name="Input 8 4 4 2 6 2" xfId="21387" xr:uid="{00000000-0005-0000-0000-0000C5560000}"/>
    <cellStyle name="Input 8 4 4 2 6 3" xfId="21388" xr:uid="{00000000-0005-0000-0000-0000C6560000}"/>
    <cellStyle name="Input 8 4 4 2 7" xfId="21389" xr:uid="{00000000-0005-0000-0000-0000C7560000}"/>
    <cellStyle name="Input 8 4 4 2 8" xfId="21390" xr:uid="{00000000-0005-0000-0000-0000C8560000}"/>
    <cellStyle name="Input 8 4 4 3" xfId="21391" xr:uid="{00000000-0005-0000-0000-0000C9560000}"/>
    <cellStyle name="Input 8 4 4 3 2" xfId="21392" xr:uid="{00000000-0005-0000-0000-0000CA560000}"/>
    <cellStyle name="Input 8 4 4 3 3" xfId="21393" xr:uid="{00000000-0005-0000-0000-0000CB560000}"/>
    <cellStyle name="Input 8 4 4 4" xfId="21394" xr:uid="{00000000-0005-0000-0000-0000CC560000}"/>
    <cellStyle name="Input 8 4 4 4 2" xfId="21395" xr:uid="{00000000-0005-0000-0000-0000CD560000}"/>
    <cellStyle name="Input 8 4 4 4 3" xfId="21396" xr:uid="{00000000-0005-0000-0000-0000CE560000}"/>
    <cellStyle name="Input 8 4 4 5" xfId="21397" xr:uid="{00000000-0005-0000-0000-0000CF560000}"/>
    <cellStyle name="Input 8 4 4 5 2" xfId="21398" xr:uid="{00000000-0005-0000-0000-0000D0560000}"/>
    <cellStyle name="Input 8 4 4 5 3" xfId="21399" xr:uid="{00000000-0005-0000-0000-0000D1560000}"/>
    <cellStyle name="Input 8 4 4 6" xfId="21400" xr:uid="{00000000-0005-0000-0000-0000D2560000}"/>
    <cellStyle name="Input 8 4 4 6 2" xfId="21401" xr:uid="{00000000-0005-0000-0000-0000D3560000}"/>
    <cellStyle name="Input 8 4 4 6 3" xfId="21402" xr:uid="{00000000-0005-0000-0000-0000D4560000}"/>
    <cellStyle name="Input 8 4 4 7" xfId="21403" xr:uid="{00000000-0005-0000-0000-0000D5560000}"/>
    <cellStyle name="Input 8 4 4 8" xfId="21404" xr:uid="{00000000-0005-0000-0000-0000D6560000}"/>
    <cellStyle name="Input 8 4 5" xfId="21405" xr:uid="{00000000-0005-0000-0000-0000D7560000}"/>
    <cellStyle name="Input 8 4 5 2" xfId="21406" xr:uid="{00000000-0005-0000-0000-0000D8560000}"/>
    <cellStyle name="Input 8 4 5 2 2" xfId="21407" xr:uid="{00000000-0005-0000-0000-0000D9560000}"/>
    <cellStyle name="Input 8 4 5 2 3" xfId="21408" xr:uid="{00000000-0005-0000-0000-0000DA560000}"/>
    <cellStyle name="Input 8 4 5 3" xfId="21409" xr:uid="{00000000-0005-0000-0000-0000DB560000}"/>
    <cellStyle name="Input 8 4 5 3 2" xfId="21410" xr:uid="{00000000-0005-0000-0000-0000DC560000}"/>
    <cellStyle name="Input 8 4 5 3 3" xfId="21411" xr:uid="{00000000-0005-0000-0000-0000DD560000}"/>
    <cellStyle name="Input 8 4 5 4" xfId="21412" xr:uid="{00000000-0005-0000-0000-0000DE560000}"/>
    <cellStyle name="Input 8 4 5 4 2" xfId="21413" xr:uid="{00000000-0005-0000-0000-0000DF560000}"/>
    <cellStyle name="Input 8 4 5 4 3" xfId="21414" xr:uid="{00000000-0005-0000-0000-0000E0560000}"/>
    <cellStyle name="Input 8 4 5 5" xfId="21415" xr:uid="{00000000-0005-0000-0000-0000E1560000}"/>
    <cellStyle name="Input 8 4 5 5 2" xfId="21416" xr:uid="{00000000-0005-0000-0000-0000E2560000}"/>
    <cellStyle name="Input 8 4 5 5 3" xfId="21417" xr:uid="{00000000-0005-0000-0000-0000E3560000}"/>
    <cellStyle name="Input 8 4 5 6" xfId="21418" xr:uid="{00000000-0005-0000-0000-0000E4560000}"/>
    <cellStyle name="Input 8 4 5 6 2" xfId="21419" xr:uid="{00000000-0005-0000-0000-0000E5560000}"/>
    <cellStyle name="Input 8 4 5 6 3" xfId="21420" xr:uid="{00000000-0005-0000-0000-0000E6560000}"/>
    <cellStyle name="Input 8 4 5 7" xfId="21421" xr:uid="{00000000-0005-0000-0000-0000E7560000}"/>
    <cellStyle name="Input 8 4 5 8" xfId="21422" xr:uid="{00000000-0005-0000-0000-0000E8560000}"/>
    <cellStyle name="Input 8 4 6" xfId="21423" xr:uid="{00000000-0005-0000-0000-0000E9560000}"/>
    <cellStyle name="Input 8 4 6 2" xfId="21424" xr:uid="{00000000-0005-0000-0000-0000EA560000}"/>
    <cellStyle name="Input 8 4 6 3" xfId="21425" xr:uid="{00000000-0005-0000-0000-0000EB560000}"/>
    <cellStyle name="Input 8 4 7" xfId="21426" xr:uid="{00000000-0005-0000-0000-0000EC560000}"/>
    <cellStyle name="Input 8 4 7 2" xfId="21427" xr:uid="{00000000-0005-0000-0000-0000ED560000}"/>
    <cellStyle name="Input 8 4 7 3" xfId="21428" xr:uid="{00000000-0005-0000-0000-0000EE560000}"/>
    <cellStyle name="Input 8 4 8" xfId="21429" xr:uid="{00000000-0005-0000-0000-0000EF560000}"/>
    <cellStyle name="Input 8 4 8 2" xfId="21430" xr:uid="{00000000-0005-0000-0000-0000F0560000}"/>
    <cellStyle name="Input 8 4 8 3" xfId="21431" xr:uid="{00000000-0005-0000-0000-0000F1560000}"/>
    <cellStyle name="Input 8 4 9" xfId="21432" xr:uid="{00000000-0005-0000-0000-0000F2560000}"/>
    <cellStyle name="Input 8 4 9 2" xfId="21433" xr:uid="{00000000-0005-0000-0000-0000F3560000}"/>
    <cellStyle name="Input 8 4 9 3" xfId="21434" xr:uid="{00000000-0005-0000-0000-0000F4560000}"/>
    <cellStyle name="Input 8 5" xfId="21435" xr:uid="{00000000-0005-0000-0000-0000F5560000}"/>
    <cellStyle name="Input 8 5 2" xfId="21436" xr:uid="{00000000-0005-0000-0000-0000F6560000}"/>
    <cellStyle name="Input 8 5 2 2" xfId="21437" xr:uid="{00000000-0005-0000-0000-0000F7560000}"/>
    <cellStyle name="Input 8 5 2 3" xfId="21438" xr:uid="{00000000-0005-0000-0000-0000F8560000}"/>
    <cellStyle name="Input 8 5 3" xfId="21439" xr:uid="{00000000-0005-0000-0000-0000F9560000}"/>
    <cellStyle name="Input 8 5 3 2" xfId="21440" xr:uid="{00000000-0005-0000-0000-0000FA560000}"/>
    <cellStyle name="Input 8 5 3 3" xfId="21441" xr:uid="{00000000-0005-0000-0000-0000FB560000}"/>
    <cellStyle name="Input 8 5 4" xfId="21442" xr:uid="{00000000-0005-0000-0000-0000FC560000}"/>
    <cellStyle name="Input 8 5 4 2" xfId="21443" xr:uid="{00000000-0005-0000-0000-0000FD560000}"/>
    <cellStyle name="Input 8 5 4 3" xfId="21444" xr:uid="{00000000-0005-0000-0000-0000FE560000}"/>
    <cellStyle name="Input 8 5 5" xfId="21445" xr:uid="{00000000-0005-0000-0000-0000FF560000}"/>
    <cellStyle name="Input 8 5 5 2" xfId="21446" xr:uid="{00000000-0005-0000-0000-000000570000}"/>
    <cellStyle name="Input 8 5 5 3" xfId="21447" xr:uid="{00000000-0005-0000-0000-000001570000}"/>
    <cellStyle name="Input 8 5 6" xfId="21448" xr:uid="{00000000-0005-0000-0000-000002570000}"/>
    <cellStyle name="Input 8 5 6 2" xfId="21449" xr:uid="{00000000-0005-0000-0000-000003570000}"/>
    <cellStyle name="Input 8 5 6 3" xfId="21450" xr:uid="{00000000-0005-0000-0000-000004570000}"/>
    <cellStyle name="Input 8 5 7" xfId="21451" xr:uid="{00000000-0005-0000-0000-000005570000}"/>
    <cellStyle name="Input 8 5 8" xfId="21452" xr:uid="{00000000-0005-0000-0000-000006570000}"/>
    <cellStyle name="Input 8 6" xfId="21453" xr:uid="{00000000-0005-0000-0000-000007570000}"/>
    <cellStyle name="Input 8 6 2" xfId="21454" xr:uid="{00000000-0005-0000-0000-000008570000}"/>
    <cellStyle name="Input 8 6 3" xfId="21455" xr:uid="{00000000-0005-0000-0000-000009570000}"/>
    <cellStyle name="Input 8 7" xfId="21456" xr:uid="{00000000-0005-0000-0000-00000A570000}"/>
    <cellStyle name="Input 8 7 2" xfId="21457" xr:uid="{00000000-0005-0000-0000-00000B570000}"/>
    <cellStyle name="Input 8 7 3" xfId="21458" xr:uid="{00000000-0005-0000-0000-00000C570000}"/>
    <cellStyle name="Input 8 8" xfId="21459" xr:uid="{00000000-0005-0000-0000-00000D570000}"/>
    <cellStyle name="Input 8 8 2" xfId="21460" xr:uid="{00000000-0005-0000-0000-00000E570000}"/>
    <cellStyle name="Input 8 8 3" xfId="21461" xr:uid="{00000000-0005-0000-0000-00000F570000}"/>
    <cellStyle name="Input 8 9" xfId="21462" xr:uid="{00000000-0005-0000-0000-000010570000}"/>
    <cellStyle name="Input 8 9 2" xfId="21463" xr:uid="{00000000-0005-0000-0000-000011570000}"/>
    <cellStyle name="Input 8 9 3" xfId="21464" xr:uid="{00000000-0005-0000-0000-000012570000}"/>
    <cellStyle name="Input 9" xfId="21465" xr:uid="{00000000-0005-0000-0000-000013570000}"/>
    <cellStyle name="Input 9 2" xfId="21466" xr:uid="{00000000-0005-0000-0000-000014570000}"/>
    <cellStyle name="Input 9 2 2" xfId="21467" xr:uid="{00000000-0005-0000-0000-000015570000}"/>
    <cellStyle name="Input 9 2 3" xfId="21468" xr:uid="{00000000-0005-0000-0000-000016570000}"/>
    <cellStyle name="Input 9 3" xfId="21469" xr:uid="{00000000-0005-0000-0000-000017570000}"/>
    <cellStyle name="Input 9 3 2" xfId="21470" xr:uid="{00000000-0005-0000-0000-000018570000}"/>
    <cellStyle name="Input 9 3 3" xfId="21471" xr:uid="{00000000-0005-0000-0000-000019570000}"/>
    <cellStyle name="Input 9 4" xfId="21472" xr:uid="{00000000-0005-0000-0000-00001A570000}"/>
    <cellStyle name="Input 9 4 2" xfId="21473" xr:uid="{00000000-0005-0000-0000-00001B570000}"/>
    <cellStyle name="Input 9 4 3" xfId="21474" xr:uid="{00000000-0005-0000-0000-00001C570000}"/>
    <cellStyle name="Input 9 5" xfId="21475" xr:uid="{00000000-0005-0000-0000-00001D570000}"/>
    <cellStyle name="Input 9 5 2" xfId="21476" xr:uid="{00000000-0005-0000-0000-00001E570000}"/>
    <cellStyle name="Input 9 5 3" xfId="21477" xr:uid="{00000000-0005-0000-0000-00001F570000}"/>
    <cellStyle name="Input 9 6" xfId="21478" xr:uid="{00000000-0005-0000-0000-000020570000}"/>
    <cellStyle name="Input 9 6 2" xfId="21479" xr:uid="{00000000-0005-0000-0000-000021570000}"/>
    <cellStyle name="Input 9 6 3" xfId="21480" xr:uid="{00000000-0005-0000-0000-000022570000}"/>
    <cellStyle name="Input 9 7" xfId="21481" xr:uid="{00000000-0005-0000-0000-000023570000}"/>
    <cellStyle name="Input 9 8" xfId="21482" xr:uid="{00000000-0005-0000-0000-000024570000}"/>
    <cellStyle name="Input Cells" xfId="21483" xr:uid="{00000000-0005-0000-0000-000025570000}"/>
    <cellStyle name="kBtuh" xfId="21484" xr:uid="{00000000-0005-0000-0000-000026570000}"/>
    <cellStyle name="KW" xfId="21485" xr:uid="{00000000-0005-0000-0000-000027570000}"/>
    <cellStyle name="KWH" xfId="21486" xr:uid="{00000000-0005-0000-0000-000028570000}"/>
    <cellStyle name="Link Currency (0)" xfId="21487" xr:uid="{00000000-0005-0000-0000-000029570000}"/>
    <cellStyle name="Link Currency (2)" xfId="21488" xr:uid="{00000000-0005-0000-0000-00002A570000}"/>
    <cellStyle name="Link Units (0)" xfId="21489" xr:uid="{00000000-0005-0000-0000-00002B570000}"/>
    <cellStyle name="Link Units (1)" xfId="21490" xr:uid="{00000000-0005-0000-0000-00002C570000}"/>
    <cellStyle name="Link Units (2)" xfId="21491" xr:uid="{00000000-0005-0000-0000-00002D570000}"/>
    <cellStyle name="Linked Cell 2" xfId="21492" xr:uid="{00000000-0005-0000-0000-00002E570000}"/>
    <cellStyle name="Linked Cell 2 2" xfId="21493" xr:uid="{00000000-0005-0000-0000-00002F570000}"/>
    <cellStyle name="Linked Cell 2 2 2" xfId="21494" xr:uid="{00000000-0005-0000-0000-000030570000}"/>
    <cellStyle name="Linked Cell 2 3" xfId="21495" xr:uid="{00000000-0005-0000-0000-000031570000}"/>
    <cellStyle name="Linked Cell 3" xfId="21496" xr:uid="{00000000-0005-0000-0000-000032570000}"/>
    <cellStyle name="Linked Cell 3 2" xfId="21497" xr:uid="{00000000-0005-0000-0000-000033570000}"/>
    <cellStyle name="Linked Cell 4" xfId="21498" xr:uid="{00000000-0005-0000-0000-000034570000}"/>
    <cellStyle name="Linked Cells" xfId="21499" xr:uid="{00000000-0005-0000-0000-000035570000}"/>
    <cellStyle name="Linked Data" xfId="38373" xr:uid="{00000000-0005-0000-0000-000036570000}"/>
    <cellStyle name="MedGrey" xfId="37861" xr:uid="{00000000-0005-0000-0000-000037570000}"/>
    <cellStyle name="Milliers [0]_!!!GO" xfId="21500" xr:uid="{00000000-0005-0000-0000-000038570000}"/>
    <cellStyle name="Milliers_!!!GO" xfId="21501" xr:uid="{00000000-0005-0000-0000-000039570000}"/>
    <cellStyle name="MissingUserInput" xfId="37862" xr:uid="{00000000-0005-0000-0000-00003A570000}"/>
    <cellStyle name="MissingUserInput 2" xfId="37863" xr:uid="{00000000-0005-0000-0000-00003B570000}"/>
    <cellStyle name="MissingUserInput 3" xfId="37864" xr:uid="{00000000-0005-0000-0000-00003C570000}"/>
    <cellStyle name="MissingUserInput 4" xfId="37865" xr:uid="{00000000-0005-0000-0000-00003D570000}"/>
    <cellStyle name="Monétaire [0]_!!!GO" xfId="21502" xr:uid="{00000000-0005-0000-0000-00003E570000}"/>
    <cellStyle name="Monétaire_!!!GO" xfId="21503" xr:uid="{00000000-0005-0000-0000-00003F570000}"/>
    <cellStyle name="Neutral 2" xfId="21504" xr:uid="{00000000-0005-0000-0000-000040570000}"/>
    <cellStyle name="Neutral 2 2" xfId="21505" xr:uid="{00000000-0005-0000-0000-000041570000}"/>
    <cellStyle name="Neutral 3" xfId="21506" xr:uid="{00000000-0005-0000-0000-000042570000}"/>
    <cellStyle name="no dec" xfId="24" xr:uid="{00000000-0005-0000-0000-000043570000}"/>
    <cellStyle name="Normal" xfId="0" builtinId="0"/>
    <cellStyle name="Normal - Style1" xfId="25" xr:uid="{00000000-0005-0000-0000-000045570000}"/>
    <cellStyle name="Normal 10" xfId="21507" xr:uid="{00000000-0005-0000-0000-000046570000}"/>
    <cellStyle name="Normal 10 2" xfId="21508" xr:uid="{00000000-0005-0000-0000-000047570000}"/>
    <cellStyle name="Normal 10 2 10" xfId="21509" xr:uid="{00000000-0005-0000-0000-000048570000}"/>
    <cellStyle name="Normal 10 2 11" xfId="21510" xr:uid="{00000000-0005-0000-0000-000049570000}"/>
    <cellStyle name="Normal 10 2 2" xfId="21511" xr:uid="{00000000-0005-0000-0000-00004A570000}"/>
    <cellStyle name="Normal 10 2 2 2" xfId="21512" xr:uid="{00000000-0005-0000-0000-00004B570000}"/>
    <cellStyle name="Normal 10 2 2 2 2" xfId="21513" xr:uid="{00000000-0005-0000-0000-00004C570000}"/>
    <cellStyle name="Normal 10 2 2 2 2 2" xfId="21514" xr:uid="{00000000-0005-0000-0000-00004D570000}"/>
    <cellStyle name="Normal 10 2 2 2 2 2 2" xfId="21515" xr:uid="{00000000-0005-0000-0000-00004E570000}"/>
    <cellStyle name="Normal 10 2 2 2 2 2 2 2" xfId="21516" xr:uid="{00000000-0005-0000-0000-00004F570000}"/>
    <cellStyle name="Normal 10 2 2 2 2 2 3" xfId="21517" xr:uid="{00000000-0005-0000-0000-000050570000}"/>
    <cellStyle name="Normal 10 2 2 2 2 3" xfId="21518" xr:uid="{00000000-0005-0000-0000-000051570000}"/>
    <cellStyle name="Normal 10 2 2 2 2 3 2" xfId="21519" xr:uid="{00000000-0005-0000-0000-000052570000}"/>
    <cellStyle name="Normal 10 2 2 2 2 4" xfId="21520" xr:uid="{00000000-0005-0000-0000-000053570000}"/>
    <cellStyle name="Normal 10 2 2 2 3" xfId="21521" xr:uid="{00000000-0005-0000-0000-000054570000}"/>
    <cellStyle name="Normal 10 2 2 2 3 2" xfId="21522" xr:uid="{00000000-0005-0000-0000-000055570000}"/>
    <cellStyle name="Normal 10 2 2 2 3 2 2" xfId="21523" xr:uid="{00000000-0005-0000-0000-000056570000}"/>
    <cellStyle name="Normal 10 2 2 2 3 3" xfId="21524" xr:uid="{00000000-0005-0000-0000-000057570000}"/>
    <cellStyle name="Normal 10 2 2 2 4" xfId="21525" xr:uid="{00000000-0005-0000-0000-000058570000}"/>
    <cellStyle name="Normal 10 2 2 2 4 2" xfId="21526" xr:uid="{00000000-0005-0000-0000-000059570000}"/>
    <cellStyle name="Normal 10 2 2 2 5" xfId="21527" xr:uid="{00000000-0005-0000-0000-00005A570000}"/>
    <cellStyle name="Normal 10 2 2 2 5 2" xfId="21528" xr:uid="{00000000-0005-0000-0000-00005B570000}"/>
    <cellStyle name="Normal 10 2 2 2 6" xfId="21529" xr:uid="{00000000-0005-0000-0000-00005C570000}"/>
    <cellStyle name="Normal 10 2 2 2 7" xfId="21530" xr:uid="{00000000-0005-0000-0000-00005D570000}"/>
    <cellStyle name="Normal 10 2 2 3" xfId="21531" xr:uid="{00000000-0005-0000-0000-00005E570000}"/>
    <cellStyle name="Normal 10 2 2 3 2" xfId="21532" xr:uid="{00000000-0005-0000-0000-00005F570000}"/>
    <cellStyle name="Normal 10 2 2 3 2 2" xfId="21533" xr:uid="{00000000-0005-0000-0000-000060570000}"/>
    <cellStyle name="Normal 10 2 2 3 2 2 2" xfId="21534" xr:uid="{00000000-0005-0000-0000-000061570000}"/>
    <cellStyle name="Normal 10 2 2 3 2 2 2 2" xfId="21535" xr:uid="{00000000-0005-0000-0000-000062570000}"/>
    <cellStyle name="Normal 10 2 2 3 2 2 3" xfId="21536" xr:uid="{00000000-0005-0000-0000-000063570000}"/>
    <cellStyle name="Normal 10 2 2 3 3" xfId="21537" xr:uid="{00000000-0005-0000-0000-000064570000}"/>
    <cellStyle name="Normal 10 2 2 3 3 2" xfId="21538" xr:uid="{00000000-0005-0000-0000-000065570000}"/>
    <cellStyle name="Normal 10 2 2 3 3 2 2" xfId="21539" xr:uid="{00000000-0005-0000-0000-000066570000}"/>
    <cellStyle name="Normal 10 2 2 3 3 3" xfId="21540" xr:uid="{00000000-0005-0000-0000-000067570000}"/>
    <cellStyle name="Normal 10 2 2 3 4" xfId="21541" xr:uid="{00000000-0005-0000-0000-000068570000}"/>
    <cellStyle name="Normal 10 2 2 3 4 2" xfId="21542" xr:uid="{00000000-0005-0000-0000-000069570000}"/>
    <cellStyle name="Normal 10 2 2 3 5" xfId="21543" xr:uid="{00000000-0005-0000-0000-00006A570000}"/>
    <cellStyle name="Normal 10 2 2 3 6" xfId="21544" xr:uid="{00000000-0005-0000-0000-00006B570000}"/>
    <cellStyle name="Normal 10 2 2 4" xfId="21545" xr:uid="{00000000-0005-0000-0000-00006C570000}"/>
    <cellStyle name="Normal 10 2 2 4 2" xfId="21546" xr:uid="{00000000-0005-0000-0000-00006D570000}"/>
    <cellStyle name="Normal 10 2 2 4 2 2" xfId="21547" xr:uid="{00000000-0005-0000-0000-00006E570000}"/>
    <cellStyle name="Normal 10 2 2 4 2 2 2" xfId="21548" xr:uid="{00000000-0005-0000-0000-00006F570000}"/>
    <cellStyle name="Normal 10 2 2 4 2 3" xfId="21549" xr:uid="{00000000-0005-0000-0000-000070570000}"/>
    <cellStyle name="Normal 10 2 2 5" xfId="21550" xr:uid="{00000000-0005-0000-0000-000071570000}"/>
    <cellStyle name="Normal 10 2 2 5 2" xfId="21551" xr:uid="{00000000-0005-0000-0000-000072570000}"/>
    <cellStyle name="Normal 10 2 2 5 2 2" xfId="21552" xr:uid="{00000000-0005-0000-0000-000073570000}"/>
    <cellStyle name="Normal 10 2 2 5 3" xfId="21553" xr:uid="{00000000-0005-0000-0000-000074570000}"/>
    <cellStyle name="Normal 10 2 2 6" xfId="21554" xr:uid="{00000000-0005-0000-0000-000075570000}"/>
    <cellStyle name="Normal 10 2 2 6 2" xfId="21555" xr:uid="{00000000-0005-0000-0000-000076570000}"/>
    <cellStyle name="Normal 10 2 2 7" xfId="21556" xr:uid="{00000000-0005-0000-0000-000077570000}"/>
    <cellStyle name="Normal 10 2 2 7 2" xfId="21557" xr:uid="{00000000-0005-0000-0000-000078570000}"/>
    <cellStyle name="Normal 10 2 2 8" xfId="21558" xr:uid="{00000000-0005-0000-0000-000079570000}"/>
    <cellStyle name="Normal 10 2 2 9" xfId="21559" xr:uid="{00000000-0005-0000-0000-00007A570000}"/>
    <cellStyle name="Normal 10 2 3" xfId="21560" xr:uid="{00000000-0005-0000-0000-00007B570000}"/>
    <cellStyle name="Normal 10 2 3 2" xfId="21561" xr:uid="{00000000-0005-0000-0000-00007C570000}"/>
    <cellStyle name="Normal 10 2 3 2 2" xfId="21562" xr:uid="{00000000-0005-0000-0000-00007D570000}"/>
    <cellStyle name="Normal 10 2 3 2 2 2" xfId="21563" xr:uid="{00000000-0005-0000-0000-00007E570000}"/>
    <cellStyle name="Normal 10 2 3 2 2 2 2" xfId="21564" xr:uid="{00000000-0005-0000-0000-00007F570000}"/>
    <cellStyle name="Normal 10 2 3 2 2 2 2 2" xfId="21565" xr:uid="{00000000-0005-0000-0000-000080570000}"/>
    <cellStyle name="Normal 10 2 3 2 2 2 3" xfId="21566" xr:uid="{00000000-0005-0000-0000-000081570000}"/>
    <cellStyle name="Normal 10 2 3 2 2 3" xfId="21567" xr:uid="{00000000-0005-0000-0000-000082570000}"/>
    <cellStyle name="Normal 10 2 3 2 2 3 2" xfId="21568" xr:uid="{00000000-0005-0000-0000-000083570000}"/>
    <cellStyle name="Normal 10 2 3 2 2 4" xfId="21569" xr:uid="{00000000-0005-0000-0000-000084570000}"/>
    <cellStyle name="Normal 10 2 3 2 3" xfId="21570" xr:uid="{00000000-0005-0000-0000-000085570000}"/>
    <cellStyle name="Normal 10 2 3 2 3 2" xfId="21571" xr:uid="{00000000-0005-0000-0000-000086570000}"/>
    <cellStyle name="Normal 10 2 3 2 3 2 2" xfId="21572" xr:uid="{00000000-0005-0000-0000-000087570000}"/>
    <cellStyle name="Normal 10 2 3 2 3 3" xfId="21573" xr:uid="{00000000-0005-0000-0000-000088570000}"/>
    <cellStyle name="Normal 10 2 3 2 4" xfId="21574" xr:uid="{00000000-0005-0000-0000-000089570000}"/>
    <cellStyle name="Normal 10 2 3 2 4 2" xfId="21575" xr:uid="{00000000-0005-0000-0000-00008A570000}"/>
    <cellStyle name="Normal 10 2 3 2 5" xfId="21576" xr:uid="{00000000-0005-0000-0000-00008B570000}"/>
    <cellStyle name="Normal 10 2 3 2 5 2" xfId="21577" xr:uid="{00000000-0005-0000-0000-00008C570000}"/>
    <cellStyle name="Normal 10 2 3 2 6" xfId="21578" xr:uid="{00000000-0005-0000-0000-00008D570000}"/>
    <cellStyle name="Normal 10 2 3 2 7" xfId="21579" xr:uid="{00000000-0005-0000-0000-00008E570000}"/>
    <cellStyle name="Normal 10 2 3 3" xfId="21580" xr:uid="{00000000-0005-0000-0000-00008F570000}"/>
    <cellStyle name="Normal 10 2 3 3 2" xfId="21581" xr:uid="{00000000-0005-0000-0000-000090570000}"/>
    <cellStyle name="Normal 10 2 3 3 2 2" xfId="21582" xr:uid="{00000000-0005-0000-0000-000091570000}"/>
    <cellStyle name="Normal 10 2 3 3 2 2 2" xfId="21583" xr:uid="{00000000-0005-0000-0000-000092570000}"/>
    <cellStyle name="Normal 10 2 3 3 2 2 2 2" xfId="21584" xr:uid="{00000000-0005-0000-0000-000093570000}"/>
    <cellStyle name="Normal 10 2 3 3 2 2 3" xfId="21585" xr:uid="{00000000-0005-0000-0000-000094570000}"/>
    <cellStyle name="Normal 10 2 3 3 3" xfId="21586" xr:uid="{00000000-0005-0000-0000-000095570000}"/>
    <cellStyle name="Normal 10 2 3 3 3 2" xfId="21587" xr:uid="{00000000-0005-0000-0000-000096570000}"/>
    <cellStyle name="Normal 10 2 3 3 3 2 2" xfId="21588" xr:uid="{00000000-0005-0000-0000-000097570000}"/>
    <cellStyle name="Normal 10 2 3 3 3 3" xfId="21589" xr:uid="{00000000-0005-0000-0000-000098570000}"/>
    <cellStyle name="Normal 10 2 3 3 4" xfId="21590" xr:uid="{00000000-0005-0000-0000-000099570000}"/>
    <cellStyle name="Normal 10 2 3 3 4 2" xfId="21591" xr:uid="{00000000-0005-0000-0000-00009A570000}"/>
    <cellStyle name="Normal 10 2 3 3 5" xfId="21592" xr:uid="{00000000-0005-0000-0000-00009B570000}"/>
    <cellStyle name="Normal 10 2 3 3 6" xfId="21593" xr:uid="{00000000-0005-0000-0000-00009C570000}"/>
    <cellStyle name="Normal 10 2 3 4" xfId="21594" xr:uid="{00000000-0005-0000-0000-00009D570000}"/>
    <cellStyle name="Normal 10 2 3 4 2" xfId="21595" xr:uid="{00000000-0005-0000-0000-00009E570000}"/>
    <cellStyle name="Normal 10 2 3 4 2 2" xfId="21596" xr:uid="{00000000-0005-0000-0000-00009F570000}"/>
    <cellStyle name="Normal 10 2 3 4 2 2 2" xfId="21597" xr:uid="{00000000-0005-0000-0000-0000A0570000}"/>
    <cellStyle name="Normal 10 2 3 4 2 3" xfId="21598" xr:uid="{00000000-0005-0000-0000-0000A1570000}"/>
    <cellStyle name="Normal 10 2 3 5" xfId="21599" xr:uid="{00000000-0005-0000-0000-0000A2570000}"/>
    <cellStyle name="Normal 10 2 3 5 2" xfId="21600" xr:uid="{00000000-0005-0000-0000-0000A3570000}"/>
    <cellStyle name="Normal 10 2 3 5 2 2" xfId="21601" xr:uid="{00000000-0005-0000-0000-0000A4570000}"/>
    <cellStyle name="Normal 10 2 3 5 3" xfId="21602" xr:uid="{00000000-0005-0000-0000-0000A5570000}"/>
    <cellStyle name="Normal 10 2 3 6" xfId="21603" xr:uid="{00000000-0005-0000-0000-0000A6570000}"/>
    <cellStyle name="Normal 10 2 3 6 2" xfId="21604" xr:uid="{00000000-0005-0000-0000-0000A7570000}"/>
    <cellStyle name="Normal 10 2 3 7" xfId="21605" xr:uid="{00000000-0005-0000-0000-0000A8570000}"/>
    <cellStyle name="Normal 10 2 3 7 2" xfId="21606" xr:uid="{00000000-0005-0000-0000-0000A9570000}"/>
    <cellStyle name="Normal 10 2 3 8" xfId="21607" xr:uid="{00000000-0005-0000-0000-0000AA570000}"/>
    <cellStyle name="Normal 10 2 3 9" xfId="21608" xr:uid="{00000000-0005-0000-0000-0000AB570000}"/>
    <cellStyle name="Normal 10 2 4" xfId="21609" xr:uid="{00000000-0005-0000-0000-0000AC570000}"/>
    <cellStyle name="Normal 10 2 4 2" xfId="21610" xr:uid="{00000000-0005-0000-0000-0000AD570000}"/>
    <cellStyle name="Normal 10 2 4 2 2" xfId="21611" xr:uid="{00000000-0005-0000-0000-0000AE570000}"/>
    <cellStyle name="Normal 10 2 4 2 2 2" xfId="21612" xr:uid="{00000000-0005-0000-0000-0000AF570000}"/>
    <cellStyle name="Normal 10 2 4 2 2 2 2" xfId="21613" xr:uid="{00000000-0005-0000-0000-0000B0570000}"/>
    <cellStyle name="Normal 10 2 4 2 2 3" xfId="21614" xr:uid="{00000000-0005-0000-0000-0000B1570000}"/>
    <cellStyle name="Normal 10 2 4 2 3" xfId="21615" xr:uid="{00000000-0005-0000-0000-0000B2570000}"/>
    <cellStyle name="Normal 10 2 4 2 3 2" xfId="21616" xr:uid="{00000000-0005-0000-0000-0000B3570000}"/>
    <cellStyle name="Normal 10 2 4 2 4" xfId="21617" xr:uid="{00000000-0005-0000-0000-0000B4570000}"/>
    <cellStyle name="Normal 10 2 4 3" xfId="21618" xr:uid="{00000000-0005-0000-0000-0000B5570000}"/>
    <cellStyle name="Normal 10 2 4 3 2" xfId="21619" xr:uid="{00000000-0005-0000-0000-0000B6570000}"/>
    <cellStyle name="Normal 10 2 4 3 2 2" xfId="21620" xr:uid="{00000000-0005-0000-0000-0000B7570000}"/>
    <cellStyle name="Normal 10 2 4 3 3" xfId="21621" xr:uid="{00000000-0005-0000-0000-0000B8570000}"/>
    <cellStyle name="Normal 10 2 4 4" xfId="21622" xr:uid="{00000000-0005-0000-0000-0000B9570000}"/>
    <cellStyle name="Normal 10 2 4 4 2" xfId="21623" xr:uid="{00000000-0005-0000-0000-0000BA570000}"/>
    <cellStyle name="Normal 10 2 4 5" xfId="21624" xr:uid="{00000000-0005-0000-0000-0000BB570000}"/>
    <cellStyle name="Normal 10 2 4 5 2" xfId="21625" xr:uid="{00000000-0005-0000-0000-0000BC570000}"/>
    <cellStyle name="Normal 10 2 4 6" xfId="21626" xr:uid="{00000000-0005-0000-0000-0000BD570000}"/>
    <cellStyle name="Normal 10 2 4 7" xfId="21627" xr:uid="{00000000-0005-0000-0000-0000BE570000}"/>
    <cellStyle name="Normal 10 2 5" xfId="21628" xr:uid="{00000000-0005-0000-0000-0000BF570000}"/>
    <cellStyle name="Normal 10 2 5 2" xfId="21629" xr:uid="{00000000-0005-0000-0000-0000C0570000}"/>
    <cellStyle name="Normal 10 2 5 2 2" xfId="21630" xr:uid="{00000000-0005-0000-0000-0000C1570000}"/>
    <cellStyle name="Normal 10 2 5 2 2 2" xfId="21631" xr:uid="{00000000-0005-0000-0000-0000C2570000}"/>
    <cellStyle name="Normal 10 2 5 2 2 2 2" xfId="21632" xr:uid="{00000000-0005-0000-0000-0000C3570000}"/>
    <cellStyle name="Normal 10 2 5 2 2 3" xfId="21633" xr:uid="{00000000-0005-0000-0000-0000C4570000}"/>
    <cellStyle name="Normal 10 2 5 3" xfId="21634" xr:uid="{00000000-0005-0000-0000-0000C5570000}"/>
    <cellStyle name="Normal 10 2 5 3 2" xfId="21635" xr:uid="{00000000-0005-0000-0000-0000C6570000}"/>
    <cellStyle name="Normal 10 2 5 3 2 2" xfId="21636" xr:uid="{00000000-0005-0000-0000-0000C7570000}"/>
    <cellStyle name="Normal 10 2 5 3 3" xfId="21637" xr:uid="{00000000-0005-0000-0000-0000C8570000}"/>
    <cellStyle name="Normal 10 2 5 4" xfId="21638" xr:uid="{00000000-0005-0000-0000-0000C9570000}"/>
    <cellStyle name="Normal 10 2 5 4 2" xfId="21639" xr:uid="{00000000-0005-0000-0000-0000CA570000}"/>
    <cellStyle name="Normal 10 2 5 5" xfId="21640" xr:uid="{00000000-0005-0000-0000-0000CB570000}"/>
    <cellStyle name="Normal 10 2 5 6" xfId="21641" xr:uid="{00000000-0005-0000-0000-0000CC570000}"/>
    <cellStyle name="Normal 10 2 6" xfId="21642" xr:uid="{00000000-0005-0000-0000-0000CD570000}"/>
    <cellStyle name="Normal 10 2 6 2" xfId="21643" xr:uid="{00000000-0005-0000-0000-0000CE570000}"/>
    <cellStyle name="Normal 10 2 6 2 2" xfId="21644" xr:uid="{00000000-0005-0000-0000-0000CF570000}"/>
    <cellStyle name="Normal 10 2 6 2 2 2" xfId="21645" xr:uid="{00000000-0005-0000-0000-0000D0570000}"/>
    <cellStyle name="Normal 10 2 6 2 3" xfId="21646" xr:uid="{00000000-0005-0000-0000-0000D1570000}"/>
    <cellStyle name="Normal 10 2 7" xfId="21647" xr:uid="{00000000-0005-0000-0000-0000D2570000}"/>
    <cellStyle name="Normal 10 2 7 2" xfId="21648" xr:uid="{00000000-0005-0000-0000-0000D3570000}"/>
    <cellStyle name="Normal 10 2 7 2 2" xfId="21649" xr:uid="{00000000-0005-0000-0000-0000D4570000}"/>
    <cellStyle name="Normal 10 2 7 3" xfId="21650" xr:uid="{00000000-0005-0000-0000-0000D5570000}"/>
    <cellStyle name="Normal 10 2 8" xfId="21651" xr:uid="{00000000-0005-0000-0000-0000D6570000}"/>
    <cellStyle name="Normal 10 2 8 2" xfId="21652" xr:uid="{00000000-0005-0000-0000-0000D7570000}"/>
    <cellStyle name="Normal 10 2 9" xfId="21653" xr:uid="{00000000-0005-0000-0000-0000D8570000}"/>
    <cellStyle name="Normal 10 2 9 2" xfId="21654" xr:uid="{00000000-0005-0000-0000-0000D9570000}"/>
    <cellStyle name="Normal 10 3" xfId="21655" xr:uid="{00000000-0005-0000-0000-0000DA570000}"/>
    <cellStyle name="Normal 10 3 2" xfId="37868" xr:uid="{00000000-0005-0000-0000-0000DB570000}"/>
    <cellStyle name="Normal 10 3 3" xfId="37867" xr:uid="{00000000-0005-0000-0000-0000DC570000}"/>
    <cellStyle name="Normal 10 4" xfId="21656" xr:uid="{00000000-0005-0000-0000-0000DD570000}"/>
    <cellStyle name="Normal 10 4 2" xfId="21657" xr:uid="{00000000-0005-0000-0000-0000DE570000}"/>
    <cellStyle name="Normal 10 4 2 2" xfId="21658" xr:uid="{00000000-0005-0000-0000-0000DF570000}"/>
    <cellStyle name="Normal 10 4 2 2 2" xfId="21659" xr:uid="{00000000-0005-0000-0000-0000E0570000}"/>
    <cellStyle name="Normal 10 4 2 3" xfId="21660" xr:uid="{00000000-0005-0000-0000-0000E1570000}"/>
    <cellStyle name="Normal 10 5" xfId="21661" xr:uid="{00000000-0005-0000-0000-0000E2570000}"/>
    <cellStyle name="Normal 10 5 2" xfId="21662" xr:uid="{00000000-0005-0000-0000-0000E3570000}"/>
    <cellStyle name="Normal 10 5 2 2" xfId="21663" xr:uid="{00000000-0005-0000-0000-0000E4570000}"/>
    <cellStyle name="Normal 10 5 3" xfId="21664" xr:uid="{00000000-0005-0000-0000-0000E5570000}"/>
    <cellStyle name="Normal 10 6" xfId="21665" xr:uid="{00000000-0005-0000-0000-0000E6570000}"/>
    <cellStyle name="Normal 10 7" xfId="21666" xr:uid="{00000000-0005-0000-0000-0000E7570000}"/>
    <cellStyle name="Normal 10 8" xfId="37866" xr:uid="{00000000-0005-0000-0000-0000E8570000}"/>
    <cellStyle name="Normal 11" xfId="50" xr:uid="{00000000-0005-0000-0000-0000E9570000}"/>
    <cellStyle name="Normal 11 10" xfId="21667" xr:uid="{00000000-0005-0000-0000-0000EA570000}"/>
    <cellStyle name="Normal 11 2" xfId="21668" xr:uid="{00000000-0005-0000-0000-0000EB570000}"/>
    <cellStyle name="Normal 11 2 2" xfId="21669" xr:uid="{00000000-0005-0000-0000-0000EC570000}"/>
    <cellStyle name="Normal 11 2 3" xfId="21670" xr:uid="{00000000-0005-0000-0000-0000ED570000}"/>
    <cellStyle name="Normal 11 2 3 2" xfId="21671" xr:uid="{00000000-0005-0000-0000-0000EE570000}"/>
    <cellStyle name="Normal 11 2 3 2 2" xfId="21672" xr:uid="{00000000-0005-0000-0000-0000EF570000}"/>
    <cellStyle name="Normal 11 2 3 3" xfId="21673" xr:uid="{00000000-0005-0000-0000-0000F0570000}"/>
    <cellStyle name="Normal 11 2 4" xfId="21674" xr:uid="{00000000-0005-0000-0000-0000F1570000}"/>
    <cellStyle name="Normal 11 2 4 2" xfId="21675" xr:uid="{00000000-0005-0000-0000-0000F2570000}"/>
    <cellStyle name="Normal 11 2 5" xfId="21676" xr:uid="{00000000-0005-0000-0000-0000F3570000}"/>
    <cellStyle name="Normal 11 2 5 2" xfId="21677" xr:uid="{00000000-0005-0000-0000-0000F4570000}"/>
    <cellStyle name="Normal 11 2 6" xfId="21678" xr:uid="{00000000-0005-0000-0000-0000F5570000}"/>
    <cellStyle name="Normal 11 2 7" xfId="37869" xr:uid="{00000000-0005-0000-0000-0000F6570000}"/>
    <cellStyle name="Normal 11 3" xfId="21679" xr:uid="{00000000-0005-0000-0000-0000F7570000}"/>
    <cellStyle name="Normal 11 3 10" xfId="37870" xr:uid="{00000000-0005-0000-0000-0000F8570000}"/>
    <cellStyle name="Normal 11 3 2" xfId="21680" xr:uid="{00000000-0005-0000-0000-0000F9570000}"/>
    <cellStyle name="Normal 11 3 2 2" xfId="21681" xr:uid="{00000000-0005-0000-0000-0000FA570000}"/>
    <cellStyle name="Normal 11 3 2 2 2" xfId="21682" xr:uid="{00000000-0005-0000-0000-0000FB570000}"/>
    <cellStyle name="Normal 11 3 2 2 2 2" xfId="21683" xr:uid="{00000000-0005-0000-0000-0000FC570000}"/>
    <cellStyle name="Normal 11 3 2 2 2 2 2" xfId="21684" xr:uid="{00000000-0005-0000-0000-0000FD570000}"/>
    <cellStyle name="Normal 11 3 2 2 2 3" xfId="21685" xr:uid="{00000000-0005-0000-0000-0000FE570000}"/>
    <cellStyle name="Normal 11 3 2 2 3" xfId="21686" xr:uid="{00000000-0005-0000-0000-0000FF570000}"/>
    <cellStyle name="Normal 11 3 2 2 3 2" xfId="21687" xr:uid="{00000000-0005-0000-0000-000000580000}"/>
    <cellStyle name="Normal 11 3 2 2 4" xfId="21688" xr:uid="{00000000-0005-0000-0000-000001580000}"/>
    <cellStyle name="Normal 11 3 2 3" xfId="21689" xr:uid="{00000000-0005-0000-0000-000002580000}"/>
    <cellStyle name="Normal 11 3 2 3 2" xfId="21690" xr:uid="{00000000-0005-0000-0000-000003580000}"/>
    <cellStyle name="Normal 11 3 2 3 2 2" xfId="21691" xr:uid="{00000000-0005-0000-0000-000004580000}"/>
    <cellStyle name="Normal 11 3 2 3 3" xfId="21692" xr:uid="{00000000-0005-0000-0000-000005580000}"/>
    <cellStyle name="Normal 11 3 2 4" xfId="21693" xr:uid="{00000000-0005-0000-0000-000006580000}"/>
    <cellStyle name="Normal 11 3 2 4 2" xfId="21694" xr:uid="{00000000-0005-0000-0000-000007580000}"/>
    <cellStyle name="Normal 11 3 2 5" xfId="21695" xr:uid="{00000000-0005-0000-0000-000008580000}"/>
    <cellStyle name="Normal 11 3 2 5 2" xfId="21696" xr:uid="{00000000-0005-0000-0000-000009580000}"/>
    <cellStyle name="Normal 11 3 2 6" xfId="21697" xr:uid="{00000000-0005-0000-0000-00000A580000}"/>
    <cellStyle name="Normal 11 3 2 7" xfId="21698" xr:uid="{00000000-0005-0000-0000-00000B580000}"/>
    <cellStyle name="Normal 11 3 3" xfId="21699" xr:uid="{00000000-0005-0000-0000-00000C580000}"/>
    <cellStyle name="Normal 11 3 3 2" xfId="21700" xr:uid="{00000000-0005-0000-0000-00000D580000}"/>
    <cellStyle name="Normal 11 3 3 2 2" xfId="21701" xr:uid="{00000000-0005-0000-0000-00000E580000}"/>
    <cellStyle name="Normal 11 3 3 2 2 2" xfId="21702" xr:uid="{00000000-0005-0000-0000-00000F580000}"/>
    <cellStyle name="Normal 11 3 3 2 2 2 2" xfId="21703" xr:uid="{00000000-0005-0000-0000-000010580000}"/>
    <cellStyle name="Normal 11 3 3 2 2 3" xfId="21704" xr:uid="{00000000-0005-0000-0000-000011580000}"/>
    <cellStyle name="Normal 11 3 3 3" xfId="21705" xr:uid="{00000000-0005-0000-0000-000012580000}"/>
    <cellStyle name="Normal 11 3 3 3 2" xfId="21706" xr:uid="{00000000-0005-0000-0000-000013580000}"/>
    <cellStyle name="Normal 11 3 3 3 2 2" xfId="21707" xr:uid="{00000000-0005-0000-0000-000014580000}"/>
    <cellStyle name="Normal 11 3 3 3 3" xfId="21708" xr:uid="{00000000-0005-0000-0000-000015580000}"/>
    <cellStyle name="Normal 11 3 3 4" xfId="21709" xr:uid="{00000000-0005-0000-0000-000016580000}"/>
    <cellStyle name="Normal 11 3 3 4 2" xfId="21710" xr:uid="{00000000-0005-0000-0000-000017580000}"/>
    <cellStyle name="Normal 11 3 3 5" xfId="21711" xr:uid="{00000000-0005-0000-0000-000018580000}"/>
    <cellStyle name="Normal 11 3 3 6" xfId="21712" xr:uid="{00000000-0005-0000-0000-000019580000}"/>
    <cellStyle name="Normal 11 3 4" xfId="21713" xr:uid="{00000000-0005-0000-0000-00001A580000}"/>
    <cellStyle name="Normal 11 3 4 2" xfId="21714" xr:uid="{00000000-0005-0000-0000-00001B580000}"/>
    <cellStyle name="Normal 11 3 4 2 2" xfId="21715" xr:uid="{00000000-0005-0000-0000-00001C580000}"/>
    <cellStyle name="Normal 11 3 4 2 2 2" xfId="21716" xr:uid="{00000000-0005-0000-0000-00001D580000}"/>
    <cellStyle name="Normal 11 3 4 2 3" xfId="21717" xr:uid="{00000000-0005-0000-0000-00001E580000}"/>
    <cellStyle name="Normal 11 3 5" xfId="21718" xr:uid="{00000000-0005-0000-0000-00001F580000}"/>
    <cellStyle name="Normal 11 3 5 2" xfId="21719" xr:uid="{00000000-0005-0000-0000-000020580000}"/>
    <cellStyle name="Normal 11 3 5 2 2" xfId="21720" xr:uid="{00000000-0005-0000-0000-000021580000}"/>
    <cellStyle name="Normal 11 3 5 3" xfId="21721" xr:uid="{00000000-0005-0000-0000-000022580000}"/>
    <cellStyle name="Normal 11 3 6" xfId="21722" xr:uid="{00000000-0005-0000-0000-000023580000}"/>
    <cellStyle name="Normal 11 3 6 2" xfId="21723" xr:uid="{00000000-0005-0000-0000-000024580000}"/>
    <cellStyle name="Normal 11 3 7" xfId="21724" xr:uid="{00000000-0005-0000-0000-000025580000}"/>
    <cellStyle name="Normal 11 3 7 2" xfId="21725" xr:uid="{00000000-0005-0000-0000-000026580000}"/>
    <cellStyle name="Normal 11 3 8" xfId="21726" xr:uid="{00000000-0005-0000-0000-000027580000}"/>
    <cellStyle name="Normal 11 3 9" xfId="21727" xr:uid="{00000000-0005-0000-0000-000028580000}"/>
    <cellStyle name="Normal 11 4" xfId="21728" xr:uid="{00000000-0005-0000-0000-000029580000}"/>
    <cellStyle name="Normal 11 4 2" xfId="21729" xr:uid="{00000000-0005-0000-0000-00002A580000}"/>
    <cellStyle name="Normal 11 4 2 2" xfId="21730" xr:uid="{00000000-0005-0000-0000-00002B580000}"/>
    <cellStyle name="Normal 11 4 2 2 2" xfId="21731" xr:uid="{00000000-0005-0000-0000-00002C580000}"/>
    <cellStyle name="Normal 11 4 2 2 2 2" xfId="21732" xr:uid="{00000000-0005-0000-0000-00002D580000}"/>
    <cellStyle name="Normal 11 4 2 2 2 2 2" xfId="21733" xr:uid="{00000000-0005-0000-0000-00002E580000}"/>
    <cellStyle name="Normal 11 4 2 2 2 3" xfId="21734" xr:uid="{00000000-0005-0000-0000-00002F580000}"/>
    <cellStyle name="Normal 11 4 2 2 3" xfId="21735" xr:uid="{00000000-0005-0000-0000-000030580000}"/>
    <cellStyle name="Normal 11 4 2 2 3 2" xfId="21736" xr:uid="{00000000-0005-0000-0000-000031580000}"/>
    <cellStyle name="Normal 11 4 2 2 4" xfId="21737" xr:uid="{00000000-0005-0000-0000-000032580000}"/>
    <cellStyle name="Normal 11 4 2 3" xfId="21738" xr:uid="{00000000-0005-0000-0000-000033580000}"/>
    <cellStyle name="Normal 11 4 2 3 2" xfId="21739" xr:uid="{00000000-0005-0000-0000-000034580000}"/>
    <cellStyle name="Normal 11 4 2 3 2 2" xfId="21740" xr:uid="{00000000-0005-0000-0000-000035580000}"/>
    <cellStyle name="Normal 11 4 2 3 3" xfId="21741" xr:uid="{00000000-0005-0000-0000-000036580000}"/>
    <cellStyle name="Normal 11 4 2 4" xfId="21742" xr:uid="{00000000-0005-0000-0000-000037580000}"/>
    <cellStyle name="Normal 11 4 2 4 2" xfId="21743" xr:uid="{00000000-0005-0000-0000-000038580000}"/>
    <cellStyle name="Normal 11 4 2 5" xfId="21744" xr:uid="{00000000-0005-0000-0000-000039580000}"/>
    <cellStyle name="Normal 11 4 2 5 2" xfId="21745" xr:uid="{00000000-0005-0000-0000-00003A580000}"/>
    <cellStyle name="Normal 11 4 2 6" xfId="21746" xr:uid="{00000000-0005-0000-0000-00003B580000}"/>
    <cellStyle name="Normal 11 4 2 7" xfId="21747" xr:uid="{00000000-0005-0000-0000-00003C580000}"/>
    <cellStyle name="Normal 11 4 3" xfId="21748" xr:uid="{00000000-0005-0000-0000-00003D580000}"/>
    <cellStyle name="Normal 11 4 3 2" xfId="21749" xr:uid="{00000000-0005-0000-0000-00003E580000}"/>
    <cellStyle name="Normal 11 4 3 2 2" xfId="21750" xr:uid="{00000000-0005-0000-0000-00003F580000}"/>
    <cellStyle name="Normal 11 4 3 2 2 2" xfId="21751" xr:uid="{00000000-0005-0000-0000-000040580000}"/>
    <cellStyle name="Normal 11 4 3 2 2 2 2" xfId="21752" xr:uid="{00000000-0005-0000-0000-000041580000}"/>
    <cellStyle name="Normal 11 4 3 2 2 3" xfId="21753" xr:uid="{00000000-0005-0000-0000-000042580000}"/>
    <cellStyle name="Normal 11 4 3 3" xfId="21754" xr:uid="{00000000-0005-0000-0000-000043580000}"/>
    <cellStyle name="Normal 11 4 3 3 2" xfId="21755" xr:uid="{00000000-0005-0000-0000-000044580000}"/>
    <cellStyle name="Normal 11 4 3 3 2 2" xfId="21756" xr:uid="{00000000-0005-0000-0000-000045580000}"/>
    <cellStyle name="Normal 11 4 3 3 3" xfId="21757" xr:uid="{00000000-0005-0000-0000-000046580000}"/>
    <cellStyle name="Normal 11 4 3 4" xfId="21758" xr:uid="{00000000-0005-0000-0000-000047580000}"/>
    <cellStyle name="Normal 11 4 3 4 2" xfId="21759" xr:uid="{00000000-0005-0000-0000-000048580000}"/>
    <cellStyle name="Normal 11 4 3 5" xfId="21760" xr:uid="{00000000-0005-0000-0000-000049580000}"/>
    <cellStyle name="Normal 11 4 3 6" xfId="21761" xr:uid="{00000000-0005-0000-0000-00004A580000}"/>
    <cellStyle name="Normal 11 4 4" xfId="21762" xr:uid="{00000000-0005-0000-0000-00004B580000}"/>
    <cellStyle name="Normal 11 4 4 2" xfId="21763" xr:uid="{00000000-0005-0000-0000-00004C580000}"/>
    <cellStyle name="Normal 11 4 4 2 2" xfId="21764" xr:uid="{00000000-0005-0000-0000-00004D580000}"/>
    <cellStyle name="Normal 11 4 4 2 2 2" xfId="21765" xr:uid="{00000000-0005-0000-0000-00004E580000}"/>
    <cellStyle name="Normal 11 4 4 2 3" xfId="21766" xr:uid="{00000000-0005-0000-0000-00004F580000}"/>
    <cellStyle name="Normal 11 4 5" xfId="21767" xr:uid="{00000000-0005-0000-0000-000050580000}"/>
    <cellStyle name="Normal 11 4 5 2" xfId="21768" xr:uid="{00000000-0005-0000-0000-000051580000}"/>
    <cellStyle name="Normal 11 4 5 2 2" xfId="21769" xr:uid="{00000000-0005-0000-0000-000052580000}"/>
    <cellStyle name="Normal 11 4 5 3" xfId="21770" xr:uid="{00000000-0005-0000-0000-000053580000}"/>
    <cellStyle name="Normal 11 4 6" xfId="21771" xr:uid="{00000000-0005-0000-0000-000054580000}"/>
    <cellStyle name="Normal 11 4 6 2" xfId="21772" xr:uid="{00000000-0005-0000-0000-000055580000}"/>
    <cellStyle name="Normal 11 4 7" xfId="21773" xr:uid="{00000000-0005-0000-0000-000056580000}"/>
    <cellStyle name="Normal 11 4 7 2" xfId="21774" xr:uid="{00000000-0005-0000-0000-000057580000}"/>
    <cellStyle name="Normal 11 4 8" xfId="21775" xr:uid="{00000000-0005-0000-0000-000058580000}"/>
    <cellStyle name="Normal 11 4 9" xfId="21776" xr:uid="{00000000-0005-0000-0000-000059580000}"/>
    <cellStyle name="Normal 11 5" xfId="21777" xr:uid="{00000000-0005-0000-0000-00005A580000}"/>
    <cellStyle name="Normal 11 5 2" xfId="21778" xr:uid="{00000000-0005-0000-0000-00005B580000}"/>
    <cellStyle name="Normal 11 5 2 2" xfId="21779" xr:uid="{00000000-0005-0000-0000-00005C580000}"/>
    <cellStyle name="Normal 11 5 2 2 2" xfId="21780" xr:uid="{00000000-0005-0000-0000-00005D580000}"/>
    <cellStyle name="Normal 11 5 2 2 2 2" xfId="21781" xr:uid="{00000000-0005-0000-0000-00005E580000}"/>
    <cellStyle name="Normal 11 5 2 2 2 2 2" xfId="21782" xr:uid="{00000000-0005-0000-0000-00005F580000}"/>
    <cellStyle name="Normal 11 5 2 2 2 3" xfId="21783" xr:uid="{00000000-0005-0000-0000-000060580000}"/>
    <cellStyle name="Normal 11 5 2 3" xfId="21784" xr:uid="{00000000-0005-0000-0000-000061580000}"/>
    <cellStyle name="Normal 11 5 2 3 2" xfId="21785" xr:uid="{00000000-0005-0000-0000-000062580000}"/>
    <cellStyle name="Normal 11 5 2 3 2 2" xfId="21786" xr:uid="{00000000-0005-0000-0000-000063580000}"/>
    <cellStyle name="Normal 11 5 2 3 3" xfId="21787" xr:uid="{00000000-0005-0000-0000-000064580000}"/>
    <cellStyle name="Normal 11 5 2 4" xfId="21788" xr:uid="{00000000-0005-0000-0000-000065580000}"/>
    <cellStyle name="Normal 11 5 2 4 2" xfId="21789" xr:uid="{00000000-0005-0000-0000-000066580000}"/>
    <cellStyle name="Normal 11 5 2 5" xfId="21790" xr:uid="{00000000-0005-0000-0000-000067580000}"/>
    <cellStyle name="Normal 11 5 2 6" xfId="21791" xr:uid="{00000000-0005-0000-0000-000068580000}"/>
    <cellStyle name="Normal 11 5 3" xfId="21792" xr:uid="{00000000-0005-0000-0000-000069580000}"/>
    <cellStyle name="Normal 11 5 3 2" xfId="21793" xr:uid="{00000000-0005-0000-0000-00006A580000}"/>
    <cellStyle name="Normal 11 5 3 2 2" xfId="21794" xr:uid="{00000000-0005-0000-0000-00006B580000}"/>
    <cellStyle name="Normal 11 5 3 2 2 2" xfId="21795" xr:uid="{00000000-0005-0000-0000-00006C580000}"/>
    <cellStyle name="Normal 11 5 3 2 3" xfId="21796" xr:uid="{00000000-0005-0000-0000-00006D580000}"/>
    <cellStyle name="Normal 11 5 4" xfId="21797" xr:uid="{00000000-0005-0000-0000-00006E580000}"/>
    <cellStyle name="Normal 11 5 4 2" xfId="21798" xr:uid="{00000000-0005-0000-0000-00006F580000}"/>
    <cellStyle name="Normal 11 5 4 2 2" xfId="21799" xr:uid="{00000000-0005-0000-0000-000070580000}"/>
    <cellStyle name="Normal 11 5 4 3" xfId="21800" xr:uid="{00000000-0005-0000-0000-000071580000}"/>
    <cellStyle name="Normal 11 5 5" xfId="21801" xr:uid="{00000000-0005-0000-0000-000072580000}"/>
    <cellStyle name="Normal 11 5 5 2" xfId="21802" xr:uid="{00000000-0005-0000-0000-000073580000}"/>
    <cellStyle name="Normal 11 5 6" xfId="21803" xr:uid="{00000000-0005-0000-0000-000074580000}"/>
    <cellStyle name="Normal 11 5 6 2" xfId="21804" xr:uid="{00000000-0005-0000-0000-000075580000}"/>
    <cellStyle name="Normal 11 5 7" xfId="21805" xr:uid="{00000000-0005-0000-0000-000076580000}"/>
    <cellStyle name="Normal 11 5 8" xfId="21806" xr:uid="{00000000-0005-0000-0000-000077580000}"/>
    <cellStyle name="Normal 11 6" xfId="21807" xr:uid="{00000000-0005-0000-0000-000078580000}"/>
    <cellStyle name="Normal 11 6 2" xfId="21808" xr:uid="{00000000-0005-0000-0000-000079580000}"/>
    <cellStyle name="Normal 11 6 2 2" xfId="21809" xr:uid="{00000000-0005-0000-0000-00007A580000}"/>
    <cellStyle name="Normal 11 6 2 2 2" xfId="21810" xr:uid="{00000000-0005-0000-0000-00007B580000}"/>
    <cellStyle name="Normal 11 6 2 2 2 2" xfId="21811" xr:uid="{00000000-0005-0000-0000-00007C580000}"/>
    <cellStyle name="Normal 11 6 2 2 3" xfId="21812" xr:uid="{00000000-0005-0000-0000-00007D580000}"/>
    <cellStyle name="Normal 11 6 2 3" xfId="21813" xr:uid="{00000000-0005-0000-0000-00007E580000}"/>
    <cellStyle name="Normal 11 6 2 3 2" xfId="21814" xr:uid="{00000000-0005-0000-0000-00007F580000}"/>
    <cellStyle name="Normal 11 6 2 4" xfId="21815" xr:uid="{00000000-0005-0000-0000-000080580000}"/>
    <cellStyle name="Normal 11 6 3" xfId="21816" xr:uid="{00000000-0005-0000-0000-000081580000}"/>
    <cellStyle name="Normal 11 6 3 2" xfId="21817" xr:uid="{00000000-0005-0000-0000-000082580000}"/>
    <cellStyle name="Normal 11 6 3 2 2" xfId="21818" xr:uid="{00000000-0005-0000-0000-000083580000}"/>
    <cellStyle name="Normal 11 6 3 3" xfId="21819" xr:uid="{00000000-0005-0000-0000-000084580000}"/>
    <cellStyle name="Normal 11 6 4" xfId="21820" xr:uid="{00000000-0005-0000-0000-000085580000}"/>
    <cellStyle name="Normal 11 6 4 2" xfId="21821" xr:uid="{00000000-0005-0000-0000-000086580000}"/>
    <cellStyle name="Normal 11 6 5" xfId="21822" xr:uid="{00000000-0005-0000-0000-000087580000}"/>
    <cellStyle name="Normal 11 6 5 2" xfId="21823" xr:uid="{00000000-0005-0000-0000-000088580000}"/>
    <cellStyle name="Normal 11 6 6" xfId="21824" xr:uid="{00000000-0005-0000-0000-000089580000}"/>
    <cellStyle name="Normal 11 6 7" xfId="21825" xr:uid="{00000000-0005-0000-0000-00008A580000}"/>
    <cellStyle name="Normal 11 7" xfId="21826" xr:uid="{00000000-0005-0000-0000-00008B580000}"/>
    <cellStyle name="Normal 11 7 2" xfId="21827" xr:uid="{00000000-0005-0000-0000-00008C580000}"/>
    <cellStyle name="Normal 11 7 2 2" xfId="21828" xr:uid="{00000000-0005-0000-0000-00008D580000}"/>
    <cellStyle name="Normal 11 7 2 2 2" xfId="21829" xr:uid="{00000000-0005-0000-0000-00008E580000}"/>
    <cellStyle name="Normal 11 7 2 2 2 2" xfId="21830" xr:uid="{00000000-0005-0000-0000-00008F580000}"/>
    <cellStyle name="Normal 11 7 2 2 3" xfId="21831" xr:uid="{00000000-0005-0000-0000-000090580000}"/>
    <cellStyle name="Normal 11 7 2 3" xfId="21832" xr:uid="{00000000-0005-0000-0000-000091580000}"/>
    <cellStyle name="Normal 11 7 2 3 2" xfId="21833" xr:uid="{00000000-0005-0000-0000-000092580000}"/>
    <cellStyle name="Normal 11 7 2 4" xfId="21834" xr:uid="{00000000-0005-0000-0000-000093580000}"/>
    <cellStyle name="Normal 11 7 3" xfId="21835" xr:uid="{00000000-0005-0000-0000-000094580000}"/>
    <cellStyle name="Normal 11 7 3 2" xfId="21836" xr:uid="{00000000-0005-0000-0000-000095580000}"/>
    <cellStyle name="Normal 11 7 3 2 2" xfId="21837" xr:uid="{00000000-0005-0000-0000-000096580000}"/>
    <cellStyle name="Normal 11 7 3 3" xfId="21838" xr:uid="{00000000-0005-0000-0000-000097580000}"/>
    <cellStyle name="Normal 11 7 4" xfId="21839" xr:uid="{00000000-0005-0000-0000-000098580000}"/>
    <cellStyle name="Normal 11 7 4 2" xfId="21840" xr:uid="{00000000-0005-0000-0000-000099580000}"/>
    <cellStyle name="Normal 11 7 5" xfId="21841" xr:uid="{00000000-0005-0000-0000-00009A580000}"/>
    <cellStyle name="Normal 11 7 5 2" xfId="21842" xr:uid="{00000000-0005-0000-0000-00009B580000}"/>
    <cellStyle name="Normal 11 7 6" xfId="21843" xr:uid="{00000000-0005-0000-0000-00009C580000}"/>
    <cellStyle name="Normal 11 7 7" xfId="21844" xr:uid="{00000000-0005-0000-0000-00009D580000}"/>
    <cellStyle name="Normal 11 8" xfId="21845" xr:uid="{00000000-0005-0000-0000-00009E580000}"/>
    <cellStyle name="Normal 11 8 2" xfId="21846" xr:uid="{00000000-0005-0000-0000-00009F580000}"/>
    <cellStyle name="Normal 11 8 2 2" xfId="21847" xr:uid="{00000000-0005-0000-0000-0000A0580000}"/>
    <cellStyle name="Normal 11 8 2 2 2" xfId="21848" xr:uid="{00000000-0005-0000-0000-0000A1580000}"/>
    <cellStyle name="Normal 11 8 2 3" xfId="21849" xr:uid="{00000000-0005-0000-0000-0000A2580000}"/>
    <cellStyle name="Normal 11 8 3" xfId="21850" xr:uid="{00000000-0005-0000-0000-0000A3580000}"/>
    <cellStyle name="Normal 11 8 3 2" xfId="21851" xr:uid="{00000000-0005-0000-0000-0000A4580000}"/>
    <cellStyle name="Normal 11 8 4" xfId="21852" xr:uid="{00000000-0005-0000-0000-0000A5580000}"/>
    <cellStyle name="Normal 11 8 4 2" xfId="21853" xr:uid="{00000000-0005-0000-0000-0000A6580000}"/>
    <cellStyle name="Normal 11 8 5" xfId="21854" xr:uid="{00000000-0005-0000-0000-0000A7580000}"/>
    <cellStyle name="Normal 11 9" xfId="21855" xr:uid="{00000000-0005-0000-0000-0000A8580000}"/>
    <cellStyle name="Normal 12" xfId="21856" xr:uid="{00000000-0005-0000-0000-0000A9580000}"/>
    <cellStyle name="Normal 12 10" xfId="21857" xr:uid="{00000000-0005-0000-0000-0000AA580000}"/>
    <cellStyle name="Normal 12 10 2" xfId="21858" xr:uid="{00000000-0005-0000-0000-0000AB580000}"/>
    <cellStyle name="Normal 12 11" xfId="21859" xr:uid="{00000000-0005-0000-0000-0000AC580000}"/>
    <cellStyle name="Normal 12 2" xfId="21860" xr:uid="{00000000-0005-0000-0000-0000AD580000}"/>
    <cellStyle name="Normal 12 2 2" xfId="21861" xr:uid="{00000000-0005-0000-0000-0000AE580000}"/>
    <cellStyle name="Normal 12 2 2 2" xfId="21862" xr:uid="{00000000-0005-0000-0000-0000AF580000}"/>
    <cellStyle name="Normal 12 2 2 2 2" xfId="21863" xr:uid="{00000000-0005-0000-0000-0000B0580000}"/>
    <cellStyle name="Normal 12 2 2 2 2 2" xfId="21864" xr:uid="{00000000-0005-0000-0000-0000B1580000}"/>
    <cellStyle name="Normal 12 2 2 2 2 2 2" xfId="21865" xr:uid="{00000000-0005-0000-0000-0000B2580000}"/>
    <cellStyle name="Normal 12 2 2 2 2 3" xfId="21866" xr:uid="{00000000-0005-0000-0000-0000B3580000}"/>
    <cellStyle name="Normal 12 2 2 2 3" xfId="21867" xr:uid="{00000000-0005-0000-0000-0000B4580000}"/>
    <cellStyle name="Normal 12 2 2 2 3 2" xfId="21868" xr:uid="{00000000-0005-0000-0000-0000B5580000}"/>
    <cellStyle name="Normal 12 2 2 2 4" xfId="21869" xr:uid="{00000000-0005-0000-0000-0000B6580000}"/>
    <cellStyle name="Normal 12 2 2 3" xfId="21870" xr:uid="{00000000-0005-0000-0000-0000B7580000}"/>
    <cellStyle name="Normal 12 2 2 3 2" xfId="21871" xr:uid="{00000000-0005-0000-0000-0000B8580000}"/>
    <cellStyle name="Normal 12 2 2 3 2 2" xfId="21872" xr:uid="{00000000-0005-0000-0000-0000B9580000}"/>
    <cellStyle name="Normal 12 2 2 3 3" xfId="21873" xr:uid="{00000000-0005-0000-0000-0000BA580000}"/>
    <cellStyle name="Normal 12 2 2 4" xfId="21874" xr:uid="{00000000-0005-0000-0000-0000BB580000}"/>
    <cellStyle name="Normal 12 2 2 4 2" xfId="21875" xr:uid="{00000000-0005-0000-0000-0000BC580000}"/>
    <cellStyle name="Normal 12 2 2 5" xfId="21876" xr:uid="{00000000-0005-0000-0000-0000BD580000}"/>
    <cellStyle name="Normal 12 2 2 5 2" xfId="21877" xr:uid="{00000000-0005-0000-0000-0000BE580000}"/>
    <cellStyle name="Normal 12 2 2 6" xfId="21878" xr:uid="{00000000-0005-0000-0000-0000BF580000}"/>
    <cellStyle name="Normal 12 2 2 7" xfId="21879" xr:uid="{00000000-0005-0000-0000-0000C0580000}"/>
    <cellStyle name="Normal 12 2 3" xfId="21880" xr:uid="{00000000-0005-0000-0000-0000C1580000}"/>
    <cellStyle name="Normal 12 2 3 2" xfId="21881" xr:uid="{00000000-0005-0000-0000-0000C2580000}"/>
    <cellStyle name="Normal 12 2 3 2 2" xfId="21882" xr:uid="{00000000-0005-0000-0000-0000C3580000}"/>
    <cellStyle name="Normal 12 2 3 2 2 2" xfId="21883" xr:uid="{00000000-0005-0000-0000-0000C4580000}"/>
    <cellStyle name="Normal 12 2 3 2 2 2 2" xfId="21884" xr:uid="{00000000-0005-0000-0000-0000C5580000}"/>
    <cellStyle name="Normal 12 2 3 2 2 3" xfId="21885" xr:uid="{00000000-0005-0000-0000-0000C6580000}"/>
    <cellStyle name="Normal 12 2 3 2 3" xfId="21886" xr:uid="{00000000-0005-0000-0000-0000C7580000}"/>
    <cellStyle name="Normal 12 2 3 2 3 2" xfId="21887" xr:uid="{00000000-0005-0000-0000-0000C8580000}"/>
    <cellStyle name="Normal 12 2 3 2 4" xfId="21888" xr:uid="{00000000-0005-0000-0000-0000C9580000}"/>
    <cellStyle name="Normal 12 2 3 3" xfId="21889" xr:uid="{00000000-0005-0000-0000-0000CA580000}"/>
    <cellStyle name="Normal 12 2 3 3 2" xfId="21890" xr:uid="{00000000-0005-0000-0000-0000CB580000}"/>
    <cellStyle name="Normal 12 2 3 3 2 2" xfId="21891" xr:uid="{00000000-0005-0000-0000-0000CC580000}"/>
    <cellStyle name="Normal 12 2 3 3 3" xfId="21892" xr:uid="{00000000-0005-0000-0000-0000CD580000}"/>
    <cellStyle name="Normal 12 2 3 4" xfId="21893" xr:uid="{00000000-0005-0000-0000-0000CE580000}"/>
    <cellStyle name="Normal 12 2 3 4 2" xfId="21894" xr:uid="{00000000-0005-0000-0000-0000CF580000}"/>
    <cellStyle name="Normal 12 2 3 5" xfId="21895" xr:uid="{00000000-0005-0000-0000-0000D0580000}"/>
    <cellStyle name="Normal 12 2 3 5 2" xfId="21896" xr:uid="{00000000-0005-0000-0000-0000D1580000}"/>
    <cellStyle name="Normal 12 2 3 6" xfId="21897" xr:uid="{00000000-0005-0000-0000-0000D2580000}"/>
    <cellStyle name="Normal 12 2 3 7" xfId="21898" xr:uid="{00000000-0005-0000-0000-0000D3580000}"/>
    <cellStyle name="Normal 12 2 4" xfId="21899" xr:uid="{00000000-0005-0000-0000-0000D4580000}"/>
    <cellStyle name="Normal 12 2 4 2" xfId="21900" xr:uid="{00000000-0005-0000-0000-0000D5580000}"/>
    <cellStyle name="Normal 12 2 4 2 2" xfId="21901" xr:uid="{00000000-0005-0000-0000-0000D6580000}"/>
    <cellStyle name="Normal 12 2 4 3" xfId="21902" xr:uid="{00000000-0005-0000-0000-0000D7580000}"/>
    <cellStyle name="Normal 12 2 5" xfId="21903" xr:uid="{00000000-0005-0000-0000-0000D8580000}"/>
    <cellStyle name="Normal 12 2 5 2" xfId="21904" xr:uid="{00000000-0005-0000-0000-0000D9580000}"/>
    <cellStyle name="Normal 12 2 6" xfId="21905" xr:uid="{00000000-0005-0000-0000-0000DA580000}"/>
    <cellStyle name="Normal 12 2 6 2" xfId="21906" xr:uid="{00000000-0005-0000-0000-0000DB580000}"/>
    <cellStyle name="Normal 12 2 7" xfId="21907" xr:uid="{00000000-0005-0000-0000-0000DC580000}"/>
    <cellStyle name="Normal 12 3" xfId="21908" xr:uid="{00000000-0005-0000-0000-0000DD580000}"/>
    <cellStyle name="Normal 12 3 2" xfId="21909" xr:uid="{00000000-0005-0000-0000-0000DE580000}"/>
    <cellStyle name="Normal 12 3 2 2" xfId="21910" xr:uid="{00000000-0005-0000-0000-0000DF580000}"/>
    <cellStyle name="Normal 12 3 2 2 2" xfId="21911" xr:uid="{00000000-0005-0000-0000-0000E0580000}"/>
    <cellStyle name="Normal 12 3 2 2 2 2" xfId="21912" xr:uid="{00000000-0005-0000-0000-0000E1580000}"/>
    <cellStyle name="Normal 12 3 2 2 2 2 2" xfId="21913" xr:uid="{00000000-0005-0000-0000-0000E2580000}"/>
    <cellStyle name="Normal 12 3 2 2 2 3" xfId="21914" xr:uid="{00000000-0005-0000-0000-0000E3580000}"/>
    <cellStyle name="Normal 12 3 2 2 3" xfId="21915" xr:uid="{00000000-0005-0000-0000-0000E4580000}"/>
    <cellStyle name="Normal 12 3 2 2 3 2" xfId="21916" xr:uid="{00000000-0005-0000-0000-0000E5580000}"/>
    <cellStyle name="Normal 12 3 2 2 4" xfId="21917" xr:uid="{00000000-0005-0000-0000-0000E6580000}"/>
    <cellStyle name="Normal 12 3 2 3" xfId="21918" xr:uid="{00000000-0005-0000-0000-0000E7580000}"/>
    <cellStyle name="Normal 12 3 2 3 2" xfId="21919" xr:uid="{00000000-0005-0000-0000-0000E8580000}"/>
    <cellStyle name="Normal 12 3 2 3 2 2" xfId="21920" xr:uid="{00000000-0005-0000-0000-0000E9580000}"/>
    <cellStyle name="Normal 12 3 2 3 3" xfId="21921" xr:uid="{00000000-0005-0000-0000-0000EA580000}"/>
    <cellStyle name="Normal 12 3 2 4" xfId="21922" xr:uid="{00000000-0005-0000-0000-0000EB580000}"/>
    <cellStyle name="Normal 12 3 2 4 2" xfId="21923" xr:uid="{00000000-0005-0000-0000-0000EC580000}"/>
    <cellStyle name="Normal 12 3 2 5" xfId="21924" xr:uid="{00000000-0005-0000-0000-0000ED580000}"/>
    <cellStyle name="Normal 12 3 2 5 2" xfId="21925" xr:uid="{00000000-0005-0000-0000-0000EE580000}"/>
    <cellStyle name="Normal 12 3 2 6" xfId="21926" xr:uid="{00000000-0005-0000-0000-0000EF580000}"/>
    <cellStyle name="Normal 12 3 2 7" xfId="21927" xr:uid="{00000000-0005-0000-0000-0000F0580000}"/>
    <cellStyle name="Normal 12 3 3" xfId="21928" xr:uid="{00000000-0005-0000-0000-0000F1580000}"/>
    <cellStyle name="Normal 12 3 3 2" xfId="21929" xr:uid="{00000000-0005-0000-0000-0000F2580000}"/>
    <cellStyle name="Normal 12 3 3 2 2" xfId="21930" xr:uid="{00000000-0005-0000-0000-0000F3580000}"/>
    <cellStyle name="Normal 12 3 3 2 2 2" xfId="21931" xr:uid="{00000000-0005-0000-0000-0000F4580000}"/>
    <cellStyle name="Normal 12 3 3 2 2 2 2" xfId="21932" xr:uid="{00000000-0005-0000-0000-0000F5580000}"/>
    <cellStyle name="Normal 12 3 3 2 2 3" xfId="21933" xr:uid="{00000000-0005-0000-0000-0000F6580000}"/>
    <cellStyle name="Normal 12 3 3 3" xfId="21934" xr:uid="{00000000-0005-0000-0000-0000F7580000}"/>
    <cellStyle name="Normal 12 3 3 3 2" xfId="21935" xr:uid="{00000000-0005-0000-0000-0000F8580000}"/>
    <cellStyle name="Normal 12 3 3 3 2 2" xfId="21936" xr:uid="{00000000-0005-0000-0000-0000F9580000}"/>
    <cellStyle name="Normal 12 3 3 3 3" xfId="21937" xr:uid="{00000000-0005-0000-0000-0000FA580000}"/>
    <cellStyle name="Normal 12 3 3 4" xfId="21938" xr:uid="{00000000-0005-0000-0000-0000FB580000}"/>
    <cellStyle name="Normal 12 3 3 4 2" xfId="21939" xr:uid="{00000000-0005-0000-0000-0000FC580000}"/>
    <cellStyle name="Normal 12 3 3 5" xfId="21940" xr:uid="{00000000-0005-0000-0000-0000FD580000}"/>
    <cellStyle name="Normal 12 3 3 6" xfId="21941" xr:uid="{00000000-0005-0000-0000-0000FE580000}"/>
    <cellStyle name="Normal 12 3 4" xfId="21942" xr:uid="{00000000-0005-0000-0000-0000FF580000}"/>
    <cellStyle name="Normal 12 3 4 2" xfId="21943" xr:uid="{00000000-0005-0000-0000-000000590000}"/>
    <cellStyle name="Normal 12 3 4 2 2" xfId="21944" xr:uid="{00000000-0005-0000-0000-000001590000}"/>
    <cellStyle name="Normal 12 3 4 2 2 2" xfId="21945" xr:uid="{00000000-0005-0000-0000-000002590000}"/>
    <cellStyle name="Normal 12 3 4 2 3" xfId="21946" xr:uid="{00000000-0005-0000-0000-000003590000}"/>
    <cellStyle name="Normal 12 3 5" xfId="21947" xr:uid="{00000000-0005-0000-0000-000004590000}"/>
    <cellStyle name="Normal 12 3 5 2" xfId="21948" xr:uid="{00000000-0005-0000-0000-000005590000}"/>
    <cellStyle name="Normal 12 3 5 2 2" xfId="21949" xr:uid="{00000000-0005-0000-0000-000006590000}"/>
    <cellStyle name="Normal 12 3 5 3" xfId="21950" xr:uid="{00000000-0005-0000-0000-000007590000}"/>
    <cellStyle name="Normal 12 3 6" xfId="21951" xr:uid="{00000000-0005-0000-0000-000008590000}"/>
    <cellStyle name="Normal 12 3 6 2" xfId="21952" xr:uid="{00000000-0005-0000-0000-000009590000}"/>
    <cellStyle name="Normal 12 3 7" xfId="21953" xr:uid="{00000000-0005-0000-0000-00000A590000}"/>
    <cellStyle name="Normal 12 3 7 2" xfId="21954" xr:uid="{00000000-0005-0000-0000-00000B590000}"/>
    <cellStyle name="Normal 12 3 8" xfId="21955" xr:uid="{00000000-0005-0000-0000-00000C590000}"/>
    <cellStyle name="Normal 12 3 9" xfId="21956" xr:uid="{00000000-0005-0000-0000-00000D590000}"/>
    <cellStyle name="Normal 12 4" xfId="21957" xr:uid="{00000000-0005-0000-0000-00000E590000}"/>
    <cellStyle name="Normal 12 4 2" xfId="21958" xr:uid="{00000000-0005-0000-0000-00000F590000}"/>
    <cellStyle name="Normal 12 4 2 2" xfId="21959" xr:uid="{00000000-0005-0000-0000-000010590000}"/>
    <cellStyle name="Normal 12 4 2 2 2" xfId="21960" xr:uid="{00000000-0005-0000-0000-000011590000}"/>
    <cellStyle name="Normal 12 4 2 2 2 2" xfId="21961" xr:uid="{00000000-0005-0000-0000-000012590000}"/>
    <cellStyle name="Normal 12 4 2 2 2 2 2" xfId="21962" xr:uid="{00000000-0005-0000-0000-000013590000}"/>
    <cellStyle name="Normal 12 4 2 2 2 3" xfId="21963" xr:uid="{00000000-0005-0000-0000-000014590000}"/>
    <cellStyle name="Normal 12 4 2 3" xfId="21964" xr:uid="{00000000-0005-0000-0000-000015590000}"/>
    <cellStyle name="Normal 12 4 2 3 2" xfId="21965" xr:uid="{00000000-0005-0000-0000-000016590000}"/>
    <cellStyle name="Normal 12 4 2 3 2 2" xfId="21966" xr:uid="{00000000-0005-0000-0000-000017590000}"/>
    <cellStyle name="Normal 12 4 2 3 3" xfId="21967" xr:uid="{00000000-0005-0000-0000-000018590000}"/>
    <cellStyle name="Normal 12 4 2 4" xfId="21968" xr:uid="{00000000-0005-0000-0000-000019590000}"/>
    <cellStyle name="Normal 12 4 2 4 2" xfId="21969" xr:uid="{00000000-0005-0000-0000-00001A590000}"/>
    <cellStyle name="Normal 12 4 2 5" xfId="21970" xr:uid="{00000000-0005-0000-0000-00001B590000}"/>
    <cellStyle name="Normal 12 4 2 6" xfId="21971" xr:uid="{00000000-0005-0000-0000-00001C590000}"/>
    <cellStyle name="Normal 12 4 3" xfId="21972" xr:uid="{00000000-0005-0000-0000-00001D590000}"/>
    <cellStyle name="Normal 12 4 3 2" xfId="21973" xr:uid="{00000000-0005-0000-0000-00001E590000}"/>
    <cellStyle name="Normal 12 4 3 2 2" xfId="21974" xr:uid="{00000000-0005-0000-0000-00001F590000}"/>
    <cellStyle name="Normal 12 4 3 2 2 2" xfId="21975" xr:uid="{00000000-0005-0000-0000-000020590000}"/>
    <cellStyle name="Normal 12 4 3 2 3" xfId="21976" xr:uid="{00000000-0005-0000-0000-000021590000}"/>
    <cellStyle name="Normal 12 4 4" xfId="21977" xr:uid="{00000000-0005-0000-0000-000022590000}"/>
    <cellStyle name="Normal 12 4 4 2" xfId="21978" xr:uid="{00000000-0005-0000-0000-000023590000}"/>
    <cellStyle name="Normal 12 4 4 2 2" xfId="21979" xr:uid="{00000000-0005-0000-0000-000024590000}"/>
    <cellStyle name="Normal 12 4 4 3" xfId="21980" xr:uid="{00000000-0005-0000-0000-000025590000}"/>
    <cellStyle name="Normal 12 4 5" xfId="21981" xr:uid="{00000000-0005-0000-0000-000026590000}"/>
    <cellStyle name="Normal 12 4 5 2" xfId="21982" xr:uid="{00000000-0005-0000-0000-000027590000}"/>
    <cellStyle name="Normal 12 4 6" xfId="21983" xr:uid="{00000000-0005-0000-0000-000028590000}"/>
    <cellStyle name="Normal 12 4 6 2" xfId="21984" xr:uid="{00000000-0005-0000-0000-000029590000}"/>
    <cellStyle name="Normal 12 4 7" xfId="21985" xr:uid="{00000000-0005-0000-0000-00002A590000}"/>
    <cellStyle name="Normal 12 4 8" xfId="21986" xr:uid="{00000000-0005-0000-0000-00002B590000}"/>
    <cellStyle name="Normal 12 5" xfId="21987" xr:uid="{00000000-0005-0000-0000-00002C590000}"/>
    <cellStyle name="Normal 12 5 2" xfId="21988" xr:uid="{00000000-0005-0000-0000-00002D590000}"/>
    <cellStyle name="Normal 12 5 2 2" xfId="21989" xr:uid="{00000000-0005-0000-0000-00002E590000}"/>
    <cellStyle name="Normal 12 5 2 2 2" xfId="21990" xr:uid="{00000000-0005-0000-0000-00002F590000}"/>
    <cellStyle name="Normal 12 5 2 2 2 2" xfId="21991" xr:uid="{00000000-0005-0000-0000-000030590000}"/>
    <cellStyle name="Normal 12 5 2 2 3" xfId="21992" xr:uid="{00000000-0005-0000-0000-000031590000}"/>
    <cellStyle name="Normal 12 5 2 3" xfId="21993" xr:uid="{00000000-0005-0000-0000-000032590000}"/>
    <cellStyle name="Normal 12 5 2 3 2" xfId="21994" xr:uid="{00000000-0005-0000-0000-000033590000}"/>
    <cellStyle name="Normal 12 5 2 4" xfId="21995" xr:uid="{00000000-0005-0000-0000-000034590000}"/>
    <cellStyle name="Normal 12 5 3" xfId="21996" xr:uid="{00000000-0005-0000-0000-000035590000}"/>
    <cellStyle name="Normal 12 5 3 2" xfId="21997" xr:uid="{00000000-0005-0000-0000-000036590000}"/>
    <cellStyle name="Normal 12 5 3 2 2" xfId="21998" xr:uid="{00000000-0005-0000-0000-000037590000}"/>
    <cellStyle name="Normal 12 5 3 3" xfId="21999" xr:uid="{00000000-0005-0000-0000-000038590000}"/>
    <cellStyle name="Normal 12 5 4" xfId="22000" xr:uid="{00000000-0005-0000-0000-000039590000}"/>
    <cellStyle name="Normal 12 5 4 2" xfId="22001" xr:uid="{00000000-0005-0000-0000-00003A590000}"/>
    <cellStyle name="Normal 12 5 5" xfId="22002" xr:uid="{00000000-0005-0000-0000-00003B590000}"/>
    <cellStyle name="Normal 12 5 5 2" xfId="22003" xr:uid="{00000000-0005-0000-0000-00003C590000}"/>
    <cellStyle name="Normal 12 5 6" xfId="22004" xr:uid="{00000000-0005-0000-0000-00003D590000}"/>
    <cellStyle name="Normal 12 5 7" xfId="22005" xr:uid="{00000000-0005-0000-0000-00003E590000}"/>
    <cellStyle name="Normal 12 6" xfId="22006" xr:uid="{00000000-0005-0000-0000-00003F590000}"/>
    <cellStyle name="Normal 12 6 2" xfId="22007" xr:uid="{00000000-0005-0000-0000-000040590000}"/>
    <cellStyle name="Normal 12 6 2 2" xfId="22008" xr:uid="{00000000-0005-0000-0000-000041590000}"/>
    <cellStyle name="Normal 12 6 2 2 2" xfId="22009" xr:uid="{00000000-0005-0000-0000-000042590000}"/>
    <cellStyle name="Normal 12 6 2 2 2 2" xfId="22010" xr:uid="{00000000-0005-0000-0000-000043590000}"/>
    <cellStyle name="Normal 12 6 2 2 3" xfId="22011" xr:uid="{00000000-0005-0000-0000-000044590000}"/>
    <cellStyle name="Normal 12 6 2 3" xfId="22012" xr:uid="{00000000-0005-0000-0000-000045590000}"/>
    <cellStyle name="Normal 12 6 2 3 2" xfId="22013" xr:uid="{00000000-0005-0000-0000-000046590000}"/>
    <cellStyle name="Normal 12 6 2 4" xfId="22014" xr:uid="{00000000-0005-0000-0000-000047590000}"/>
    <cellStyle name="Normal 12 6 3" xfId="22015" xr:uid="{00000000-0005-0000-0000-000048590000}"/>
    <cellStyle name="Normal 12 6 3 2" xfId="22016" xr:uid="{00000000-0005-0000-0000-000049590000}"/>
    <cellStyle name="Normal 12 6 3 2 2" xfId="22017" xr:uid="{00000000-0005-0000-0000-00004A590000}"/>
    <cellStyle name="Normal 12 6 3 3" xfId="22018" xr:uid="{00000000-0005-0000-0000-00004B590000}"/>
    <cellStyle name="Normal 12 6 4" xfId="22019" xr:uid="{00000000-0005-0000-0000-00004C590000}"/>
    <cellStyle name="Normal 12 6 4 2" xfId="22020" xr:uid="{00000000-0005-0000-0000-00004D590000}"/>
    <cellStyle name="Normal 12 6 5" xfId="22021" xr:uid="{00000000-0005-0000-0000-00004E590000}"/>
    <cellStyle name="Normal 12 6 5 2" xfId="22022" xr:uid="{00000000-0005-0000-0000-00004F590000}"/>
    <cellStyle name="Normal 12 6 6" xfId="22023" xr:uid="{00000000-0005-0000-0000-000050590000}"/>
    <cellStyle name="Normal 12 6 7" xfId="22024" xr:uid="{00000000-0005-0000-0000-000051590000}"/>
    <cellStyle name="Normal 12 7" xfId="22025" xr:uid="{00000000-0005-0000-0000-000052590000}"/>
    <cellStyle name="Normal 12 7 2" xfId="22026" xr:uid="{00000000-0005-0000-0000-000053590000}"/>
    <cellStyle name="Normal 12 7 2 2" xfId="22027" xr:uid="{00000000-0005-0000-0000-000054590000}"/>
    <cellStyle name="Normal 12 7 2 2 2" xfId="22028" xr:uid="{00000000-0005-0000-0000-000055590000}"/>
    <cellStyle name="Normal 12 7 2 3" xfId="22029" xr:uid="{00000000-0005-0000-0000-000056590000}"/>
    <cellStyle name="Normal 12 7 3" xfId="22030" xr:uid="{00000000-0005-0000-0000-000057590000}"/>
    <cellStyle name="Normal 12 7 3 2" xfId="22031" xr:uid="{00000000-0005-0000-0000-000058590000}"/>
    <cellStyle name="Normal 12 7 4" xfId="22032" xr:uid="{00000000-0005-0000-0000-000059590000}"/>
    <cellStyle name="Normal 12 7 4 2" xfId="22033" xr:uid="{00000000-0005-0000-0000-00005A590000}"/>
    <cellStyle name="Normal 12 7 5" xfId="22034" xr:uid="{00000000-0005-0000-0000-00005B590000}"/>
    <cellStyle name="Normal 12 8" xfId="22035" xr:uid="{00000000-0005-0000-0000-00005C590000}"/>
    <cellStyle name="Normal 12 8 2" xfId="22036" xr:uid="{00000000-0005-0000-0000-00005D590000}"/>
    <cellStyle name="Normal 12 8 2 2" xfId="22037" xr:uid="{00000000-0005-0000-0000-00005E590000}"/>
    <cellStyle name="Normal 12 8 3" xfId="22038" xr:uid="{00000000-0005-0000-0000-00005F590000}"/>
    <cellStyle name="Normal 12 9" xfId="22039" xr:uid="{00000000-0005-0000-0000-000060590000}"/>
    <cellStyle name="Normal 12 9 2" xfId="22040" xr:uid="{00000000-0005-0000-0000-000061590000}"/>
    <cellStyle name="Normal 13" xfId="22041" xr:uid="{00000000-0005-0000-0000-000062590000}"/>
    <cellStyle name="Normal 13 10" xfId="22042" xr:uid="{00000000-0005-0000-0000-000063590000}"/>
    <cellStyle name="Normal 13 10 2" xfId="22043" xr:uid="{00000000-0005-0000-0000-000064590000}"/>
    <cellStyle name="Normal 13 11" xfId="22044" xr:uid="{00000000-0005-0000-0000-000065590000}"/>
    <cellStyle name="Normal 13 12" xfId="22045" xr:uid="{00000000-0005-0000-0000-000066590000}"/>
    <cellStyle name="Normal 13 2" xfId="22046" xr:uid="{00000000-0005-0000-0000-000067590000}"/>
    <cellStyle name="Normal 13 2 2" xfId="22047" xr:uid="{00000000-0005-0000-0000-000068590000}"/>
    <cellStyle name="Normal 13 2 2 2" xfId="22048" xr:uid="{00000000-0005-0000-0000-000069590000}"/>
    <cellStyle name="Normal 13 2 2 2 2" xfId="22049" xr:uid="{00000000-0005-0000-0000-00006A590000}"/>
    <cellStyle name="Normal 13 2 2 2 2 2" xfId="22050" xr:uid="{00000000-0005-0000-0000-00006B590000}"/>
    <cellStyle name="Normal 13 2 2 2 2 2 2" xfId="22051" xr:uid="{00000000-0005-0000-0000-00006C590000}"/>
    <cellStyle name="Normal 13 2 2 2 2 3" xfId="22052" xr:uid="{00000000-0005-0000-0000-00006D590000}"/>
    <cellStyle name="Normal 13 2 2 2 3" xfId="22053" xr:uid="{00000000-0005-0000-0000-00006E590000}"/>
    <cellStyle name="Normal 13 2 2 2 3 2" xfId="22054" xr:uid="{00000000-0005-0000-0000-00006F590000}"/>
    <cellStyle name="Normal 13 2 2 2 4" xfId="22055" xr:uid="{00000000-0005-0000-0000-000070590000}"/>
    <cellStyle name="Normal 13 2 2 3" xfId="22056" xr:uid="{00000000-0005-0000-0000-000071590000}"/>
    <cellStyle name="Normal 13 2 2 3 2" xfId="22057" xr:uid="{00000000-0005-0000-0000-000072590000}"/>
    <cellStyle name="Normal 13 2 2 3 2 2" xfId="22058" xr:uid="{00000000-0005-0000-0000-000073590000}"/>
    <cellStyle name="Normal 13 2 2 3 3" xfId="22059" xr:uid="{00000000-0005-0000-0000-000074590000}"/>
    <cellStyle name="Normal 13 2 2 4" xfId="22060" xr:uid="{00000000-0005-0000-0000-000075590000}"/>
    <cellStyle name="Normal 13 2 2 4 2" xfId="22061" xr:uid="{00000000-0005-0000-0000-000076590000}"/>
    <cellStyle name="Normal 13 2 2 5" xfId="22062" xr:uid="{00000000-0005-0000-0000-000077590000}"/>
    <cellStyle name="Normal 13 2 2 5 2" xfId="22063" xr:uid="{00000000-0005-0000-0000-000078590000}"/>
    <cellStyle name="Normal 13 2 2 6" xfId="22064" xr:uid="{00000000-0005-0000-0000-000079590000}"/>
    <cellStyle name="Normal 13 2 2 7" xfId="22065" xr:uid="{00000000-0005-0000-0000-00007A590000}"/>
    <cellStyle name="Normal 13 2 3" xfId="22066" xr:uid="{00000000-0005-0000-0000-00007B590000}"/>
    <cellStyle name="Normal 13 2 3 2" xfId="22067" xr:uid="{00000000-0005-0000-0000-00007C590000}"/>
    <cellStyle name="Normal 13 2 3 2 2" xfId="22068" xr:uid="{00000000-0005-0000-0000-00007D590000}"/>
    <cellStyle name="Normal 13 2 3 2 2 2" xfId="22069" xr:uid="{00000000-0005-0000-0000-00007E590000}"/>
    <cellStyle name="Normal 13 2 3 2 2 2 2" xfId="22070" xr:uid="{00000000-0005-0000-0000-00007F590000}"/>
    <cellStyle name="Normal 13 2 3 2 2 3" xfId="22071" xr:uid="{00000000-0005-0000-0000-000080590000}"/>
    <cellStyle name="Normal 13 2 3 2 3" xfId="22072" xr:uid="{00000000-0005-0000-0000-000081590000}"/>
    <cellStyle name="Normal 13 2 3 2 3 2" xfId="22073" xr:uid="{00000000-0005-0000-0000-000082590000}"/>
    <cellStyle name="Normal 13 2 3 2 4" xfId="22074" xr:uid="{00000000-0005-0000-0000-000083590000}"/>
    <cellStyle name="Normal 13 2 3 3" xfId="22075" xr:uid="{00000000-0005-0000-0000-000084590000}"/>
    <cellStyle name="Normal 13 2 3 3 2" xfId="22076" xr:uid="{00000000-0005-0000-0000-000085590000}"/>
    <cellStyle name="Normal 13 2 3 3 2 2" xfId="22077" xr:uid="{00000000-0005-0000-0000-000086590000}"/>
    <cellStyle name="Normal 13 2 3 3 3" xfId="22078" xr:uid="{00000000-0005-0000-0000-000087590000}"/>
    <cellStyle name="Normal 13 2 3 4" xfId="22079" xr:uid="{00000000-0005-0000-0000-000088590000}"/>
    <cellStyle name="Normal 13 2 3 4 2" xfId="22080" xr:uid="{00000000-0005-0000-0000-000089590000}"/>
    <cellStyle name="Normal 13 2 3 5" xfId="22081" xr:uid="{00000000-0005-0000-0000-00008A590000}"/>
    <cellStyle name="Normal 13 2 3 5 2" xfId="22082" xr:uid="{00000000-0005-0000-0000-00008B590000}"/>
    <cellStyle name="Normal 13 2 3 6" xfId="22083" xr:uid="{00000000-0005-0000-0000-00008C590000}"/>
    <cellStyle name="Normal 13 2 3 7" xfId="22084" xr:uid="{00000000-0005-0000-0000-00008D590000}"/>
    <cellStyle name="Normal 13 2 4" xfId="22085" xr:uid="{00000000-0005-0000-0000-00008E590000}"/>
    <cellStyle name="Normal 13 2 4 2" xfId="22086" xr:uid="{00000000-0005-0000-0000-00008F590000}"/>
    <cellStyle name="Normal 13 2 4 2 2" xfId="22087" xr:uid="{00000000-0005-0000-0000-000090590000}"/>
    <cellStyle name="Normal 13 2 4 2 2 2" xfId="22088" xr:uid="{00000000-0005-0000-0000-000091590000}"/>
    <cellStyle name="Normal 13 2 4 2 3" xfId="22089" xr:uid="{00000000-0005-0000-0000-000092590000}"/>
    <cellStyle name="Normal 13 2 4 3" xfId="22090" xr:uid="{00000000-0005-0000-0000-000093590000}"/>
    <cellStyle name="Normal 13 2 4 3 2" xfId="22091" xr:uid="{00000000-0005-0000-0000-000094590000}"/>
    <cellStyle name="Normal 13 2 4 4" xfId="22092" xr:uid="{00000000-0005-0000-0000-000095590000}"/>
    <cellStyle name="Normal 13 2 5" xfId="22093" xr:uid="{00000000-0005-0000-0000-000096590000}"/>
    <cellStyle name="Normal 13 2 5 2" xfId="22094" xr:uid="{00000000-0005-0000-0000-000097590000}"/>
    <cellStyle name="Normal 13 2 5 2 2" xfId="22095" xr:uid="{00000000-0005-0000-0000-000098590000}"/>
    <cellStyle name="Normal 13 2 5 3" xfId="22096" xr:uid="{00000000-0005-0000-0000-000099590000}"/>
    <cellStyle name="Normal 13 2 6" xfId="22097" xr:uid="{00000000-0005-0000-0000-00009A590000}"/>
    <cellStyle name="Normal 13 2 6 2" xfId="22098" xr:uid="{00000000-0005-0000-0000-00009B590000}"/>
    <cellStyle name="Normal 13 2 7" xfId="22099" xr:uid="{00000000-0005-0000-0000-00009C590000}"/>
    <cellStyle name="Normal 13 2 7 2" xfId="22100" xr:uid="{00000000-0005-0000-0000-00009D590000}"/>
    <cellStyle name="Normal 13 2 8" xfId="22101" xr:uid="{00000000-0005-0000-0000-00009E590000}"/>
    <cellStyle name="Normal 13 2 9" xfId="22102" xr:uid="{00000000-0005-0000-0000-00009F590000}"/>
    <cellStyle name="Normal 13 3" xfId="22103" xr:uid="{00000000-0005-0000-0000-0000A0590000}"/>
    <cellStyle name="Normal 13 3 2" xfId="22104" xr:uid="{00000000-0005-0000-0000-0000A1590000}"/>
    <cellStyle name="Normal 13 3 2 2" xfId="22105" xr:uid="{00000000-0005-0000-0000-0000A2590000}"/>
    <cellStyle name="Normal 13 3 2 2 2" xfId="22106" xr:uid="{00000000-0005-0000-0000-0000A3590000}"/>
    <cellStyle name="Normal 13 3 2 2 2 2" xfId="22107" xr:uid="{00000000-0005-0000-0000-0000A4590000}"/>
    <cellStyle name="Normal 13 3 2 2 2 2 2" xfId="22108" xr:uid="{00000000-0005-0000-0000-0000A5590000}"/>
    <cellStyle name="Normal 13 3 2 2 2 3" xfId="22109" xr:uid="{00000000-0005-0000-0000-0000A6590000}"/>
    <cellStyle name="Normal 13 3 2 2 3" xfId="22110" xr:uid="{00000000-0005-0000-0000-0000A7590000}"/>
    <cellStyle name="Normal 13 3 2 2 3 2" xfId="22111" xr:uid="{00000000-0005-0000-0000-0000A8590000}"/>
    <cellStyle name="Normal 13 3 2 2 4" xfId="22112" xr:uid="{00000000-0005-0000-0000-0000A9590000}"/>
    <cellStyle name="Normal 13 3 2 3" xfId="22113" xr:uid="{00000000-0005-0000-0000-0000AA590000}"/>
    <cellStyle name="Normal 13 3 2 3 2" xfId="22114" xr:uid="{00000000-0005-0000-0000-0000AB590000}"/>
    <cellStyle name="Normal 13 3 2 3 2 2" xfId="22115" xr:uid="{00000000-0005-0000-0000-0000AC590000}"/>
    <cellStyle name="Normal 13 3 2 3 3" xfId="22116" xr:uid="{00000000-0005-0000-0000-0000AD590000}"/>
    <cellStyle name="Normal 13 3 2 4" xfId="22117" xr:uid="{00000000-0005-0000-0000-0000AE590000}"/>
    <cellStyle name="Normal 13 3 2 4 2" xfId="22118" xr:uid="{00000000-0005-0000-0000-0000AF590000}"/>
    <cellStyle name="Normal 13 3 2 5" xfId="22119" xr:uid="{00000000-0005-0000-0000-0000B0590000}"/>
    <cellStyle name="Normal 13 3 2 5 2" xfId="22120" xr:uid="{00000000-0005-0000-0000-0000B1590000}"/>
    <cellStyle name="Normal 13 3 2 6" xfId="22121" xr:uid="{00000000-0005-0000-0000-0000B2590000}"/>
    <cellStyle name="Normal 13 3 2 7" xfId="22122" xr:uid="{00000000-0005-0000-0000-0000B3590000}"/>
    <cellStyle name="Normal 13 3 3" xfId="22123" xr:uid="{00000000-0005-0000-0000-0000B4590000}"/>
    <cellStyle name="Normal 13 3 3 2" xfId="22124" xr:uid="{00000000-0005-0000-0000-0000B5590000}"/>
    <cellStyle name="Normal 13 3 3 2 2" xfId="22125" xr:uid="{00000000-0005-0000-0000-0000B6590000}"/>
    <cellStyle name="Normal 13 3 3 2 2 2" xfId="22126" xr:uid="{00000000-0005-0000-0000-0000B7590000}"/>
    <cellStyle name="Normal 13 3 3 2 2 2 2" xfId="22127" xr:uid="{00000000-0005-0000-0000-0000B8590000}"/>
    <cellStyle name="Normal 13 3 3 2 2 3" xfId="22128" xr:uid="{00000000-0005-0000-0000-0000B9590000}"/>
    <cellStyle name="Normal 13 3 3 3" xfId="22129" xr:uid="{00000000-0005-0000-0000-0000BA590000}"/>
    <cellStyle name="Normal 13 3 3 3 2" xfId="22130" xr:uid="{00000000-0005-0000-0000-0000BB590000}"/>
    <cellStyle name="Normal 13 3 3 3 2 2" xfId="22131" xr:uid="{00000000-0005-0000-0000-0000BC590000}"/>
    <cellStyle name="Normal 13 3 3 3 3" xfId="22132" xr:uid="{00000000-0005-0000-0000-0000BD590000}"/>
    <cellStyle name="Normal 13 3 3 4" xfId="22133" xr:uid="{00000000-0005-0000-0000-0000BE590000}"/>
    <cellStyle name="Normal 13 3 3 4 2" xfId="22134" xr:uid="{00000000-0005-0000-0000-0000BF590000}"/>
    <cellStyle name="Normal 13 3 3 5" xfId="22135" xr:uid="{00000000-0005-0000-0000-0000C0590000}"/>
    <cellStyle name="Normal 13 3 3 6" xfId="22136" xr:uid="{00000000-0005-0000-0000-0000C1590000}"/>
    <cellStyle name="Normal 13 3 4" xfId="22137" xr:uid="{00000000-0005-0000-0000-0000C2590000}"/>
    <cellStyle name="Normal 13 3 4 2" xfId="22138" xr:uid="{00000000-0005-0000-0000-0000C3590000}"/>
    <cellStyle name="Normal 13 3 4 2 2" xfId="22139" xr:uid="{00000000-0005-0000-0000-0000C4590000}"/>
    <cellStyle name="Normal 13 3 4 2 2 2" xfId="22140" xr:uid="{00000000-0005-0000-0000-0000C5590000}"/>
    <cellStyle name="Normal 13 3 4 2 3" xfId="22141" xr:uid="{00000000-0005-0000-0000-0000C6590000}"/>
    <cellStyle name="Normal 13 3 5" xfId="22142" xr:uid="{00000000-0005-0000-0000-0000C7590000}"/>
    <cellStyle name="Normal 13 3 5 2" xfId="22143" xr:uid="{00000000-0005-0000-0000-0000C8590000}"/>
    <cellStyle name="Normal 13 3 5 2 2" xfId="22144" xr:uid="{00000000-0005-0000-0000-0000C9590000}"/>
    <cellStyle name="Normal 13 3 5 3" xfId="22145" xr:uid="{00000000-0005-0000-0000-0000CA590000}"/>
    <cellStyle name="Normal 13 3 6" xfId="22146" xr:uid="{00000000-0005-0000-0000-0000CB590000}"/>
    <cellStyle name="Normal 13 3 6 2" xfId="22147" xr:uid="{00000000-0005-0000-0000-0000CC590000}"/>
    <cellStyle name="Normal 13 3 7" xfId="22148" xr:uid="{00000000-0005-0000-0000-0000CD590000}"/>
    <cellStyle name="Normal 13 3 7 2" xfId="22149" xr:uid="{00000000-0005-0000-0000-0000CE590000}"/>
    <cellStyle name="Normal 13 3 8" xfId="22150" xr:uid="{00000000-0005-0000-0000-0000CF590000}"/>
    <cellStyle name="Normal 13 3 9" xfId="22151" xr:uid="{00000000-0005-0000-0000-0000D0590000}"/>
    <cellStyle name="Normal 13 4" xfId="22152" xr:uid="{00000000-0005-0000-0000-0000D1590000}"/>
    <cellStyle name="Normal 13 4 2" xfId="22153" xr:uid="{00000000-0005-0000-0000-0000D2590000}"/>
    <cellStyle name="Normal 13 4 2 2" xfId="22154" xr:uid="{00000000-0005-0000-0000-0000D3590000}"/>
    <cellStyle name="Normal 13 4 2 2 2" xfId="22155" xr:uid="{00000000-0005-0000-0000-0000D4590000}"/>
    <cellStyle name="Normal 13 4 2 2 2 2" xfId="22156" xr:uid="{00000000-0005-0000-0000-0000D5590000}"/>
    <cellStyle name="Normal 13 4 2 2 2 2 2" xfId="22157" xr:uid="{00000000-0005-0000-0000-0000D6590000}"/>
    <cellStyle name="Normal 13 4 2 2 2 3" xfId="22158" xr:uid="{00000000-0005-0000-0000-0000D7590000}"/>
    <cellStyle name="Normal 13 4 2 3" xfId="22159" xr:uid="{00000000-0005-0000-0000-0000D8590000}"/>
    <cellStyle name="Normal 13 4 2 3 2" xfId="22160" xr:uid="{00000000-0005-0000-0000-0000D9590000}"/>
    <cellStyle name="Normal 13 4 2 3 2 2" xfId="22161" xr:uid="{00000000-0005-0000-0000-0000DA590000}"/>
    <cellStyle name="Normal 13 4 2 3 3" xfId="22162" xr:uid="{00000000-0005-0000-0000-0000DB590000}"/>
    <cellStyle name="Normal 13 4 2 4" xfId="22163" xr:uid="{00000000-0005-0000-0000-0000DC590000}"/>
    <cellStyle name="Normal 13 4 2 4 2" xfId="22164" xr:uid="{00000000-0005-0000-0000-0000DD590000}"/>
    <cellStyle name="Normal 13 4 2 5" xfId="22165" xr:uid="{00000000-0005-0000-0000-0000DE590000}"/>
    <cellStyle name="Normal 13 4 2 6" xfId="22166" xr:uid="{00000000-0005-0000-0000-0000DF590000}"/>
    <cellStyle name="Normal 13 4 3" xfId="22167" xr:uid="{00000000-0005-0000-0000-0000E0590000}"/>
    <cellStyle name="Normal 13 4 3 2" xfId="22168" xr:uid="{00000000-0005-0000-0000-0000E1590000}"/>
    <cellStyle name="Normal 13 4 3 2 2" xfId="22169" xr:uid="{00000000-0005-0000-0000-0000E2590000}"/>
    <cellStyle name="Normal 13 4 3 2 2 2" xfId="22170" xr:uid="{00000000-0005-0000-0000-0000E3590000}"/>
    <cellStyle name="Normal 13 4 3 2 3" xfId="22171" xr:uid="{00000000-0005-0000-0000-0000E4590000}"/>
    <cellStyle name="Normal 13 4 4" xfId="22172" xr:uid="{00000000-0005-0000-0000-0000E5590000}"/>
    <cellStyle name="Normal 13 4 4 2" xfId="22173" xr:uid="{00000000-0005-0000-0000-0000E6590000}"/>
    <cellStyle name="Normal 13 4 4 2 2" xfId="22174" xr:uid="{00000000-0005-0000-0000-0000E7590000}"/>
    <cellStyle name="Normal 13 4 4 3" xfId="22175" xr:uid="{00000000-0005-0000-0000-0000E8590000}"/>
    <cellStyle name="Normal 13 4 5" xfId="22176" xr:uid="{00000000-0005-0000-0000-0000E9590000}"/>
    <cellStyle name="Normal 13 4 5 2" xfId="22177" xr:uid="{00000000-0005-0000-0000-0000EA590000}"/>
    <cellStyle name="Normal 13 4 6" xfId="22178" xr:uid="{00000000-0005-0000-0000-0000EB590000}"/>
    <cellStyle name="Normal 13 4 6 2" xfId="22179" xr:uid="{00000000-0005-0000-0000-0000EC590000}"/>
    <cellStyle name="Normal 13 4 7" xfId="22180" xr:uid="{00000000-0005-0000-0000-0000ED590000}"/>
    <cellStyle name="Normal 13 4 8" xfId="22181" xr:uid="{00000000-0005-0000-0000-0000EE590000}"/>
    <cellStyle name="Normal 13 5" xfId="22182" xr:uid="{00000000-0005-0000-0000-0000EF590000}"/>
    <cellStyle name="Normal 13 5 2" xfId="22183" xr:uid="{00000000-0005-0000-0000-0000F0590000}"/>
    <cellStyle name="Normal 13 5 2 2" xfId="22184" xr:uid="{00000000-0005-0000-0000-0000F1590000}"/>
    <cellStyle name="Normal 13 5 2 2 2" xfId="22185" xr:uid="{00000000-0005-0000-0000-0000F2590000}"/>
    <cellStyle name="Normal 13 5 2 2 2 2" xfId="22186" xr:uid="{00000000-0005-0000-0000-0000F3590000}"/>
    <cellStyle name="Normal 13 5 2 2 3" xfId="22187" xr:uid="{00000000-0005-0000-0000-0000F4590000}"/>
    <cellStyle name="Normal 13 5 2 3" xfId="22188" xr:uid="{00000000-0005-0000-0000-0000F5590000}"/>
    <cellStyle name="Normal 13 5 2 3 2" xfId="22189" xr:uid="{00000000-0005-0000-0000-0000F6590000}"/>
    <cellStyle name="Normal 13 5 2 4" xfId="22190" xr:uid="{00000000-0005-0000-0000-0000F7590000}"/>
    <cellStyle name="Normal 13 5 3" xfId="22191" xr:uid="{00000000-0005-0000-0000-0000F8590000}"/>
    <cellStyle name="Normal 13 5 3 2" xfId="22192" xr:uid="{00000000-0005-0000-0000-0000F9590000}"/>
    <cellStyle name="Normal 13 5 3 2 2" xfId="22193" xr:uid="{00000000-0005-0000-0000-0000FA590000}"/>
    <cellStyle name="Normal 13 5 3 3" xfId="22194" xr:uid="{00000000-0005-0000-0000-0000FB590000}"/>
    <cellStyle name="Normal 13 5 4" xfId="22195" xr:uid="{00000000-0005-0000-0000-0000FC590000}"/>
    <cellStyle name="Normal 13 5 4 2" xfId="22196" xr:uid="{00000000-0005-0000-0000-0000FD590000}"/>
    <cellStyle name="Normal 13 5 5" xfId="22197" xr:uid="{00000000-0005-0000-0000-0000FE590000}"/>
    <cellStyle name="Normal 13 5 5 2" xfId="22198" xr:uid="{00000000-0005-0000-0000-0000FF590000}"/>
    <cellStyle name="Normal 13 5 6" xfId="22199" xr:uid="{00000000-0005-0000-0000-0000005A0000}"/>
    <cellStyle name="Normal 13 5 7" xfId="22200" xr:uid="{00000000-0005-0000-0000-0000015A0000}"/>
    <cellStyle name="Normal 13 6" xfId="22201" xr:uid="{00000000-0005-0000-0000-0000025A0000}"/>
    <cellStyle name="Normal 13 6 2" xfId="22202" xr:uid="{00000000-0005-0000-0000-0000035A0000}"/>
    <cellStyle name="Normal 13 6 2 2" xfId="22203" xr:uid="{00000000-0005-0000-0000-0000045A0000}"/>
    <cellStyle name="Normal 13 6 2 2 2" xfId="22204" xr:uid="{00000000-0005-0000-0000-0000055A0000}"/>
    <cellStyle name="Normal 13 6 2 2 2 2" xfId="22205" xr:uid="{00000000-0005-0000-0000-0000065A0000}"/>
    <cellStyle name="Normal 13 6 2 2 3" xfId="22206" xr:uid="{00000000-0005-0000-0000-0000075A0000}"/>
    <cellStyle name="Normal 13 6 2 3" xfId="22207" xr:uid="{00000000-0005-0000-0000-0000085A0000}"/>
    <cellStyle name="Normal 13 6 2 3 2" xfId="22208" xr:uid="{00000000-0005-0000-0000-0000095A0000}"/>
    <cellStyle name="Normal 13 6 2 4" xfId="22209" xr:uid="{00000000-0005-0000-0000-00000A5A0000}"/>
    <cellStyle name="Normal 13 6 3" xfId="22210" xr:uid="{00000000-0005-0000-0000-00000B5A0000}"/>
    <cellStyle name="Normal 13 6 3 2" xfId="22211" xr:uid="{00000000-0005-0000-0000-00000C5A0000}"/>
    <cellStyle name="Normal 13 6 3 2 2" xfId="22212" xr:uid="{00000000-0005-0000-0000-00000D5A0000}"/>
    <cellStyle name="Normal 13 6 3 3" xfId="22213" xr:uid="{00000000-0005-0000-0000-00000E5A0000}"/>
    <cellStyle name="Normal 13 6 4" xfId="22214" xr:uid="{00000000-0005-0000-0000-00000F5A0000}"/>
    <cellStyle name="Normal 13 6 4 2" xfId="22215" xr:uid="{00000000-0005-0000-0000-0000105A0000}"/>
    <cellStyle name="Normal 13 6 5" xfId="22216" xr:uid="{00000000-0005-0000-0000-0000115A0000}"/>
    <cellStyle name="Normal 13 6 5 2" xfId="22217" xr:uid="{00000000-0005-0000-0000-0000125A0000}"/>
    <cellStyle name="Normal 13 6 6" xfId="22218" xr:uid="{00000000-0005-0000-0000-0000135A0000}"/>
    <cellStyle name="Normal 13 6 7" xfId="22219" xr:uid="{00000000-0005-0000-0000-0000145A0000}"/>
    <cellStyle name="Normal 13 7" xfId="22220" xr:uid="{00000000-0005-0000-0000-0000155A0000}"/>
    <cellStyle name="Normal 13 7 2" xfId="22221" xr:uid="{00000000-0005-0000-0000-0000165A0000}"/>
    <cellStyle name="Normal 13 7 2 2" xfId="22222" xr:uid="{00000000-0005-0000-0000-0000175A0000}"/>
    <cellStyle name="Normal 13 7 2 2 2" xfId="22223" xr:uid="{00000000-0005-0000-0000-0000185A0000}"/>
    <cellStyle name="Normal 13 7 2 3" xfId="22224" xr:uid="{00000000-0005-0000-0000-0000195A0000}"/>
    <cellStyle name="Normal 13 7 3" xfId="22225" xr:uid="{00000000-0005-0000-0000-00001A5A0000}"/>
    <cellStyle name="Normal 13 7 3 2" xfId="22226" xr:uid="{00000000-0005-0000-0000-00001B5A0000}"/>
    <cellStyle name="Normal 13 7 4" xfId="22227" xr:uid="{00000000-0005-0000-0000-00001C5A0000}"/>
    <cellStyle name="Normal 13 7 4 2" xfId="22228" xr:uid="{00000000-0005-0000-0000-00001D5A0000}"/>
    <cellStyle name="Normal 13 7 5" xfId="22229" xr:uid="{00000000-0005-0000-0000-00001E5A0000}"/>
    <cellStyle name="Normal 13 8" xfId="22230" xr:uid="{00000000-0005-0000-0000-00001F5A0000}"/>
    <cellStyle name="Normal 13 8 2" xfId="22231" xr:uid="{00000000-0005-0000-0000-0000205A0000}"/>
    <cellStyle name="Normal 13 8 2 2" xfId="22232" xr:uid="{00000000-0005-0000-0000-0000215A0000}"/>
    <cellStyle name="Normal 13 8 3" xfId="22233" xr:uid="{00000000-0005-0000-0000-0000225A0000}"/>
    <cellStyle name="Normal 13 9" xfId="22234" xr:uid="{00000000-0005-0000-0000-0000235A0000}"/>
    <cellStyle name="Normal 13 9 2" xfId="22235" xr:uid="{00000000-0005-0000-0000-0000245A0000}"/>
    <cellStyle name="Normal 14" xfId="22236" xr:uid="{00000000-0005-0000-0000-0000255A0000}"/>
    <cellStyle name="Normal 14 2" xfId="22237" xr:uid="{00000000-0005-0000-0000-0000265A0000}"/>
    <cellStyle name="Normal 14 2 2" xfId="37871" xr:uid="{00000000-0005-0000-0000-0000275A0000}"/>
    <cellStyle name="Normal 14 3" xfId="22238" xr:uid="{00000000-0005-0000-0000-0000285A0000}"/>
    <cellStyle name="Normal 14 4" xfId="22239" xr:uid="{00000000-0005-0000-0000-0000295A0000}"/>
    <cellStyle name="Normal 14 4 2" xfId="22240" xr:uid="{00000000-0005-0000-0000-00002A5A0000}"/>
    <cellStyle name="Normal 14 4 2 2" xfId="22241" xr:uid="{00000000-0005-0000-0000-00002B5A0000}"/>
    <cellStyle name="Normal 14 4 2 2 2" xfId="22242" xr:uid="{00000000-0005-0000-0000-00002C5A0000}"/>
    <cellStyle name="Normal 14 4 2 2 2 2" xfId="22243" xr:uid="{00000000-0005-0000-0000-00002D5A0000}"/>
    <cellStyle name="Normal 14 4 2 2 3" xfId="22244" xr:uid="{00000000-0005-0000-0000-00002E5A0000}"/>
    <cellStyle name="Normal 14 4 2 3" xfId="22245" xr:uid="{00000000-0005-0000-0000-00002F5A0000}"/>
    <cellStyle name="Normal 14 4 2 3 2" xfId="22246" xr:uid="{00000000-0005-0000-0000-0000305A0000}"/>
    <cellStyle name="Normal 14 4 2 3 2 2" xfId="22247" xr:uid="{00000000-0005-0000-0000-0000315A0000}"/>
    <cellStyle name="Normal 14 4 2 3 3" xfId="22248" xr:uid="{00000000-0005-0000-0000-0000325A0000}"/>
    <cellStyle name="Normal 14 4 2 3 4" xfId="22249" xr:uid="{00000000-0005-0000-0000-0000335A0000}"/>
    <cellStyle name="Normal 14 4 3" xfId="22250" xr:uid="{00000000-0005-0000-0000-0000345A0000}"/>
    <cellStyle name="Normal 14 4 3 2" xfId="22251" xr:uid="{00000000-0005-0000-0000-0000355A0000}"/>
    <cellStyle name="Normal 14 4 3 2 2" xfId="22252" xr:uid="{00000000-0005-0000-0000-0000365A0000}"/>
    <cellStyle name="Normal 14 4 3 3" xfId="22253" xr:uid="{00000000-0005-0000-0000-0000375A0000}"/>
    <cellStyle name="Normal 14 4 4" xfId="22254" xr:uid="{00000000-0005-0000-0000-0000385A0000}"/>
    <cellStyle name="Normal 14 4 4 2" xfId="22255" xr:uid="{00000000-0005-0000-0000-0000395A0000}"/>
    <cellStyle name="Normal 14 4 4 2 2" xfId="22256" xr:uid="{00000000-0005-0000-0000-00003A5A0000}"/>
    <cellStyle name="Normal 14 4 4 3" xfId="22257" xr:uid="{00000000-0005-0000-0000-00003B5A0000}"/>
    <cellStyle name="Normal 14 4 5" xfId="56" xr:uid="{00000000-0005-0000-0000-00003C5A0000}"/>
    <cellStyle name="Normal 14 4 6" xfId="22258" xr:uid="{00000000-0005-0000-0000-00003D5A0000}"/>
    <cellStyle name="Normal 14 4 7" xfId="22259" xr:uid="{00000000-0005-0000-0000-00003E5A0000}"/>
    <cellStyle name="Normal 14 5" xfId="22260" xr:uid="{00000000-0005-0000-0000-00003F5A0000}"/>
    <cellStyle name="Normal 14 5 2" xfId="22261" xr:uid="{00000000-0005-0000-0000-0000405A0000}"/>
    <cellStyle name="Normal 14 5 2 2" xfId="22262" xr:uid="{00000000-0005-0000-0000-0000415A0000}"/>
    <cellStyle name="Normal 14 5 2 2 2" xfId="22263" xr:uid="{00000000-0005-0000-0000-0000425A0000}"/>
    <cellStyle name="Normal 14 5 2 3" xfId="22264" xr:uid="{00000000-0005-0000-0000-0000435A0000}"/>
    <cellStyle name="Normal 14 6" xfId="22265" xr:uid="{00000000-0005-0000-0000-0000445A0000}"/>
    <cellStyle name="Normal 14 6 2" xfId="22266" xr:uid="{00000000-0005-0000-0000-0000455A0000}"/>
    <cellStyle name="Normal 14 6 2 2" xfId="22267" xr:uid="{00000000-0005-0000-0000-0000465A0000}"/>
    <cellStyle name="Normal 14 6 3" xfId="22268" xr:uid="{00000000-0005-0000-0000-0000475A0000}"/>
    <cellStyle name="Normal 14 7" xfId="22269" xr:uid="{00000000-0005-0000-0000-0000485A0000}"/>
    <cellStyle name="Normal 14 8" xfId="22270" xr:uid="{00000000-0005-0000-0000-0000495A0000}"/>
    <cellStyle name="Normal 15" xfId="22271" xr:uid="{00000000-0005-0000-0000-00004A5A0000}"/>
    <cellStyle name="Normal 15 10" xfId="22272" xr:uid="{00000000-0005-0000-0000-00004B5A0000}"/>
    <cellStyle name="Normal 15 2" xfId="22273" xr:uid="{00000000-0005-0000-0000-00004C5A0000}"/>
    <cellStyle name="Normal 15 2 2" xfId="22274" xr:uid="{00000000-0005-0000-0000-00004D5A0000}"/>
    <cellStyle name="Normal 15 2 2 2" xfId="22275" xr:uid="{00000000-0005-0000-0000-00004E5A0000}"/>
    <cellStyle name="Normal 15 2 2 2 2" xfId="22276" xr:uid="{00000000-0005-0000-0000-00004F5A0000}"/>
    <cellStyle name="Normal 15 2 2 2 2 2" xfId="22277" xr:uid="{00000000-0005-0000-0000-0000505A0000}"/>
    <cellStyle name="Normal 15 2 2 2 3" xfId="22278" xr:uid="{00000000-0005-0000-0000-0000515A0000}"/>
    <cellStyle name="Normal 15 2 3" xfId="22279" xr:uid="{00000000-0005-0000-0000-0000525A0000}"/>
    <cellStyle name="Normal 15 2 3 2" xfId="22280" xr:uid="{00000000-0005-0000-0000-0000535A0000}"/>
    <cellStyle name="Normal 15 2 3 2 2" xfId="22281" xr:uid="{00000000-0005-0000-0000-0000545A0000}"/>
    <cellStyle name="Normal 15 2 3 3" xfId="22282" xr:uid="{00000000-0005-0000-0000-0000555A0000}"/>
    <cellStyle name="Normal 15 2 4" xfId="22283" xr:uid="{00000000-0005-0000-0000-0000565A0000}"/>
    <cellStyle name="Normal 15 2 5" xfId="22284" xr:uid="{00000000-0005-0000-0000-0000575A0000}"/>
    <cellStyle name="Normal 15 3" xfId="22285" xr:uid="{00000000-0005-0000-0000-0000585A0000}"/>
    <cellStyle name="Normal 15 3 2" xfId="22286" xr:uid="{00000000-0005-0000-0000-0000595A0000}"/>
    <cellStyle name="Normal 15 3 2 2" xfId="22287" xr:uid="{00000000-0005-0000-0000-00005A5A0000}"/>
    <cellStyle name="Normal 15 3 2 2 2" xfId="22288" xr:uid="{00000000-0005-0000-0000-00005B5A0000}"/>
    <cellStyle name="Normal 15 3 2 2 2 2" xfId="22289" xr:uid="{00000000-0005-0000-0000-00005C5A0000}"/>
    <cellStyle name="Normal 15 3 2 2 2 2 2" xfId="22290" xr:uid="{00000000-0005-0000-0000-00005D5A0000}"/>
    <cellStyle name="Normal 15 3 2 2 2 3" xfId="22291" xr:uid="{00000000-0005-0000-0000-00005E5A0000}"/>
    <cellStyle name="Normal 15 3 2 2 3" xfId="22292" xr:uid="{00000000-0005-0000-0000-00005F5A0000}"/>
    <cellStyle name="Normal 15 3 2 2 3 2" xfId="22293" xr:uid="{00000000-0005-0000-0000-0000605A0000}"/>
    <cellStyle name="Normal 15 3 2 2 4" xfId="22294" xr:uid="{00000000-0005-0000-0000-0000615A0000}"/>
    <cellStyle name="Normal 15 3 2 3" xfId="22295" xr:uid="{00000000-0005-0000-0000-0000625A0000}"/>
    <cellStyle name="Normal 15 3 2 3 2" xfId="22296" xr:uid="{00000000-0005-0000-0000-0000635A0000}"/>
    <cellStyle name="Normal 15 3 2 3 2 2" xfId="22297" xr:uid="{00000000-0005-0000-0000-0000645A0000}"/>
    <cellStyle name="Normal 15 3 2 3 3" xfId="22298" xr:uid="{00000000-0005-0000-0000-0000655A0000}"/>
    <cellStyle name="Normal 15 3 2 4" xfId="22299" xr:uid="{00000000-0005-0000-0000-0000665A0000}"/>
    <cellStyle name="Normal 15 3 2 4 2" xfId="22300" xr:uid="{00000000-0005-0000-0000-0000675A0000}"/>
    <cellStyle name="Normal 15 3 2 5" xfId="22301" xr:uid="{00000000-0005-0000-0000-0000685A0000}"/>
    <cellStyle name="Normal 15 3 2 5 2" xfId="22302" xr:uid="{00000000-0005-0000-0000-0000695A0000}"/>
    <cellStyle name="Normal 15 3 2 6" xfId="22303" xr:uid="{00000000-0005-0000-0000-00006A5A0000}"/>
    <cellStyle name="Normal 15 3 2 7" xfId="22304" xr:uid="{00000000-0005-0000-0000-00006B5A0000}"/>
    <cellStyle name="Normal 15 3 3" xfId="22305" xr:uid="{00000000-0005-0000-0000-00006C5A0000}"/>
    <cellStyle name="Normal 15 3 3 2" xfId="22306" xr:uid="{00000000-0005-0000-0000-00006D5A0000}"/>
    <cellStyle name="Normal 15 3 3 2 2" xfId="22307" xr:uid="{00000000-0005-0000-0000-00006E5A0000}"/>
    <cellStyle name="Normal 15 3 3 2 2 2" xfId="22308" xr:uid="{00000000-0005-0000-0000-00006F5A0000}"/>
    <cellStyle name="Normal 15 3 3 2 2 2 2" xfId="22309" xr:uid="{00000000-0005-0000-0000-0000705A0000}"/>
    <cellStyle name="Normal 15 3 3 2 2 3" xfId="22310" xr:uid="{00000000-0005-0000-0000-0000715A0000}"/>
    <cellStyle name="Normal 15 3 3 3" xfId="22311" xr:uid="{00000000-0005-0000-0000-0000725A0000}"/>
    <cellStyle name="Normal 15 3 3 3 2" xfId="22312" xr:uid="{00000000-0005-0000-0000-0000735A0000}"/>
    <cellStyle name="Normal 15 3 3 3 2 2" xfId="22313" xr:uid="{00000000-0005-0000-0000-0000745A0000}"/>
    <cellStyle name="Normal 15 3 3 3 3" xfId="22314" xr:uid="{00000000-0005-0000-0000-0000755A0000}"/>
    <cellStyle name="Normal 15 3 3 4" xfId="22315" xr:uid="{00000000-0005-0000-0000-0000765A0000}"/>
    <cellStyle name="Normal 15 3 3 4 2" xfId="22316" xr:uid="{00000000-0005-0000-0000-0000775A0000}"/>
    <cellStyle name="Normal 15 3 3 5" xfId="22317" xr:uid="{00000000-0005-0000-0000-0000785A0000}"/>
    <cellStyle name="Normal 15 3 3 6" xfId="22318" xr:uid="{00000000-0005-0000-0000-0000795A0000}"/>
    <cellStyle name="Normal 15 3 4" xfId="22319" xr:uid="{00000000-0005-0000-0000-00007A5A0000}"/>
    <cellStyle name="Normal 15 3 4 2" xfId="22320" xr:uid="{00000000-0005-0000-0000-00007B5A0000}"/>
    <cellStyle name="Normal 15 3 4 2 2" xfId="22321" xr:uid="{00000000-0005-0000-0000-00007C5A0000}"/>
    <cellStyle name="Normal 15 3 4 2 2 2" xfId="22322" xr:uid="{00000000-0005-0000-0000-00007D5A0000}"/>
    <cellStyle name="Normal 15 3 4 2 3" xfId="22323" xr:uid="{00000000-0005-0000-0000-00007E5A0000}"/>
    <cellStyle name="Normal 15 3 5" xfId="22324" xr:uid="{00000000-0005-0000-0000-00007F5A0000}"/>
    <cellStyle name="Normal 15 3 5 2" xfId="22325" xr:uid="{00000000-0005-0000-0000-0000805A0000}"/>
    <cellStyle name="Normal 15 3 5 2 2" xfId="22326" xr:uid="{00000000-0005-0000-0000-0000815A0000}"/>
    <cellStyle name="Normal 15 3 5 3" xfId="22327" xr:uid="{00000000-0005-0000-0000-0000825A0000}"/>
    <cellStyle name="Normal 15 3 6" xfId="22328" xr:uid="{00000000-0005-0000-0000-0000835A0000}"/>
    <cellStyle name="Normal 15 3 6 2" xfId="22329" xr:uid="{00000000-0005-0000-0000-0000845A0000}"/>
    <cellStyle name="Normal 15 3 7" xfId="22330" xr:uid="{00000000-0005-0000-0000-0000855A0000}"/>
    <cellStyle name="Normal 15 3 7 2" xfId="22331" xr:uid="{00000000-0005-0000-0000-0000865A0000}"/>
    <cellStyle name="Normal 15 3 8" xfId="22332" xr:uid="{00000000-0005-0000-0000-0000875A0000}"/>
    <cellStyle name="Normal 15 3 9" xfId="22333" xr:uid="{00000000-0005-0000-0000-0000885A0000}"/>
    <cellStyle name="Normal 15 4" xfId="22334" xr:uid="{00000000-0005-0000-0000-0000895A0000}"/>
    <cellStyle name="Normal 15 4 2" xfId="22335" xr:uid="{00000000-0005-0000-0000-00008A5A0000}"/>
    <cellStyle name="Normal 15 4 2 2" xfId="22336" xr:uid="{00000000-0005-0000-0000-00008B5A0000}"/>
    <cellStyle name="Normal 15 4 2 2 2" xfId="22337" xr:uid="{00000000-0005-0000-0000-00008C5A0000}"/>
    <cellStyle name="Normal 15 4 2 2 2 2" xfId="22338" xr:uid="{00000000-0005-0000-0000-00008D5A0000}"/>
    <cellStyle name="Normal 15 4 2 2 2 2 2" xfId="22339" xr:uid="{00000000-0005-0000-0000-00008E5A0000}"/>
    <cellStyle name="Normal 15 4 2 2 2 3" xfId="22340" xr:uid="{00000000-0005-0000-0000-00008F5A0000}"/>
    <cellStyle name="Normal 15 4 2 2 3" xfId="22341" xr:uid="{00000000-0005-0000-0000-0000905A0000}"/>
    <cellStyle name="Normal 15 4 2 2 3 2" xfId="22342" xr:uid="{00000000-0005-0000-0000-0000915A0000}"/>
    <cellStyle name="Normal 15 4 2 2 4" xfId="22343" xr:uid="{00000000-0005-0000-0000-0000925A0000}"/>
    <cellStyle name="Normal 15 4 2 3" xfId="22344" xr:uid="{00000000-0005-0000-0000-0000935A0000}"/>
    <cellStyle name="Normal 15 4 2 3 2" xfId="22345" xr:uid="{00000000-0005-0000-0000-0000945A0000}"/>
    <cellStyle name="Normal 15 4 2 3 2 2" xfId="22346" xr:uid="{00000000-0005-0000-0000-0000955A0000}"/>
    <cellStyle name="Normal 15 4 2 3 3" xfId="22347" xr:uid="{00000000-0005-0000-0000-0000965A0000}"/>
    <cellStyle name="Normal 15 4 2 4" xfId="22348" xr:uid="{00000000-0005-0000-0000-0000975A0000}"/>
    <cellStyle name="Normal 15 4 2 4 2" xfId="22349" xr:uid="{00000000-0005-0000-0000-0000985A0000}"/>
    <cellStyle name="Normal 15 4 2 5" xfId="22350" xr:uid="{00000000-0005-0000-0000-0000995A0000}"/>
    <cellStyle name="Normal 15 4 2 5 2" xfId="22351" xr:uid="{00000000-0005-0000-0000-00009A5A0000}"/>
    <cellStyle name="Normal 15 4 2 6" xfId="22352" xr:uid="{00000000-0005-0000-0000-00009B5A0000}"/>
    <cellStyle name="Normal 15 4 2 7" xfId="22353" xr:uid="{00000000-0005-0000-0000-00009C5A0000}"/>
    <cellStyle name="Normal 15 4 3" xfId="22354" xr:uid="{00000000-0005-0000-0000-00009D5A0000}"/>
    <cellStyle name="Normal 15 4 3 2" xfId="22355" xr:uid="{00000000-0005-0000-0000-00009E5A0000}"/>
    <cellStyle name="Normal 15 4 3 2 2" xfId="22356" xr:uid="{00000000-0005-0000-0000-00009F5A0000}"/>
    <cellStyle name="Normal 15 4 3 2 2 2" xfId="22357" xr:uid="{00000000-0005-0000-0000-0000A05A0000}"/>
    <cellStyle name="Normal 15 4 3 2 2 2 2" xfId="22358" xr:uid="{00000000-0005-0000-0000-0000A15A0000}"/>
    <cellStyle name="Normal 15 4 3 2 2 3" xfId="22359" xr:uid="{00000000-0005-0000-0000-0000A25A0000}"/>
    <cellStyle name="Normal 15 4 3 3" xfId="22360" xr:uid="{00000000-0005-0000-0000-0000A35A0000}"/>
    <cellStyle name="Normal 15 4 3 3 2" xfId="22361" xr:uid="{00000000-0005-0000-0000-0000A45A0000}"/>
    <cellStyle name="Normal 15 4 3 3 2 2" xfId="22362" xr:uid="{00000000-0005-0000-0000-0000A55A0000}"/>
    <cellStyle name="Normal 15 4 3 3 3" xfId="22363" xr:uid="{00000000-0005-0000-0000-0000A65A0000}"/>
    <cellStyle name="Normal 15 4 3 4" xfId="22364" xr:uid="{00000000-0005-0000-0000-0000A75A0000}"/>
    <cellStyle name="Normal 15 4 3 4 2" xfId="22365" xr:uid="{00000000-0005-0000-0000-0000A85A0000}"/>
    <cellStyle name="Normal 15 4 3 5" xfId="22366" xr:uid="{00000000-0005-0000-0000-0000A95A0000}"/>
    <cellStyle name="Normal 15 4 3 6" xfId="22367" xr:uid="{00000000-0005-0000-0000-0000AA5A0000}"/>
    <cellStyle name="Normal 15 4 4" xfId="22368" xr:uid="{00000000-0005-0000-0000-0000AB5A0000}"/>
    <cellStyle name="Normal 15 4 4 2" xfId="22369" xr:uid="{00000000-0005-0000-0000-0000AC5A0000}"/>
    <cellStyle name="Normal 15 4 4 2 2" xfId="22370" xr:uid="{00000000-0005-0000-0000-0000AD5A0000}"/>
    <cellStyle name="Normal 15 4 4 2 2 2" xfId="22371" xr:uid="{00000000-0005-0000-0000-0000AE5A0000}"/>
    <cellStyle name="Normal 15 4 4 2 3" xfId="22372" xr:uid="{00000000-0005-0000-0000-0000AF5A0000}"/>
    <cellStyle name="Normal 15 4 5" xfId="22373" xr:uid="{00000000-0005-0000-0000-0000B05A0000}"/>
    <cellStyle name="Normal 15 4 5 2" xfId="22374" xr:uid="{00000000-0005-0000-0000-0000B15A0000}"/>
    <cellStyle name="Normal 15 4 5 2 2" xfId="22375" xr:uid="{00000000-0005-0000-0000-0000B25A0000}"/>
    <cellStyle name="Normal 15 4 5 3" xfId="22376" xr:uid="{00000000-0005-0000-0000-0000B35A0000}"/>
    <cellStyle name="Normal 15 4 6" xfId="22377" xr:uid="{00000000-0005-0000-0000-0000B45A0000}"/>
    <cellStyle name="Normal 15 4 6 2" xfId="22378" xr:uid="{00000000-0005-0000-0000-0000B55A0000}"/>
    <cellStyle name="Normal 15 4 7" xfId="22379" xr:uid="{00000000-0005-0000-0000-0000B65A0000}"/>
    <cellStyle name="Normal 15 4 7 2" xfId="22380" xr:uid="{00000000-0005-0000-0000-0000B75A0000}"/>
    <cellStyle name="Normal 15 4 8" xfId="22381" xr:uid="{00000000-0005-0000-0000-0000B85A0000}"/>
    <cellStyle name="Normal 15 4 9" xfId="22382" xr:uid="{00000000-0005-0000-0000-0000B95A0000}"/>
    <cellStyle name="Normal 15 5" xfId="22383" xr:uid="{00000000-0005-0000-0000-0000BA5A0000}"/>
    <cellStyle name="Normal 15 5 2" xfId="22384" xr:uid="{00000000-0005-0000-0000-0000BB5A0000}"/>
    <cellStyle name="Normal 15 5 2 2" xfId="22385" xr:uid="{00000000-0005-0000-0000-0000BC5A0000}"/>
    <cellStyle name="Normal 15 5 2 2 2" xfId="22386" xr:uid="{00000000-0005-0000-0000-0000BD5A0000}"/>
    <cellStyle name="Normal 15 5 2 2 2 2" xfId="22387" xr:uid="{00000000-0005-0000-0000-0000BE5A0000}"/>
    <cellStyle name="Normal 15 5 2 2 3" xfId="22388" xr:uid="{00000000-0005-0000-0000-0000BF5A0000}"/>
    <cellStyle name="Normal 15 5 2 3" xfId="22389" xr:uid="{00000000-0005-0000-0000-0000C05A0000}"/>
    <cellStyle name="Normal 15 5 2 3 2" xfId="22390" xr:uid="{00000000-0005-0000-0000-0000C15A0000}"/>
    <cellStyle name="Normal 15 5 2 4" xfId="22391" xr:uid="{00000000-0005-0000-0000-0000C25A0000}"/>
    <cellStyle name="Normal 15 5 3" xfId="22392" xr:uid="{00000000-0005-0000-0000-0000C35A0000}"/>
    <cellStyle name="Normal 15 5 3 2" xfId="22393" xr:uid="{00000000-0005-0000-0000-0000C45A0000}"/>
    <cellStyle name="Normal 15 5 3 2 2" xfId="22394" xr:uid="{00000000-0005-0000-0000-0000C55A0000}"/>
    <cellStyle name="Normal 15 5 3 3" xfId="22395" xr:uid="{00000000-0005-0000-0000-0000C65A0000}"/>
    <cellStyle name="Normal 15 5 4" xfId="22396" xr:uid="{00000000-0005-0000-0000-0000C75A0000}"/>
    <cellStyle name="Normal 15 5 4 2" xfId="22397" xr:uid="{00000000-0005-0000-0000-0000C85A0000}"/>
    <cellStyle name="Normal 15 5 5" xfId="22398" xr:uid="{00000000-0005-0000-0000-0000C95A0000}"/>
    <cellStyle name="Normal 15 5 5 2" xfId="22399" xr:uid="{00000000-0005-0000-0000-0000CA5A0000}"/>
    <cellStyle name="Normal 15 5 6" xfId="22400" xr:uid="{00000000-0005-0000-0000-0000CB5A0000}"/>
    <cellStyle name="Normal 15 5 7" xfId="22401" xr:uid="{00000000-0005-0000-0000-0000CC5A0000}"/>
    <cellStyle name="Normal 15 6" xfId="22402" xr:uid="{00000000-0005-0000-0000-0000CD5A0000}"/>
    <cellStyle name="Normal 15 6 2" xfId="22403" xr:uid="{00000000-0005-0000-0000-0000CE5A0000}"/>
    <cellStyle name="Normal 15 6 2 2" xfId="22404" xr:uid="{00000000-0005-0000-0000-0000CF5A0000}"/>
    <cellStyle name="Normal 15 6 2 2 2" xfId="22405" xr:uid="{00000000-0005-0000-0000-0000D05A0000}"/>
    <cellStyle name="Normal 15 6 2 2 2 2" xfId="22406" xr:uid="{00000000-0005-0000-0000-0000D15A0000}"/>
    <cellStyle name="Normal 15 6 2 2 3" xfId="22407" xr:uid="{00000000-0005-0000-0000-0000D25A0000}"/>
    <cellStyle name="Normal 15 6 2 3" xfId="22408" xr:uid="{00000000-0005-0000-0000-0000D35A0000}"/>
    <cellStyle name="Normal 15 6 2 3 2" xfId="22409" xr:uid="{00000000-0005-0000-0000-0000D45A0000}"/>
    <cellStyle name="Normal 15 6 2 4" xfId="22410" xr:uid="{00000000-0005-0000-0000-0000D55A0000}"/>
    <cellStyle name="Normal 15 6 3" xfId="22411" xr:uid="{00000000-0005-0000-0000-0000D65A0000}"/>
    <cellStyle name="Normal 15 6 3 2" xfId="22412" xr:uid="{00000000-0005-0000-0000-0000D75A0000}"/>
    <cellStyle name="Normal 15 6 3 2 2" xfId="22413" xr:uid="{00000000-0005-0000-0000-0000D85A0000}"/>
    <cellStyle name="Normal 15 6 3 3" xfId="22414" xr:uid="{00000000-0005-0000-0000-0000D95A0000}"/>
    <cellStyle name="Normal 15 6 4" xfId="22415" xr:uid="{00000000-0005-0000-0000-0000DA5A0000}"/>
    <cellStyle name="Normal 15 6 4 2" xfId="22416" xr:uid="{00000000-0005-0000-0000-0000DB5A0000}"/>
    <cellStyle name="Normal 15 6 5" xfId="22417" xr:uid="{00000000-0005-0000-0000-0000DC5A0000}"/>
    <cellStyle name="Normal 15 6 5 2" xfId="22418" xr:uid="{00000000-0005-0000-0000-0000DD5A0000}"/>
    <cellStyle name="Normal 15 6 6" xfId="22419" xr:uid="{00000000-0005-0000-0000-0000DE5A0000}"/>
    <cellStyle name="Normal 15 6 7" xfId="22420" xr:uid="{00000000-0005-0000-0000-0000DF5A0000}"/>
    <cellStyle name="Normal 15 7" xfId="22421" xr:uid="{00000000-0005-0000-0000-0000E05A0000}"/>
    <cellStyle name="Normal 15 7 2" xfId="22422" xr:uid="{00000000-0005-0000-0000-0000E15A0000}"/>
    <cellStyle name="Normal 15 7 2 2" xfId="22423" xr:uid="{00000000-0005-0000-0000-0000E25A0000}"/>
    <cellStyle name="Normal 15 7 2 2 2" xfId="22424" xr:uid="{00000000-0005-0000-0000-0000E35A0000}"/>
    <cellStyle name="Normal 15 7 2 3" xfId="22425" xr:uid="{00000000-0005-0000-0000-0000E45A0000}"/>
    <cellStyle name="Normal 15 8" xfId="22426" xr:uid="{00000000-0005-0000-0000-0000E55A0000}"/>
    <cellStyle name="Normal 15 8 2" xfId="22427" xr:uid="{00000000-0005-0000-0000-0000E65A0000}"/>
    <cellStyle name="Normal 15 8 2 2" xfId="22428" xr:uid="{00000000-0005-0000-0000-0000E75A0000}"/>
    <cellStyle name="Normal 15 8 3" xfId="22429" xr:uid="{00000000-0005-0000-0000-0000E85A0000}"/>
    <cellStyle name="Normal 15 9" xfId="22430" xr:uid="{00000000-0005-0000-0000-0000E95A0000}"/>
    <cellStyle name="Normal 16" xfId="22431" xr:uid="{00000000-0005-0000-0000-0000EA5A0000}"/>
    <cellStyle name="Normal 16 2" xfId="22432" xr:uid="{00000000-0005-0000-0000-0000EB5A0000}"/>
    <cellStyle name="Normal 16 3" xfId="22433" xr:uid="{00000000-0005-0000-0000-0000EC5A0000}"/>
    <cellStyle name="Normal 16 4" xfId="37872" xr:uid="{00000000-0005-0000-0000-0000ED5A0000}"/>
    <cellStyle name="Normal 17" xfId="22434" xr:uid="{00000000-0005-0000-0000-0000EE5A0000}"/>
    <cellStyle name="Normal 17 2" xfId="22435" xr:uid="{00000000-0005-0000-0000-0000EF5A0000}"/>
    <cellStyle name="Normal 17 2 2" xfId="22436" xr:uid="{00000000-0005-0000-0000-0000F05A0000}"/>
    <cellStyle name="Normal 17 2 3" xfId="22437" xr:uid="{00000000-0005-0000-0000-0000F15A0000}"/>
    <cellStyle name="Normal 17 2 3 2" xfId="22438" xr:uid="{00000000-0005-0000-0000-0000F25A0000}"/>
    <cellStyle name="Normal 17 2 3 2 2" xfId="22439" xr:uid="{00000000-0005-0000-0000-0000F35A0000}"/>
    <cellStyle name="Normal 17 2 3 3" xfId="22440" xr:uid="{00000000-0005-0000-0000-0000F45A0000}"/>
    <cellStyle name="Normal 17 2 4" xfId="22441" xr:uid="{00000000-0005-0000-0000-0000F55A0000}"/>
    <cellStyle name="Normal 17 2 4 2" xfId="22442" xr:uid="{00000000-0005-0000-0000-0000F65A0000}"/>
    <cellStyle name="Normal 17 2 5" xfId="22443" xr:uid="{00000000-0005-0000-0000-0000F75A0000}"/>
    <cellStyle name="Normal 17 2 5 2" xfId="22444" xr:uid="{00000000-0005-0000-0000-0000F85A0000}"/>
    <cellStyle name="Normal 17 2 6" xfId="22445" xr:uid="{00000000-0005-0000-0000-0000F95A0000}"/>
    <cellStyle name="Normal 17 2 7" xfId="37874" xr:uid="{00000000-0005-0000-0000-0000FA5A0000}"/>
    <cellStyle name="Normal 17 3" xfId="22446" xr:uid="{00000000-0005-0000-0000-0000FB5A0000}"/>
    <cellStyle name="Normal 17 3 2" xfId="22447" xr:uid="{00000000-0005-0000-0000-0000FC5A0000}"/>
    <cellStyle name="Normal 17 3 2 2" xfId="22448" xr:uid="{00000000-0005-0000-0000-0000FD5A0000}"/>
    <cellStyle name="Normal 17 3 2 2 2" xfId="22449" xr:uid="{00000000-0005-0000-0000-0000FE5A0000}"/>
    <cellStyle name="Normal 17 3 2 3" xfId="22450" xr:uid="{00000000-0005-0000-0000-0000FF5A0000}"/>
    <cellStyle name="Normal 17 3 3" xfId="22451" xr:uid="{00000000-0005-0000-0000-0000005B0000}"/>
    <cellStyle name="Normal 17 3 3 2" xfId="22452" xr:uid="{00000000-0005-0000-0000-0000015B0000}"/>
    <cellStyle name="Normal 17 3 4" xfId="22453" xr:uid="{00000000-0005-0000-0000-0000025B0000}"/>
    <cellStyle name="Normal 17 3 4 2" xfId="22454" xr:uid="{00000000-0005-0000-0000-0000035B0000}"/>
    <cellStyle name="Normal 17 3 5" xfId="22455" xr:uid="{00000000-0005-0000-0000-0000045B0000}"/>
    <cellStyle name="Normal 17 4" xfId="22456" xr:uid="{00000000-0005-0000-0000-0000055B0000}"/>
    <cellStyle name="Normal 17 4 2" xfId="22457" xr:uid="{00000000-0005-0000-0000-0000065B0000}"/>
    <cellStyle name="Normal 17 4 2 2" xfId="22458" xr:uid="{00000000-0005-0000-0000-0000075B0000}"/>
    <cellStyle name="Normal 17 4 3" xfId="22459" xr:uid="{00000000-0005-0000-0000-0000085B0000}"/>
    <cellStyle name="Normal 17 5" xfId="22460" xr:uid="{00000000-0005-0000-0000-0000095B0000}"/>
    <cellStyle name="Normal 17 5 2" xfId="22461" xr:uid="{00000000-0005-0000-0000-00000A5B0000}"/>
    <cellStyle name="Normal 17 6" xfId="22462" xr:uid="{00000000-0005-0000-0000-00000B5B0000}"/>
    <cellStyle name="Normal 17 6 2" xfId="22463" xr:uid="{00000000-0005-0000-0000-00000C5B0000}"/>
    <cellStyle name="Normal 17 7" xfId="22464" xr:uid="{00000000-0005-0000-0000-00000D5B0000}"/>
    <cellStyle name="Normal 17 8" xfId="37873" xr:uid="{00000000-0005-0000-0000-00000E5B0000}"/>
    <cellStyle name="Normal 18" xfId="22465" xr:uid="{00000000-0005-0000-0000-00000F5B0000}"/>
    <cellStyle name="Normal 18 2" xfId="22466" xr:uid="{00000000-0005-0000-0000-0000105B0000}"/>
    <cellStyle name="Normal 18 2 2" xfId="22467" xr:uid="{00000000-0005-0000-0000-0000115B0000}"/>
    <cellStyle name="Normal 18 2 3" xfId="22468" xr:uid="{00000000-0005-0000-0000-0000125B0000}"/>
    <cellStyle name="Normal 18 2 3 2" xfId="22469" xr:uid="{00000000-0005-0000-0000-0000135B0000}"/>
    <cellStyle name="Normal 18 2 3 2 2" xfId="22470" xr:uid="{00000000-0005-0000-0000-0000145B0000}"/>
    <cellStyle name="Normal 18 2 3 3" xfId="22471" xr:uid="{00000000-0005-0000-0000-0000155B0000}"/>
    <cellStyle name="Normal 18 2 4" xfId="22472" xr:uid="{00000000-0005-0000-0000-0000165B0000}"/>
    <cellStyle name="Normal 18 2 4 2" xfId="22473" xr:uid="{00000000-0005-0000-0000-0000175B0000}"/>
    <cellStyle name="Normal 18 2 5" xfId="22474" xr:uid="{00000000-0005-0000-0000-0000185B0000}"/>
    <cellStyle name="Normal 18 2 5 2" xfId="22475" xr:uid="{00000000-0005-0000-0000-0000195B0000}"/>
    <cellStyle name="Normal 18 2 6" xfId="22476" xr:uid="{00000000-0005-0000-0000-00001A5B0000}"/>
    <cellStyle name="Normal 18 3" xfId="22477" xr:uid="{00000000-0005-0000-0000-00001B5B0000}"/>
    <cellStyle name="Normal 18 3 2" xfId="22478" xr:uid="{00000000-0005-0000-0000-00001C5B0000}"/>
    <cellStyle name="Normal 18 3 2 2" xfId="22479" xr:uid="{00000000-0005-0000-0000-00001D5B0000}"/>
    <cellStyle name="Normal 18 3 2 2 2" xfId="22480" xr:uid="{00000000-0005-0000-0000-00001E5B0000}"/>
    <cellStyle name="Normal 18 3 2 3" xfId="22481" xr:uid="{00000000-0005-0000-0000-00001F5B0000}"/>
    <cellStyle name="Normal 18 3 3" xfId="22482" xr:uid="{00000000-0005-0000-0000-0000205B0000}"/>
    <cellStyle name="Normal 18 3 3 2" xfId="22483" xr:uid="{00000000-0005-0000-0000-0000215B0000}"/>
    <cellStyle name="Normal 18 3 4" xfId="22484" xr:uid="{00000000-0005-0000-0000-0000225B0000}"/>
    <cellStyle name="Normal 18 3 4 2" xfId="22485" xr:uid="{00000000-0005-0000-0000-0000235B0000}"/>
    <cellStyle name="Normal 18 3 5" xfId="22486" xr:uid="{00000000-0005-0000-0000-0000245B0000}"/>
    <cellStyle name="Normal 18 4" xfId="22487" xr:uid="{00000000-0005-0000-0000-0000255B0000}"/>
    <cellStyle name="Normal 18 4 2" xfId="22488" xr:uid="{00000000-0005-0000-0000-0000265B0000}"/>
    <cellStyle name="Normal 18 4 2 2" xfId="22489" xr:uid="{00000000-0005-0000-0000-0000275B0000}"/>
    <cellStyle name="Normal 18 4 3" xfId="22490" xr:uid="{00000000-0005-0000-0000-0000285B0000}"/>
    <cellStyle name="Normal 18 5" xfId="22491" xr:uid="{00000000-0005-0000-0000-0000295B0000}"/>
    <cellStyle name="Normal 18 5 2" xfId="22492" xr:uid="{00000000-0005-0000-0000-00002A5B0000}"/>
    <cellStyle name="Normal 18 6" xfId="22493" xr:uid="{00000000-0005-0000-0000-00002B5B0000}"/>
    <cellStyle name="Normal 18 6 2" xfId="22494" xr:uid="{00000000-0005-0000-0000-00002C5B0000}"/>
    <cellStyle name="Normal 18 7" xfId="22495" xr:uid="{00000000-0005-0000-0000-00002D5B0000}"/>
    <cellStyle name="Normal 18 8" xfId="37875" xr:uid="{00000000-0005-0000-0000-00002E5B0000}"/>
    <cellStyle name="Normal 19" xfId="22496" xr:uid="{00000000-0005-0000-0000-00002F5B0000}"/>
    <cellStyle name="Normal 19 2" xfId="22497" xr:uid="{00000000-0005-0000-0000-0000305B0000}"/>
    <cellStyle name="Normal 19 2 2" xfId="22498" xr:uid="{00000000-0005-0000-0000-0000315B0000}"/>
    <cellStyle name="Normal 19 2 3" xfId="22499" xr:uid="{00000000-0005-0000-0000-0000325B0000}"/>
    <cellStyle name="Normal 19 2 3 2" xfId="22500" xr:uid="{00000000-0005-0000-0000-0000335B0000}"/>
    <cellStyle name="Normal 19 2 3 2 2" xfId="22501" xr:uid="{00000000-0005-0000-0000-0000345B0000}"/>
    <cellStyle name="Normal 19 2 3 3" xfId="22502" xr:uid="{00000000-0005-0000-0000-0000355B0000}"/>
    <cellStyle name="Normal 19 2 4" xfId="22503" xr:uid="{00000000-0005-0000-0000-0000365B0000}"/>
    <cellStyle name="Normal 19 2 4 2" xfId="22504" xr:uid="{00000000-0005-0000-0000-0000375B0000}"/>
    <cellStyle name="Normal 19 2 5" xfId="22505" xr:uid="{00000000-0005-0000-0000-0000385B0000}"/>
    <cellStyle name="Normal 19 2 5 2" xfId="22506" xr:uid="{00000000-0005-0000-0000-0000395B0000}"/>
    <cellStyle name="Normal 19 2 6" xfId="22507" xr:uid="{00000000-0005-0000-0000-00003A5B0000}"/>
    <cellStyle name="Normal 19 3" xfId="22508" xr:uid="{00000000-0005-0000-0000-00003B5B0000}"/>
    <cellStyle name="Normal 19 3 2" xfId="22509" xr:uid="{00000000-0005-0000-0000-00003C5B0000}"/>
    <cellStyle name="Normal 19 3 2 2" xfId="22510" xr:uid="{00000000-0005-0000-0000-00003D5B0000}"/>
    <cellStyle name="Normal 19 3 2 2 2" xfId="22511" xr:uid="{00000000-0005-0000-0000-00003E5B0000}"/>
    <cellStyle name="Normal 19 3 2 3" xfId="22512" xr:uid="{00000000-0005-0000-0000-00003F5B0000}"/>
    <cellStyle name="Normal 19 3 3" xfId="22513" xr:uid="{00000000-0005-0000-0000-0000405B0000}"/>
    <cellStyle name="Normal 19 3 3 2" xfId="22514" xr:uid="{00000000-0005-0000-0000-0000415B0000}"/>
    <cellStyle name="Normal 19 3 4" xfId="22515" xr:uid="{00000000-0005-0000-0000-0000425B0000}"/>
    <cellStyle name="Normal 19 3 4 2" xfId="22516" xr:uid="{00000000-0005-0000-0000-0000435B0000}"/>
    <cellStyle name="Normal 19 3 5" xfId="22517" xr:uid="{00000000-0005-0000-0000-0000445B0000}"/>
    <cellStyle name="Normal 19 4" xfId="22518" xr:uid="{00000000-0005-0000-0000-0000455B0000}"/>
    <cellStyle name="Normal 19 4 2" xfId="22519" xr:uid="{00000000-0005-0000-0000-0000465B0000}"/>
    <cellStyle name="Normal 19 4 2 2" xfId="22520" xr:uid="{00000000-0005-0000-0000-0000475B0000}"/>
    <cellStyle name="Normal 19 4 3" xfId="22521" xr:uid="{00000000-0005-0000-0000-0000485B0000}"/>
    <cellStyle name="Normal 19 5" xfId="22522" xr:uid="{00000000-0005-0000-0000-0000495B0000}"/>
    <cellStyle name="Normal 19 5 2" xfId="22523" xr:uid="{00000000-0005-0000-0000-00004A5B0000}"/>
    <cellStyle name="Normal 19 6" xfId="22524" xr:uid="{00000000-0005-0000-0000-00004B5B0000}"/>
    <cellStyle name="Normal 19 6 2" xfId="22525" xr:uid="{00000000-0005-0000-0000-00004C5B0000}"/>
    <cellStyle name="Normal 19 7" xfId="22526" xr:uid="{00000000-0005-0000-0000-00004D5B0000}"/>
    <cellStyle name="Normal 19 8" xfId="38299" xr:uid="{00000000-0005-0000-0000-00004E5B0000}"/>
    <cellStyle name="Normal 2" xfId="26" xr:uid="{00000000-0005-0000-0000-00004F5B0000}"/>
    <cellStyle name="Normal 2 10" xfId="37876" xr:uid="{00000000-0005-0000-0000-0000505B0000}"/>
    <cellStyle name="Normal 2 11" xfId="37877" xr:uid="{00000000-0005-0000-0000-0000515B0000}"/>
    <cellStyle name="Normal 2 12" xfId="37878" xr:uid="{00000000-0005-0000-0000-0000525B0000}"/>
    <cellStyle name="Normal 2 13" xfId="37879" xr:uid="{00000000-0005-0000-0000-0000535B0000}"/>
    <cellStyle name="Normal 2 13 2" xfId="37880" xr:uid="{00000000-0005-0000-0000-0000545B0000}"/>
    <cellStyle name="Normal 2 14" xfId="37881" xr:uid="{00000000-0005-0000-0000-0000555B0000}"/>
    <cellStyle name="Normal 2 15" xfId="37882" xr:uid="{00000000-0005-0000-0000-0000565B0000}"/>
    <cellStyle name="Normal 2 16" xfId="37883" xr:uid="{00000000-0005-0000-0000-0000575B0000}"/>
    <cellStyle name="Normal 2 16 2" xfId="37884" xr:uid="{00000000-0005-0000-0000-0000585B0000}"/>
    <cellStyle name="Normal 2 16 2 2" xfId="37885" xr:uid="{00000000-0005-0000-0000-0000595B0000}"/>
    <cellStyle name="Normal 2 17" xfId="38305" xr:uid="{00000000-0005-0000-0000-00005A5B0000}"/>
    <cellStyle name="Normal 2 2" xfId="47" xr:uid="{00000000-0005-0000-0000-00005B5B0000}"/>
    <cellStyle name="Normal 2 2 10" xfId="37887" xr:uid="{00000000-0005-0000-0000-00005C5B0000}"/>
    <cellStyle name="Normal 2 2 10 2" xfId="37888" xr:uid="{00000000-0005-0000-0000-00005D5B0000}"/>
    <cellStyle name="Normal 2 2 10 3" xfId="37889" xr:uid="{00000000-0005-0000-0000-00005E5B0000}"/>
    <cellStyle name="Normal 2 2 10 4" xfId="37890" xr:uid="{00000000-0005-0000-0000-00005F5B0000}"/>
    <cellStyle name="Normal 2 2 10 5" xfId="37891" xr:uid="{00000000-0005-0000-0000-0000605B0000}"/>
    <cellStyle name="Normal 2 2 10 6" xfId="37892" xr:uid="{00000000-0005-0000-0000-0000615B0000}"/>
    <cellStyle name="Normal 2 2 10 6 2" xfId="37893" xr:uid="{00000000-0005-0000-0000-0000625B0000}"/>
    <cellStyle name="Normal 2 2 10 6 3" xfId="37894" xr:uid="{00000000-0005-0000-0000-0000635B0000}"/>
    <cellStyle name="Normal 2 2 10 6 3 2" xfId="37895" xr:uid="{00000000-0005-0000-0000-0000645B0000}"/>
    <cellStyle name="Normal 2 2 10 6 4" xfId="37896" xr:uid="{00000000-0005-0000-0000-0000655B0000}"/>
    <cellStyle name="Normal 2 2 10 6 5" xfId="37897" xr:uid="{00000000-0005-0000-0000-0000665B0000}"/>
    <cellStyle name="Normal 2 2 10 6 6" xfId="37898" xr:uid="{00000000-0005-0000-0000-0000675B0000}"/>
    <cellStyle name="Normal 2 2 10 7" xfId="37899" xr:uid="{00000000-0005-0000-0000-0000685B0000}"/>
    <cellStyle name="Normal 2 2 11" xfId="37900" xr:uid="{00000000-0005-0000-0000-0000695B0000}"/>
    <cellStyle name="Normal 2 2 11 2" xfId="37901" xr:uid="{00000000-0005-0000-0000-00006A5B0000}"/>
    <cellStyle name="Normal 2 2 11 2 2" xfId="37902" xr:uid="{00000000-0005-0000-0000-00006B5B0000}"/>
    <cellStyle name="Normal 2 2 11 2 2 2" xfId="37903" xr:uid="{00000000-0005-0000-0000-00006C5B0000}"/>
    <cellStyle name="Normal 2 2 11 2 2 2 2" xfId="37904" xr:uid="{00000000-0005-0000-0000-00006D5B0000}"/>
    <cellStyle name="Normal 2 2 11 3" xfId="37905" xr:uid="{00000000-0005-0000-0000-00006E5B0000}"/>
    <cellStyle name="Normal 2 2 11 4" xfId="37906" xr:uid="{00000000-0005-0000-0000-00006F5B0000}"/>
    <cellStyle name="Normal 2 2 12" xfId="37907" xr:uid="{00000000-0005-0000-0000-0000705B0000}"/>
    <cellStyle name="Normal 2 2 12 2" xfId="37908" xr:uid="{00000000-0005-0000-0000-0000715B0000}"/>
    <cellStyle name="Normal 2 2 12 3" xfId="37909" xr:uid="{00000000-0005-0000-0000-0000725B0000}"/>
    <cellStyle name="Normal 2 2 12 4" xfId="37910" xr:uid="{00000000-0005-0000-0000-0000735B0000}"/>
    <cellStyle name="Normal 2 2 13" xfId="37911" xr:uid="{00000000-0005-0000-0000-0000745B0000}"/>
    <cellStyle name="Normal 2 2 14" xfId="37912" xr:uid="{00000000-0005-0000-0000-0000755B0000}"/>
    <cellStyle name="Normal 2 2 15" xfId="37913" xr:uid="{00000000-0005-0000-0000-0000765B0000}"/>
    <cellStyle name="Normal 2 2 16" xfId="37914" xr:uid="{00000000-0005-0000-0000-0000775B0000}"/>
    <cellStyle name="Normal 2 2 17" xfId="37915" xr:uid="{00000000-0005-0000-0000-0000785B0000}"/>
    <cellStyle name="Normal 2 2 18" xfId="37916" xr:uid="{00000000-0005-0000-0000-0000795B0000}"/>
    <cellStyle name="Normal 2 2 18 2" xfId="37917" xr:uid="{00000000-0005-0000-0000-00007A5B0000}"/>
    <cellStyle name="Normal 2 2 19" xfId="37918" xr:uid="{00000000-0005-0000-0000-00007B5B0000}"/>
    <cellStyle name="Normal 2 2 2" xfId="22527" xr:uid="{00000000-0005-0000-0000-00007C5B0000}"/>
    <cellStyle name="Normal 2 2 2 10" xfId="37920" xr:uid="{00000000-0005-0000-0000-00007D5B0000}"/>
    <cellStyle name="Normal 2 2 2 11" xfId="37071" xr:uid="{00000000-0005-0000-0000-00007E5B0000}"/>
    <cellStyle name="Normal 2 2 2 12" xfId="37919" xr:uid="{00000000-0005-0000-0000-00007F5B0000}"/>
    <cellStyle name="Normal 2 2 2 2" xfId="22528" xr:uid="{00000000-0005-0000-0000-0000805B0000}"/>
    <cellStyle name="Normal 2 2 2 2 2" xfId="22529" xr:uid="{00000000-0005-0000-0000-0000815B0000}"/>
    <cellStyle name="Normal 2 2 2 2 2 2" xfId="37922" xr:uid="{00000000-0005-0000-0000-0000825B0000}"/>
    <cellStyle name="Normal 2 2 2 2 3" xfId="37923" xr:uid="{00000000-0005-0000-0000-0000835B0000}"/>
    <cellStyle name="Normal 2 2 2 2 4" xfId="37924" xr:uid="{00000000-0005-0000-0000-0000845B0000}"/>
    <cellStyle name="Normal 2 2 2 2 5" xfId="37921" xr:uid="{00000000-0005-0000-0000-0000855B0000}"/>
    <cellStyle name="Normal 2 2 2 3" xfId="37925" xr:uid="{00000000-0005-0000-0000-0000865B0000}"/>
    <cellStyle name="Normal 2 2 2 3 2" xfId="37926" xr:uid="{00000000-0005-0000-0000-0000875B0000}"/>
    <cellStyle name="Normal 2 2 2 3 3" xfId="37927" xr:uid="{00000000-0005-0000-0000-0000885B0000}"/>
    <cellStyle name="Normal 2 2 2 3 4" xfId="37928" xr:uid="{00000000-0005-0000-0000-0000895B0000}"/>
    <cellStyle name="Normal 2 2 2 3 5" xfId="37929" xr:uid="{00000000-0005-0000-0000-00008A5B0000}"/>
    <cellStyle name="Normal 2 2 2 4" xfId="37930" xr:uid="{00000000-0005-0000-0000-00008B5B0000}"/>
    <cellStyle name="Normal 2 2 2 4 2" xfId="37931" xr:uid="{00000000-0005-0000-0000-00008C5B0000}"/>
    <cellStyle name="Normal 2 2 2 5" xfId="37932" xr:uid="{00000000-0005-0000-0000-00008D5B0000}"/>
    <cellStyle name="Normal 2 2 2 5 2" xfId="37933" xr:uid="{00000000-0005-0000-0000-00008E5B0000}"/>
    <cellStyle name="Normal 2 2 2 6" xfId="37934" xr:uid="{00000000-0005-0000-0000-00008F5B0000}"/>
    <cellStyle name="Normal 2 2 2 7" xfId="37935" xr:uid="{00000000-0005-0000-0000-0000905B0000}"/>
    <cellStyle name="Normal 2 2 2 8" xfId="37936" xr:uid="{00000000-0005-0000-0000-0000915B0000}"/>
    <cellStyle name="Normal 2 2 2 8 2" xfId="37937" xr:uid="{00000000-0005-0000-0000-0000925B0000}"/>
    <cellStyle name="Normal 2 2 2 8 3" xfId="37938" xr:uid="{00000000-0005-0000-0000-0000935B0000}"/>
    <cellStyle name="Normal 2 2 2 9" xfId="37939" xr:uid="{00000000-0005-0000-0000-0000945B0000}"/>
    <cellStyle name="Normal 2 2 20" xfId="37940" xr:uid="{00000000-0005-0000-0000-0000955B0000}"/>
    <cellStyle name="Normal 2 2 21" xfId="37941" xr:uid="{00000000-0005-0000-0000-0000965B0000}"/>
    <cellStyle name="Normal 2 2 21 2" xfId="37942" xr:uid="{00000000-0005-0000-0000-0000975B0000}"/>
    <cellStyle name="Normal 2 2 22" xfId="37943" xr:uid="{00000000-0005-0000-0000-0000985B0000}"/>
    <cellStyle name="Normal 2 2 23" xfId="37944" xr:uid="{00000000-0005-0000-0000-0000995B0000}"/>
    <cellStyle name="Normal 2 2 23 2" xfId="37945" xr:uid="{00000000-0005-0000-0000-00009A5B0000}"/>
    <cellStyle name="Normal 2 2 23 2 2" xfId="37946" xr:uid="{00000000-0005-0000-0000-00009B5B0000}"/>
    <cellStyle name="Normal 2 2 23 3" xfId="37947" xr:uid="{00000000-0005-0000-0000-00009C5B0000}"/>
    <cellStyle name="Normal 2 2 24" xfId="37948" xr:uid="{00000000-0005-0000-0000-00009D5B0000}"/>
    <cellStyle name="Normal 2 2 24 2" xfId="37949" xr:uid="{00000000-0005-0000-0000-00009E5B0000}"/>
    <cellStyle name="Normal 2 2 25" xfId="37950" xr:uid="{00000000-0005-0000-0000-00009F5B0000}"/>
    <cellStyle name="Normal 2 2 25 2" xfId="37951" xr:uid="{00000000-0005-0000-0000-0000A05B0000}"/>
    <cellStyle name="Normal 2 2 26" xfId="37952" xr:uid="{00000000-0005-0000-0000-0000A15B0000}"/>
    <cellStyle name="Normal 2 2 27" xfId="38306" xr:uid="{00000000-0005-0000-0000-0000A25B0000}"/>
    <cellStyle name="Normal 2 2 28" xfId="38307" xr:uid="{00000000-0005-0000-0000-0000A35B0000}"/>
    <cellStyle name="Normal 2 2 29" xfId="37886" xr:uid="{00000000-0005-0000-0000-0000A45B0000}"/>
    <cellStyle name="Normal 2 2 3" xfId="22530" xr:uid="{00000000-0005-0000-0000-0000A55B0000}"/>
    <cellStyle name="Normal 2 2 3 2" xfId="37954" xr:uid="{00000000-0005-0000-0000-0000A65B0000}"/>
    <cellStyle name="Normal 2 2 3 2 2" xfId="37955" xr:uid="{00000000-0005-0000-0000-0000A75B0000}"/>
    <cellStyle name="Normal 2 2 3 2 3" xfId="37956" xr:uid="{00000000-0005-0000-0000-0000A85B0000}"/>
    <cellStyle name="Normal 2 2 3 2 4" xfId="37957" xr:uid="{00000000-0005-0000-0000-0000A95B0000}"/>
    <cellStyle name="Normal 2 2 3 3" xfId="37958" xr:uid="{00000000-0005-0000-0000-0000AA5B0000}"/>
    <cellStyle name="Normal 2 2 3 3 2" xfId="37959" xr:uid="{00000000-0005-0000-0000-0000AB5B0000}"/>
    <cellStyle name="Normal 2 2 3 3 2 2" xfId="37960" xr:uid="{00000000-0005-0000-0000-0000AC5B0000}"/>
    <cellStyle name="Normal 2 2 3 4" xfId="37961" xr:uid="{00000000-0005-0000-0000-0000AD5B0000}"/>
    <cellStyle name="Normal 2 2 3 5" xfId="37962" xr:uid="{00000000-0005-0000-0000-0000AE5B0000}"/>
    <cellStyle name="Normal 2 2 3 6" xfId="37963" xr:uid="{00000000-0005-0000-0000-0000AF5B0000}"/>
    <cellStyle name="Normal 2 2 3 7" xfId="37953" xr:uid="{00000000-0005-0000-0000-0000B05B0000}"/>
    <cellStyle name="Normal 2 2 4" xfId="22531" xr:uid="{00000000-0005-0000-0000-0000B15B0000}"/>
    <cellStyle name="Normal 2 2 4 2" xfId="37965" xr:uid="{00000000-0005-0000-0000-0000B25B0000}"/>
    <cellStyle name="Normal 2 2 4 3" xfId="37966" xr:uid="{00000000-0005-0000-0000-0000B35B0000}"/>
    <cellStyle name="Normal 2 2 4 4" xfId="37967" xr:uid="{00000000-0005-0000-0000-0000B45B0000}"/>
    <cellStyle name="Normal 2 2 4 5" xfId="37968" xr:uid="{00000000-0005-0000-0000-0000B55B0000}"/>
    <cellStyle name="Normal 2 2 4 5 2" xfId="37969" xr:uid="{00000000-0005-0000-0000-0000B65B0000}"/>
    <cellStyle name="Normal 2 2 4 6" xfId="37970" xr:uid="{00000000-0005-0000-0000-0000B75B0000}"/>
    <cellStyle name="Normal 2 2 4 6 2" xfId="37971" xr:uid="{00000000-0005-0000-0000-0000B85B0000}"/>
    <cellStyle name="Normal 2 2 4 7" xfId="37964" xr:uid="{00000000-0005-0000-0000-0000B95B0000}"/>
    <cellStyle name="Normal 2 2 5" xfId="22532" xr:uid="{00000000-0005-0000-0000-0000BA5B0000}"/>
    <cellStyle name="Normal 2 2 5 2" xfId="37973" xr:uid="{00000000-0005-0000-0000-0000BB5B0000}"/>
    <cellStyle name="Normal 2 2 5 2 2" xfId="37974" xr:uid="{00000000-0005-0000-0000-0000BC5B0000}"/>
    <cellStyle name="Normal 2 2 5 2 2 2" xfId="37975" xr:uid="{00000000-0005-0000-0000-0000BD5B0000}"/>
    <cellStyle name="Normal 2 2 5 2 2 3" xfId="37976" xr:uid="{00000000-0005-0000-0000-0000BE5B0000}"/>
    <cellStyle name="Normal 2 2 5 2 3" xfId="37977" xr:uid="{00000000-0005-0000-0000-0000BF5B0000}"/>
    <cellStyle name="Normal 2 2 5 2 4" xfId="37978" xr:uid="{00000000-0005-0000-0000-0000C05B0000}"/>
    <cellStyle name="Normal 2 2 5 2 4 2" xfId="37979" xr:uid="{00000000-0005-0000-0000-0000C15B0000}"/>
    <cellStyle name="Normal 2 2 5 3" xfId="37980" xr:uid="{00000000-0005-0000-0000-0000C25B0000}"/>
    <cellStyle name="Normal 2 2 5 4" xfId="37981" xr:uid="{00000000-0005-0000-0000-0000C35B0000}"/>
    <cellStyle name="Normal 2 2 5 5" xfId="37982" xr:uid="{00000000-0005-0000-0000-0000C45B0000}"/>
    <cellStyle name="Normal 2 2 5 6" xfId="37983" xr:uid="{00000000-0005-0000-0000-0000C55B0000}"/>
    <cellStyle name="Normal 2 2 5 7" xfId="37972" xr:uid="{00000000-0005-0000-0000-0000C65B0000}"/>
    <cellStyle name="Normal 2 2 6" xfId="22533" xr:uid="{00000000-0005-0000-0000-0000C75B0000}"/>
    <cellStyle name="Normal 2 2 6 2" xfId="37985" xr:uid="{00000000-0005-0000-0000-0000C85B0000}"/>
    <cellStyle name="Normal 2 2 6 3" xfId="37986" xr:uid="{00000000-0005-0000-0000-0000C95B0000}"/>
    <cellStyle name="Normal 2 2 6 4" xfId="37987" xr:uid="{00000000-0005-0000-0000-0000CA5B0000}"/>
    <cellStyle name="Normal 2 2 6 5" xfId="37984" xr:uid="{00000000-0005-0000-0000-0000CB5B0000}"/>
    <cellStyle name="Normal 2 2 7" xfId="37988" xr:uid="{00000000-0005-0000-0000-0000CC5B0000}"/>
    <cellStyle name="Normal 2 2 7 2" xfId="37989" xr:uid="{00000000-0005-0000-0000-0000CD5B0000}"/>
    <cellStyle name="Normal 2 2 7 3" xfId="37990" xr:uid="{00000000-0005-0000-0000-0000CE5B0000}"/>
    <cellStyle name="Normal 2 2 7 4" xfId="37991" xr:uid="{00000000-0005-0000-0000-0000CF5B0000}"/>
    <cellStyle name="Normal 2 2 8" xfId="37992" xr:uid="{00000000-0005-0000-0000-0000D05B0000}"/>
    <cellStyle name="Normal 2 2 8 2" xfId="37993" xr:uid="{00000000-0005-0000-0000-0000D15B0000}"/>
    <cellStyle name="Normal 2 2 8 3" xfId="37994" xr:uid="{00000000-0005-0000-0000-0000D25B0000}"/>
    <cellStyle name="Normal 2 2 8 4" xfId="37995" xr:uid="{00000000-0005-0000-0000-0000D35B0000}"/>
    <cellStyle name="Normal 2 2 8 5" xfId="37996" xr:uid="{00000000-0005-0000-0000-0000D45B0000}"/>
    <cellStyle name="Normal 2 2 8 5 2" xfId="37997" xr:uid="{00000000-0005-0000-0000-0000D55B0000}"/>
    <cellStyle name="Normal 2 2 8 5 3" xfId="37998" xr:uid="{00000000-0005-0000-0000-0000D65B0000}"/>
    <cellStyle name="Normal 2 2 8 6" xfId="37999" xr:uid="{00000000-0005-0000-0000-0000D75B0000}"/>
    <cellStyle name="Normal 2 2 8 6 2" xfId="38000" xr:uid="{00000000-0005-0000-0000-0000D85B0000}"/>
    <cellStyle name="Normal 2 2 8 6 3" xfId="38001" xr:uid="{00000000-0005-0000-0000-0000D95B0000}"/>
    <cellStyle name="Normal 2 2 9" xfId="38002" xr:uid="{00000000-0005-0000-0000-0000DA5B0000}"/>
    <cellStyle name="Normal 2 2 9 2" xfId="38003" xr:uid="{00000000-0005-0000-0000-0000DB5B0000}"/>
    <cellStyle name="Normal 2 2 9 3" xfId="38004" xr:uid="{00000000-0005-0000-0000-0000DC5B0000}"/>
    <cellStyle name="Normal 2 2 9 3 2" xfId="38005" xr:uid="{00000000-0005-0000-0000-0000DD5B0000}"/>
    <cellStyle name="Normal 2 2 9 3 2 2" xfId="38006" xr:uid="{00000000-0005-0000-0000-0000DE5B0000}"/>
    <cellStyle name="Normal 2 2 9 3 3" xfId="38007" xr:uid="{00000000-0005-0000-0000-0000DF5B0000}"/>
    <cellStyle name="Normal 2 2 9 3 4" xfId="38008" xr:uid="{00000000-0005-0000-0000-0000E05B0000}"/>
    <cellStyle name="Normal 2 2 9 3 4 2" xfId="38009" xr:uid="{00000000-0005-0000-0000-0000E15B0000}"/>
    <cellStyle name="Normal 2 2 9 3 5" xfId="38010" xr:uid="{00000000-0005-0000-0000-0000E25B0000}"/>
    <cellStyle name="Normal 2 2 9 3 6" xfId="38011" xr:uid="{00000000-0005-0000-0000-0000E35B0000}"/>
    <cellStyle name="Normal 2 2 9 3 6 2" xfId="38012" xr:uid="{00000000-0005-0000-0000-0000E45B0000}"/>
    <cellStyle name="Normal 2 2 9 4" xfId="38013" xr:uid="{00000000-0005-0000-0000-0000E55B0000}"/>
    <cellStyle name="Normal 2 2_Summary" xfId="38374" xr:uid="{00000000-0005-0000-0000-0000E65B0000}"/>
    <cellStyle name="Normal 2 3" xfId="22534" xr:uid="{00000000-0005-0000-0000-0000E75B0000}"/>
    <cellStyle name="Normal 2 3 2" xfId="22535" xr:uid="{00000000-0005-0000-0000-0000E85B0000}"/>
    <cellStyle name="Normal 2 3 2 2" xfId="37070" xr:uid="{00000000-0005-0000-0000-0000E95B0000}"/>
    <cellStyle name="Normal 2 3 3" xfId="38014" xr:uid="{00000000-0005-0000-0000-0000EA5B0000}"/>
    <cellStyle name="Normal 2 3 4" xfId="38015" xr:uid="{00000000-0005-0000-0000-0000EB5B0000}"/>
    <cellStyle name="Normal 2 3_Summary" xfId="38375" xr:uid="{00000000-0005-0000-0000-0000EC5B0000}"/>
    <cellStyle name="Normal 2 4" xfId="22536" xr:uid="{00000000-0005-0000-0000-0000ED5B0000}"/>
    <cellStyle name="Normal 2 4 2" xfId="38017" xr:uid="{00000000-0005-0000-0000-0000EE5B0000}"/>
    <cellStyle name="Normal 2 4 2 2" xfId="38018" xr:uid="{00000000-0005-0000-0000-0000EF5B0000}"/>
    <cellStyle name="Normal 2 4 3" xfId="38019" xr:uid="{00000000-0005-0000-0000-0000F05B0000}"/>
    <cellStyle name="Normal 2 4 4" xfId="38020" xr:uid="{00000000-0005-0000-0000-0000F15B0000}"/>
    <cellStyle name="Normal 2 4 4 2" xfId="38021" xr:uid="{00000000-0005-0000-0000-0000F25B0000}"/>
    <cellStyle name="Normal 2 4 4 3" xfId="38022" xr:uid="{00000000-0005-0000-0000-0000F35B0000}"/>
    <cellStyle name="Normal 2 4 5" xfId="38023" xr:uid="{00000000-0005-0000-0000-0000F45B0000}"/>
    <cellStyle name="Normal 2 4 6" xfId="38024" xr:uid="{00000000-0005-0000-0000-0000F55B0000}"/>
    <cellStyle name="Normal 2 4 7" xfId="38016" xr:uid="{00000000-0005-0000-0000-0000F65B0000}"/>
    <cellStyle name="Normal 2 5" xfId="22537" xr:uid="{00000000-0005-0000-0000-0000F75B0000}"/>
    <cellStyle name="Normal 2 5 2" xfId="38025" xr:uid="{00000000-0005-0000-0000-0000F85B0000}"/>
    <cellStyle name="Normal 2 6" xfId="22538" xr:uid="{00000000-0005-0000-0000-0000F95B0000}"/>
    <cellStyle name="Normal 2 6 2" xfId="22539" xr:uid="{00000000-0005-0000-0000-0000FA5B0000}"/>
    <cellStyle name="Normal 2 6 2 2" xfId="38027" xr:uid="{00000000-0005-0000-0000-0000FB5B0000}"/>
    <cellStyle name="Normal 2 6 3" xfId="38026" xr:uid="{00000000-0005-0000-0000-0000FC5B0000}"/>
    <cellStyle name="Normal 2 7" xfId="22540" xr:uid="{00000000-0005-0000-0000-0000FD5B0000}"/>
    <cellStyle name="Normal 2 7 2" xfId="38028" xr:uid="{00000000-0005-0000-0000-0000FE5B0000}"/>
    <cellStyle name="Normal 2 8" xfId="22541" xr:uid="{00000000-0005-0000-0000-0000FF5B0000}"/>
    <cellStyle name="Normal 2 8 2" xfId="38029" xr:uid="{00000000-0005-0000-0000-0000005C0000}"/>
    <cellStyle name="Normal 2 9" xfId="38030" xr:uid="{00000000-0005-0000-0000-0000015C0000}"/>
    <cellStyle name="Normal 2_Electricity data" xfId="38031" xr:uid="{00000000-0005-0000-0000-0000025C0000}"/>
    <cellStyle name="Normal 20" xfId="22542" xr:uid="{00000000-0005-0000-0000-0000035C0000}"/>
    <cellStyle name="Normal 20 10" xfId="22543" xr:uid="{00000000-0005-0000-0000-0000045C0000}"/>
    <cellStyle name="Normal 20 10 2" xfId="22544" xr:uid="{00000000-0005-0000-0000-0000055C0000}"/>
    <cellStyle name="Normal 20 11" xfId="22545" xr:uid="{00000000-0005-0000-0000-0000065C0000}"/>
    <cellStyle name="Normal 20 12" xfId="22546" xr:uid="{00000000-0005-0000-0000-0000075C0000}"/>
    <cellStyle name="Normal 20 2" xfId="22547" xr:uid="{00000000-0005-0000-0000-0000085C0000}"/>
    <cellStyle name="Normal 20 2 2" xfId="22548" xr:uid="{00000000-0005-0000-0000-0000095C0000}"/>
    <cellStyle name="Normal 20 2 2 2" xfId="22549" xr:uid="{00000000-0005-0000-0000-00000A5C0000}"/>
    <cellStyle name="Normal 20 2 2 2 2" xfId="22550" xr:uid="{00000000-0005-0000-0000-00000B5C0000}"/>
    <cellStyle name="Normal 20 2 2 2 2 2" xfId="22551" xr:uid="{00000000-0005-0000-0000-00000C5C0000}"/>
    <cellStyle name="Normal 20 2 2 2 2 2 2" xfId="22552" xr:uid="{00000000-0005-0000-0000-00000D5C0000}"/>
    <cellStyle name="Normal 20 2 2 2 2 3" xfId="22553" xr:uid="{00000000-0005-0000-0000-00000E5C0000}"/>
    <cellStyle name="Normal 20 2 2 2 3" xfId="22554" xr:uid="{00000000-0005-0000-0000-00000F5C0000}"/>
    <cellStyle name="Normal 20 2 2 2 3 2" xfId="22555" xr:uid="{00000000-0005-0000-0000-0000105C0000}"/>
    <cellStyle name="Normal 20 2 2 2 4" xfId="22556" xr:uid="{00000000-0005-0000-0000-0000115C0000}"/>
    <cellStyle name="Normal 20 2 2 3" xfId="22557" xr:uid="{00000000-0005-0000-0000-0000125C0000}"/>
    <cellStyle name="Normal 20 2 2 3 2" xfId="22558" xr:uid="{00000000-0005-0000-0000-0000135C0000}"/>
    <cellStyle name="Normal 20 2 2 3 2 2" xfId="22559" xr:uid="{00000000-0005-0000-0000-0000145C0000}"/>
    <cellStyle name="Normal 20 2 2 3 3" xfId="22560" xr:uid="{00000000-0005-0000-0000-0000155C0000}"/>
    <cellStyle name="Normal 20 2 2 4" xfId="22561" xr:uid="{00000000-0005-0000-0000-0000165C0000}"/>
    <cellStyle name="Normal 20 2 2 4 2" xfId="22562" xr:uid="{00000000-0005-0000-0000-0000175C0000}"/>
    <cellStyle name="Normal 20 2 2 5" xfId="22563" xr:uid="{00000000-0005-0000-0000-0000185C0000}"/>
    <cellStyle name="Normal 20 2 2 5 2" xfId="22564" xr:uid="{00000000-0005-0000-0000-0000195C0000}"/>
    <cellStyle name="Normal 20 2 2 6" xfId="22565" xr:uid="{00000000-0005-0000-0000-00001A5C0000}"/>
    <cellStyle name="Normal 20 2 2 7" xfId="22566" xr:uid="{00000000-0005-0000-0000-00001B5C0000}"/>
    <cellStyle name="Normal 20 2 3" xfId="22567" xr:uid="{00000000-0005-0000-0000-00001C5C0000}"/>
    <cellStyle name="Normal 20 2 3 2" xfId="22568" xr:uid="{00000000-0005-0000-0000-00001D5C0000}"/>
    <cellStyle name="Normal 20 2 3 2 2" xfId="22569" xr:uid="{00000000-0005-0000-0000-00001E5C0000}"/>
    <cellStyle name="Normal 20 2 3 2 2 2" xfId="22570" xr:uid="{00000000-0005-0000-0000-00001F5C0000}"/>
    <cellStyle name="Normal 20 2 3 2 2 2 2" xfId="22571" xr:uid="{00000000-0005-0000-0000-0000205C0000}"/>
    <cellStyle name="Normal 20 2 3 2 2 3" xfId="22572" xr:uid="{00000000-0005-0000-0000-0000215C0000}"/>
    <cellStyle name="Normal 20 2 3 3" xfId="22573" xr:uid="{00000000-0005-0000-0000-0000225C0000}"/>
    <cellStyle name="Normal 20 2 3 3 2" xfId="22574" xr:uid="{00000000-0005-0000-0000-0000235C0000}"/>
    <cellStyle name="Normal 20 2 3 3 2 2" xfId="22575" xr:uid="{00000000-0005-0000-0000-0000245C0000}"/>
    <cellStyle name="Normal 20 2 3 3 3" xfId="22576" xr:uid="{00000000-0005-0000-0000-0000255C0000}"/>
    <cellStyle name="Normal 20 2 3 4" xfId="22577" xr:uid="{00000000-0005-0000-0000-0000265C0000}"/>
    <cellStyle name="Normal 20 2 3 4 2" xfId="22578" xr:uid="{00000000-0005-0000-0000-0000275C0000}"/>
    <cellStyle name="Normal 20 2 3 5" xfId="22579" xr:uid="{00000000-0005-0000-0000-0000285C0000}"/>
    <cellStyle name="Normal 20 2 3 6" xfId="22580" xr:uid="{00000000-0005-0000-0000-0000295C0000}"/>
    <cellStyle name="Normal 20 2 4" xfId="22581" xr:uid="{00000000-0005-0000-0000-00002A5C0000}"/>
    <cellStyle name="Normal 20 2 4 2" xfId="22582" xr:uid="{00000000-0005-0000-0000-00002B5C0000}"/>
    <cellStyle name="Normal 20 2 4 2 2" xfId="22583" xr:uid="{00000000-0005-0000-0000-00002C5C0000}"/>
    <cellStyle name="Normal 20 2 4 2 2 2" xfId="22584" xr:uid="{00000000-0005-0000-0000-00002D5C0000}"/>
    <cellStyle name="Normal 20 2 4 2 3" xfId="22585" xr:uid="{00000000-0005-0000-0000-00002E5C0000}"/>
    <cellStyle name="Normal 20 2 5" xfId="22586" xr:uid="{00000000-0005-0000-0000-00002F5C0000}"/>
    <cellStyle name="Normal 20 2 5 2" xfId="22587" xr:uid="{00000000-0005-0000-0000-0000305C0000}"/>
    <cellStyle name="Normal 20 2 5 2 2" xfId="22588" xr:uid="{00000000-0005-0000-0000-0000315C0000}"/>
    <cellStyle name="Normal 20 2 5 3" xfId="22589" xr:uid="{00000000-0005-0000-0000-0000325C0000}"/>
    <cellStyle name="Normal 20 2 6" xfId="22590" xr:uid="{00000000-0005-0000-0000-0000335C0000}"/>
    <cellStyle name="Normal 20 2 6 2" xfId="22591" xr:uid="{00000000-0005-0000-0000-0000345C0000}"/>
    <cellStyle name="Normal 20 2 7" xfId="22592" xr:uid="{00000000-0005-0000-0000-0000355C0000}"/>
    <cellStyle name="Normal 20 2 7 2" xfId="22593" xr:uid="{00000000-0005-0000-0000-0000365C0000}"/>
    <cellStyle name="Normal 20 2 8" xfId="22594" xr:uid="{00000000-0005-0000-0000-0000375C0000}"/>
    <cellStyle name="Normal 20 2 9" xfId="22595" xr:uid="{00000000-0005-0000-0000-0000385C0000}"/>
    <cellStyle name="Normal 20 3" xfId="22596" xr:uid="{00000000-0005-0000-0000-0000395C0000}"/>
    <cellStyle name="Normal 20 3 2" xfId="22597" xr:uid="{00000000-0005-0000-0000-00003A5C0000}"/>
    <cellStyle name="Normal 20 3 2 2" xfId="22598" xr:uid="{00000000-0005-0000-0000-00003B5C0000}"/>
    <cellStyle name="Normal 20 3 2 2 2" xfId="22599" xr:uid="{00000000-0005-0000-0000-00003C5C0000}"/>
    <cellStyle name="Normal 20 3 2 2 2 2" xfId="22600" xr:uid="{00000000-0005-0000-0000-00003D5C0000}"/>
    <cellStyle name="Normal 20 3 2 2 2 2 2" xfId="22601" xr:uid="{00000000-0005-0000-0000-00003E5C0000}"/>
    <cellStyle name="Normal 20 3 2 2 2 3" xfId="22602" xr:uid="{00000000-0005-0000-0000-00003F5C0000}"/>
    <cellStyle name="Normal 20 3 2 2 3" xfId="22603" xr:uid="{00000000-0005-0000-0000-0000405C0000}"/>
    <cellStyle name="Normal 20 3 2 2 3 2" xfId="22604" xr:uid="{00000000-0005-0000-0000-0000415C0000}"/>
    <cellStyle name="Normal 20 3 2 2 4" xfId="22605" xr:uid="{00000000-0005-0000-0000-0000425C0000}"/>
    <cellStyle name="Normal 20 3 2 3" xfId="22606" xr:uid="{00000000-0005-0000-0000-0000435C0000}"/>
    <cellStyle name="Normal 20 3 2 3 2" xfId="22607" xr:uid="{00000000-0005-0000-0000-0000445C0000}"/>
    <cellStyle name="Normal 20 3 2 3 2 2" xfId="22608" xr:uid="{00000000-0005-0000-0000-0000455C0000}"/>
    <cellStyle name="Normal 20 3 2 3 3" xfId="22609" xr:uid="{00000000-0005-0000-0000-0000465C0000}"/>
    <cellStyle name="Normal 20 3 2 4" xfId="22610" xr:uid="{00000000-0005-0000-0000-0000475C0000}"/>
    <cellStyle name="Normal 20 3 2 4 2" xfId="22611" xr:uid="{00000000-0005-0000-0000-0000485C0000}"/>
    <cellStyle name="Normal 20 3 2 5" xfId="22612" xr:uid="{00000000-0005-0000-0000-0000495C0000}"/>
    <cellStyle name="Normal 20 3 2 5 2" xfId="22613" xr:uid="{00000000-0005-0000-0000-00004A5C0000}"/>
    <cellStyle name="Normal 20 3 2 6" xfId="22614" xr:uid="{00000000-0005-0000-0000-00004B5C0000}"/>
    <cellStyle name="Normal 20 3 2 7" xfId="22615" xr:uid="{00000000-0005-0000-0000-00004C5C0000}"/>
    <cellStyle name="Normal 20 3 3" xfId="22616" xr:uid="{00000000-0005-0000-0000-00004D5C0000}"/>
    <cellStyle name="Normal 20 3 3 2" xfId="22617" xr:uid="{00000000-0005-0000-0000-00004E5C0000}"/>
    <cellStyle name="Normal 20 3 3 2 2" xfId="22618" xr:uid="{00000000-0005-0000-0000-00004F5C0000}"/>
    <cellStyle name="Normal 20 3 3 2 2 2" xfId="22619" xr:uid="{00000000-0005-0000-0000-0000505C0000}"/>
    <cellStyle name="Normal 20 3 3 2 2 2 2" xfId="22620" xr:uid="{00000000-0005-0000-0000-0000515C0000}"/>
    <cellStyle name="Normal 20 3 3 2 2 3" xfId="22621" xr:uid="{00000000-0005-0000-0000-0000525C0000}"/>
    <cellStyle name="Normal 20 3 3 3" xfId="22622" xr:uid="{00000000-0005-0000-0000-0000535C0000}"/>
    <cellStyle name="Normal 20 3 3 3 2" xfId="22623" xr:uid="{00000000-0005-0000-0000-0000545C0000}"/>
    <cellStyle name="Normal 20 3 3 3 2 2" xfId="22624" xr:uid="{00000000-0005-0000-0000-0000555C0000}"/>
    <cellStyle name="Normal 20 3 3 3 3" xfId="22625" xr:uid="{00000000-0005-0000-0000-0000565C0000}"/>
    <cellStyle name="Normal 20 3 3 4" xfId="22626" xr:uid="{00000000-0005-0000-0000-0000575C0000}"/>
    <cellStyle name="Normal 20 3 3 4 2" xfId="22627" xr:uid="{00000000-0005-0000-0000-0000585C0000}"/>
    <cellStyle name="Normal 20 3 3 5" xfId="22628" xr:uid="{00000000-0005-0000-0000-0000595C0000}"/>
    <cellStyle name="Normal 20 3 3 6" xfId="22629" xr:uid="{00000000-0005-0000-0000-00005A5C0000}"/>
    <cellStyle name="Normal 20 3 4" xfId="22630" xr:uid="{00000000-0005-0000-0000-00005B5C0000}"/>
    <cellStyle name="Normal 20 3 4 2" xfId="22631" xr:uid="{00000000-0005-0000-0000-00005C5C0000}"/>
    <cellStyle name="Normal 20 3 4 2 2" xfId="22632" xr:uid="{00000000-0005-0000-0000-00005D5C0000}"/>
    <cellStyle name="Normal 20 3 4 2 2 2" xfId="22633" xr:uid="{00000000-0005-0000-0000-00005E5C0000}"/>
    <cellStyle name="Normal 20 3 4 2 3" xfId="22634" xr:uid="{00000000-0005-0000-0000-00005F5C0000}"/>
    <cellStyle name="Normal 20 3 5" xfId="22635" xr:uid="{00000000-0005-0000-0000-0000605C0000}"/>
    <cellStyle name="Normal 20 3 5 2" xfId="22636" xr:uid="{00000000-0005-0000-0000-0000615C0000}"/>
    <cellStyle name="Normal 20 3 5 2 2" xfId="22637" xr:uid="{00000000-0005-0000-0000-0000625C0000}"/>
    <cellStyle name="Normal 20 3 5 3" xfId="22638" xr:uid="{00000000-0005-0000-0000-0000635C0000}"/>
    <cellStyle name="Normal 20 3 6" xfId="22639" xr:uid="{00000000-0005-0000-0000-0000645C0000}"/>
    <cellStyle name="Normal 20 3 6 2" xfId="22640" xr:uid="{00000000-0005-0000-0000-0000655C0000}"/>
    <cellStyle name="Normal 20 3 7" xfId="22641" xr:uid="{00000000-0005-0000-0000-0000665C0000}"/>
    <cellStyle name="Normal 20 3 7 2" xfId="22642" xr:uid="{00000000-0005-0000-0000-0000675C0000}"/>
    <cellStyle name="Normal 20 3 8" xfId="22643" xr:uid="{00000000-0005-0000-0000-0000685C0000}"/>
    <cellStyle name="Normal 20 3 9" xfId="22644" xr:uid="{00000000-0005-0000-0000-0000695C0000}"/>
    <cellStyle name="Normal 20 4" xfId="22645" xr:uid="{00000000-0005-0000-0000-00006A5C0000}"/>
    <cellStyle name="Normal 20 4 2" xfId="22646" xr:uid="{00000000-0005-0000-0000-00006B5C0000}"/>
    <cellStyle name="Normal 20 4 2 2" xfId="22647" xr:uid="{00000000-0005-0000-0000-00006C5C0000}"/>
    <cellStyle name="Normal 20 4 2 2 2" xfId="22648" xr:uid="{00000000-0005-0000-0000-00006D5C0000}"/>
    <cellStyle name="Normal 20 4 2 2 2 2" xfId="22649" xr:uid="{00000000-0005-0000-0000-00006E5C0000}"/>
    <cellStyle name="Normal 20 4 2 2 3" xfId="22650" xr:uid="{00000000-0005-0000-0000-00006F5C0000}"/>
    <cellStyle name="Normal 20 4 2 3" xfId="22651" xr:uid="{00000000-0005-0000-0000-0000705C0000}"/>
    <cellStyle name="Normal 20 4 2 3 2" xfId="22652" xr:uid="{00000000-0005-0000-0000-0000715C0000}"/>
    <cellStyle name="Normal 20 4 2 4" xfId="22653" xr:uid="{00000000-0005-0000-0000-0000725C0000}"/>
    <cellStyle name="Normal 20 4 3" xfId="22654" xr:uid="{00000000-0005-0000-0000-0000735C0000}"/>
    <cellStyle name="Normal 20 4 3 2" xfId="22655" xr:uid="{00000000-0005-0000-0000-0000745C0000}"/>
    <cellStyle name="Normal 20 4 3 2 2" xfId="22656" xr:uid="{00000000-0005-0000-0000-0000755C0000}"/>
    <cellStyle name="Normal 20 4 3 3" xfId="22657" xr:uid="{00000000-0005-0000-0000-0000765C0000}"/>
    <cellStyle name="Normal 20 4 4" xfId="22658" xr:uid="{00000000-0005-0000-0000-0000775C0000}"/>
    <cellStyle name="Normal 20 4 4 2" xfId="22659" xr:uid="{00000000-0005-0000-0000-0000785C0000}"/>
    <cellStyle name="Normal 20 4 5" xfId="22660" xr:uid="{00000000-0005-0000-0000-0000795C0000}"/>
    <cellStyle name="Normal 20 4 5 2" xfId="22661" xr:uid="{00000000-0005-0000-0000-00007A5C0000}"/>
    <cellStyle name="Normal 20 4 6" xfId="22662" xr:uid="{00000000-0005-0000-0000-00007B5C0000}"/>
    <cellStyle name="Normal 20 4 7" xfId="22663" xr:uid="{00000000-0005-0000-0000-00007C5C0000}"/>
    <cellStyle name="Normal 20 5" xfId="22664" xr:uid="{00000000-0005-0000-0000-00007D5C0000}"/>
    <cellStyle name="Normal 20 5 2" xfId="22665" xr:uid="{00000000-0005-0000-0000-00007E5C0000}"/>
    <cellStyle name="Normal 20 5 2 2" xfId="22666" xr:uid="{00000000-0005-0000-0000-00007F5C0000}"/>
    <cellStyle name="Normal 20 5 2 2 2" xfId="22667" xr:uid="{00000000-0005-0000-0000-0000805C0000}"/>
    <cellStyle name="Normal 20 5 2 2 2 2" xfId="22668" xr:uid="{00000000-0005-0000-0000-0000815C0000}"/>
    <cellStyle name="Normal 20 5 2 2 3" xfId="22669" xr:uid="{00000000-0005-0000-0000-0000825C0000}"/>
    <cellStyle name="Normal 20 5 2 3" xfId="22670" xr:uid="{00000000-0005-0000-0000-0000835C0000}"/>
    <cellStyle name="Normal 20 5 2 3 2" xfId="22671" xr:uid="{00000000-0005-0000-0000-0000845C0000}"/>
    <cellStyle name="Normal 20 5 2 4" xfId="22672" xr:uid="{00000000-0005-0000-0000-0000855C0000}"/>
    <cellStyle name="Normal 20 5 3" xfId="22673" xr:uid="{00000000-0005-0000-0000-0000865C0000}"/>
    <cellStyle name="Normal 20 5 3 2" xfId="22674" xr:uid="{00000000-0005-0000-0000-0000875C0000}"/>
    <cellStyle name="Normal 20 5 3 2 2" xfId="22675" xr:uid="{00000000-0005-0000-0000-0000885C0000}"/>
    <cellStyle name="Normal 20 5 3 3" xfId="22676" xr:uid="{00000000-0005-0000-0000-0000895C0000}"/>
    <cellStyle name="Normal 20 5 4" xfId="22677" xr:uid="{00000000-0005-0000-0000-00008A5C0000}"/>
    <cellStyle name="Normal 20 5 4 2" xfId="22678" xr:uid="{00000000-0005-0000-0000-00008B5C0000}"/>
    <cellStyle name="Normal 20 5 5" xfId="22679" xr:uid="{00000000-0005-0000-0000-00008C5C0000}"/>
    <cellStyle name="Normal 20 5 5 2" xfId="22680" xr:uid="{00000000-0005-0000-0000-00008D5C0000}"/>
    <cellStyle name="Normal 20 5 6" xfId="22681" xr:uid="{00000000-0005-0000-0000-00008E5C0000}"/>
    <cellStyle name="Normal 20 5 7" xfId="22682" xr:uid="{00000000-0005-0000-0000-00008F5C0000}"/>
    <cellStyle name="Normal 20 6" xfId="22683" xr:uid="{00000000-0005-0000-0000-0000905C0000}"/>
    <cellStyle name="Normal 20 6 2" xfId="22684" xr:uid="{00000000-0005-0000-0000-0000915C0000}"/>
    <cellStyle name="Normal 20 6 2 2" xfId="22685" xr:uid="{00000000-0005-0000-0000-0000925C0000}"/>
    <cellStyle name="Normal 20 6 2 2 2" xfId="22686" xr:uid="{00000000-0005-0000-0000-0000935C0000}"/>
    <cellStyle name="Normal 20 6 2 3" xfId="22687" xr:uid="{00000000-0005-0000-0000-0000945C0000}"/>
    <cellStyle name="Normal 20 6 3" xfId="22688" xr:uid="{00000000-0005-0000-0000-0000955C0000}"/>
    <cellStyle name="Normal 20 6 3 2" xfId="22689" xr:uid="{00000000-0005-0000-0000-0000965C0000}"/>
    <cellStyle name="Normal 20 6 4" xfId="22690" xr:uid="{00000000-0005-0000-0000-0000975C0000}"/>
    <cellStyle name="Normal 20 7" xfId="22691" xr:uid="{00000000-0005-0000-0000-0000985C0000}"/>
    <cellStyle name="Normal 20 8" xfId="22692" xr:uid="{00000000-0005-0000-0000-0000995C0000}"/>
    <cellStyle name="Normal 20 9" xfId="22693" xr:uid="{00000000-0005-0000-0000-00009A5C0000}"/>
    <cellStyle name="Normal 20 9 2" xfId="22694" xr:uid="{00000000-0005-0000-0000-00009B5C0000}"/>
    <cellStyle name="Normal 21" xfId="22695" xr:uid="{00000000-0005-0000-0000-00009C5C0000}"/>
    <cellStyle name="Normal 21 2" xfId="22696" xr:uid="{00000000-0005-0000-0000-00009D5C0000}"/>
    <cellStyle name="Normal 21 3" xfId="22697" xr:uid="{00000000-0005-0000-0000-00009E5C0000}"/>
    <cellStyle name="Normal 21 4" xfId="22698" xr:uid="{00000000-0005-0000-0000-00009F5C0000}"/>
    <cellStyle name="Normal 21 4 2" xfId="22699" xr:uid="{00000000-0005-0000-0000-0000A05C0000}"/>
    <cellStyle name="Normal 21 4 2 2" xfId="22700" xr:uid="{00000000-0005-0000-0000-0000A15C0000}"/>
    <cellStyle name="Normal 21 4 3" xfId="22701" xr:uid="{00000000-0005-0000-0000-0000A25C0000}"/>
    <cellStyle name="Normal 21 5" xfId="22702" xr:uid="{00000000-0005-0000-0000-0000A35C0000}"/>
    <cellStyle name="Normal 21 5 2" xfId="22703" xr:uid="{00000000-0005-0000-0000-0000A45C0000}"/>
    <cellStyle name="Normal 21 6" xfId="22704" xr:uid="{00000000-0005-0000-0000-0000A55C0000}"/>
    <cellStyle name="Normal 21 6 2" xfId="22705" xr:uid="{00000000-0005-0000-0000-0000A65C0000}"/>
    <cellStyle name="Normal 21 7" xfId="22706" xr:uid="{00000000-0005-0000-0000-0000A75C0000}"/>
    <cellStyle name="Normal 22" xfId="22707" xr:uid="{00000000-0005-0000-0000-0000A85C0000}"/>
    <cellStyle name="Normal 23" xfId="22708" xr:uid="{00000000-0005-0000-0000-0000A95C0000}"/>
    <cellStyle name="Normal 24" xfId="22709" xr:uid="{00000000-0005-0000-0000-0000AA5C0000}"/>
    <cellStyle name="Normal 25" xfId="22710" xr:uid="{00000000-0005-0000-0000-0000AB5C0000}"/>
    <cellStyle name="Normal 26" xfId="22711" xr:uid="{00000000-0005-0000-0000-0000AC5C0000}"/>
    <cellStyle name="Normal 27" xfId="22712" xr:uid="{00000000-0005-0000-0000-0000AD5C0000}"/>
    <cellStyle name="Normal 28" xfId="22713" xr:uid="{00000000-0005-0000-0000-0000AE5C0000}"/>
    <cellStyle name="Normal 29" xfId="22714" xr:uid="{00000000-0005-0000-0000-0000AF5C0000}"/>
    <cellStyle name="Normal 3" xfId="48" xr:uid="{00000000-0005-0000-0000-0000B05C0000}"/>
    <cellStyle name="Normal 3 10" xfId="38032" xr:uid="{00000000-0005-0000-0000-0000B15C0000}"/>
    <cellStyle name="Normal 3 10 2" xfId="38033" xr:uid="{00000000-0005-0000-0000-0000B25C0000}"/>
    <cellStyle name="Normal 3 10 3" xfId="38034" xr:uid="{00000000-0005-0000-0000-0000B35C0000}"/>
    <cellStyle name="Normal 3 11" xfId="38035" xr:uid="{00000000-0005-0000-0000-0000B45C0000}"/>
    <cellStyle name="Normal 3 11 2" xfId="38376" xr:uid="{00000000-0005-0000-0000-0000B55C0000}"/>
    <cellStyle name="Normal 3 12" xfId="38377" xr:uid="{00000000-0005-0000-0000-0000B65C0000}"/>
    <cellStyle name="Normal 3 13" xfId="38378" xr:uid="{00000000-0005-0000-0000-0000B75C0000}"/>
    <cellStyle name="Normal 3 2" xfId="46" xr:uid="{00000000-0005-0000-0000-0000B85C0000}"/>
    <cellStyle name="Normal 3 2 2" xfId="38036" xr:uid="{00000000-0005-0000-0000-0000B95C0000}"/>
    <cellStyle name="Normal 3 2 3" xfId="38379" xr:uid="{00000000-0005-0000-0000-0000BA5C0000}"/>
    <cellStyle name="Normal 3 3" xfId="22715" xr:uid="{00000000-0005-0000-0000-0000BB5C0000}"/>
    <cellStyle name="Normal 3 3 2" xfId="38037" xr:uid="{00000000-0005-0000-0000-0000BC5C0000}"/>
    <cellStyle name="Normal 3 4" xfId="38038" xr:uid="{00000000-0005-0000-0000-0000BD5C0000}"/>
    <cellStyle name="Normal 3 5" xfId="38039" xr:uid="{00000000-0005-0000-0000-0000BE5C0000}"/>
    <cellStyle name="Normal 3 6" xfId="38040" xr:uid="{00000000-0005-0000-0000-0000BF5C0000}"/>
    <cellStyle name="Normal 3 7" xfId="38041" xr:uid="{00000000-0005-0000-0000-0000C05C0000}"/>
    <cellStyle name="Normal 3 7 2" xfId="38380" xr:uid="{00000000-0005-0000-0000-0000C15C0000}"/>
    <cellStyle name="Normal 3 7_Summary" xfId="38381" xr:uid="{00000000-0005-0000-0000-0000C25C0000}"/>
    <cellStyle name="Normal 3 8" xfId="38042" xr:uid="{00000000-0005-0000-0000-0000C35C0000}"/>
    <cellStyle name="Normal 3 8 2" xfId="38382" xr:uid="{00000000-0005-0000-0000-0000C45C0000}"/>
    <cellStyle name="Normal 3 9" xfId="38043" xr:uid="{00000000-0005-0000-0000-0000C55C0000}"/>
    <cellStyle name="Normal 3 9 2" xfId="38383" xr:uid="{00000000-0005-0000-0000-0000C65C0000}"/>
    <cellStyle name="Normal 3 9_Summary" xfId="38384" xr:uid="{00000000-0005-0000-0000-0000C75C0000}"/>
    <cellStyle name="Normal 3_Rates" xfId="38385" xr:uid="{00000000-0005-0000-0000-0000C85C0000}"/>
    <cellStyle name="Normal 30" xfId="22716" xr:uid="{00000000-0005-0000-0000-0000C95C0000}"/>
    <cellStyle name="Normal 30 2" xfId="22717" xr:uid="{00000000-0005-0000-0000-0000CA5C0000}"/>
    <cellStyle name="Normal 30 3" xfId="22718" xr:uid="{00000000-0005-0000-0000-0000CB5C0000}"/>
    <cellStyle name="Normal 30 3 2" xfId="22719" xr:uid="{00000000-0005-0000-0000-0000CC5C0000}"/>
    <cellStyle name="Normal 30 3 2 2" xfId="22720" xr:uid="{00000000-0005-0000-0000-0000CD5C0000}"/>
    <cellStyle name="Normal 30 3 3" xfId="22721" xr:uid="{00000000-0005-0000-0000-0000CE5C0000}"/>
    <cellStyle name="Normal 30 4" xfId="22722" xr:uid="{00000000-0005-0000-0000-0000CF5C0000}"/>
    <cellStyle name="Normal 31" xfId="22723" xr:uid="{00000000-0005-0000-0000-0000D05C0000}"/>
    <cellStyle name="Normal 31 2" xfId="22724" xr:uid="{00000000-0005-0000-0000-0000D15C0000}"/>
    <cellStyle name="Normal 31 2 2" xfId="22725" xr:uid="{00000000-0005-0000-0000-0000D25C0000}"/>
    <cellStyle name="Normal 31 2 2 2" xfId="22726" xr:uid="{00000000-0005-0000-0000-0000D35C0000}"/>
    <cellStyle name="Normal 31 2 3" xfId="22727" xr:uid="{00000000-0005-0000-0000-0000D45C0000}"/>
    <cellStyle name="Normal 31 3" xfId="22728" xr:uid="{00000000-0005-0000-0000-0000D55C0000}"/>
    <cellStyle name="Normal 32" xfId="22729" xr:uid="{00000000-0005-0000-0000-0000D65C0000}"/>
    <cellStyle name="Normal 32 2" xfId="22730" xr:uid="{00000000-0005-0000-0000-0000D75C0000}"/>
    <cellStyle name="Normal 32 2 2" xfId="22731" xr:uid="{00000000-0005-0000-0000-0000D85C0000}"/>
    <cellStyle name="Normal 32 2 3" xfId="22732" xr:uid="{00000000-0005-0000-0000-0000D95C0000}"/>
    <cellStyle name="Normal 32 3" xfId="22733" xr:uid="{00000000-0005-0000-0000-0000DA5C0000}"/>
    <cellStyle name="Normal 32 3 2" xfId="22734" xr:uid="{00000000-0005-0000-0000-0000DB5C0000}"/>
    <cellStyle name="Normal 32 3 2 2" xfId="22735" xr:uid="{00000000-0005-0000-0000-0000DC5C0000}"/>
    <cellStyle name="Normal 32 3 3" xfId="22736" xr:uid="{00000000-0005-0000-0000-0000DD5C0000}"/>
    <cellStyle name="Normal 32 4" xfId="22737" xr:uid="{00000000-0005-0000-0000-0000DE5C0000}"/>
    <cellStyle name="Normal 32 4 2" xfId="22738" xr:uid="{00000000-0005-0000-0000-0000DF5C0000}"/>
    <cellStyle name="Normal 32 4 2 2" xfId="22739" xr:uid="{00000000-0005-0000-0000-0000E05C0000}"/>
    <cellStyle name="Normal 32 4 3" xfId="22740" xr:uid="{00000000-0005-0000-0000-0000E15C0000}"/>
    <cellStyle name="Normal 32 5" xfId="22741" xr:uid="{00000000-0005-0000-0000-0000E25C0000}"/>
    <cellStyle name="Normal 33" xfId="22742" xr:uid="{00000000-0005-0000-0000-0000E35C0000}"/>
    <cellStyle name="Normal 33 2" xfId="22743" xr:uid="{00000000-0005-0000-0000-0000E45C0000}"/>
    <cellStyle name="Normal 33 2 2" xfId="22744" xr:uid="{00000000-0005-0000-0000-0000E55C0000}"/>
    <cellStyle name="Normal 33 3" xfId="22745" xr:uid="{00000000-0005-0000-0000-0000E65C0000}"/>
    <cellStyle name="Normal 33 4" xfId="22746" xr:uid="{00000000-0005-0000-0000-0000E75C0000}"/>
    <cellStyle name="Normal 33 5" xfId="22747" xr:uid="{00000000-0005-0000-0000-0000E85C0000}"/>
    <cellStyle name="Normal 34" xfId="22748" xr:uid="{00000000-0005-0000-0000-0000E95C0000}"/>
    <cellStyle name="Normal 34 2" xfId="22749" xr:uid="{00000000-0005-0000-0000-0000EA5C0000}"/>
    <cellStyle name="Normal 34 3" xfId="22750" xr:uid="{00000000-0005-0000-0000-0000EB5C0000}"/>
    <cellStyle name="Normal 34 3 2" xfId="22751" xr:uid="{00000000-0005-0000-0000-0000EC5C0000}"/>
    <cellStyle name="Normal 34 3 2 2" xfId="22752" xr:uid="{00000000-0005-0000-0000-0000ED5C0000}"/>
    <cellStyle name="Normal 34 3 3" xfId="22753" xr:uid="{00000000-0005-0000-0000-0000EE5C0000}"/>
    <cellStyle name="Normal 34 4" xfId="22754" xr:uid="{00000000-0005-0000-0000-0000EF5C0000}"/>
    <cellStyle name="Normal 34 5" xfId="22755" xr:uid="{00000000-0005-0000-0000-0000F05C0000}"/>
    <cellStyle name="Normal 35" xfId="22756" xr:uid="{00000000-0005-0000-0000-0000F15C0000}"/>
    <cellStyle name="Normal 35 2" xfId="22757" xr:uid="{00000000-0005-0000-0000-0000F25C0000}"/>
    <cellStyle name="Normal 35 2 2" xfId="22758" xr:uid="{00000000-0005-0000-0000-0000F35C0000}"/>
    <cellStyle name="Normal 35 2 2 2" xfId="22759" xr:uid="{00000000-0005-0000-0000-0000F45C0000}"/>
    <cellStyle name="Normal 35 2 3" xfId="22760" xr:uid="{00000000-0005-0000-0000-0000F55C0000}"/>
    <cellStyle name="Normal 35 3" xfId="22761" xr:uid="{00000000-0005-0000-0000-0000F65C0000}"/>
    <cellStyle name="Normal 35 3 2" xfId="22762" xr:uid="{00000000-0005-0000-0000-0000F75C0000}"/>
    <cellStyle name="Normal 35 3 2 2" xfId="22763" xr:uid="{00000000-0005-0000-0000-0000F85C0000}"/>
    <cellStyle name="Normal 35 3 3" xfId="22764" xr:uid="{00000000-0005-0000-0000-0000F95C0000}"/>
    <cellStyle name="Normal 35 4" xfId="22765" xr:uid="{00000000-0005-0000-0000-0000FA5C0000}"/>
    <cellStyle name="Normal 35 4 2" xfId="22766" xr:uid="{00000000-0005-0000-0000-0000FB5C0000}"/>
    <cellStyle name="Normal 35 5" xfId="22767" xr:uid="{00000000-0005-0000-0000-0000FC5C0000}"/>
    <cellStyle name="Normal 36" xfId="22768" xr:uid="{00000000-0005-0000-0000-0000FD5C0000}"/>
    <cellStyle name="Normal 36 2" xfId="22769" xr:uid="{00000000-0005-0000-0000-0000FE5C0000}"/>
    <cellStyle name="Normal 36 2 2" xfId="22770" xr:uid="{00000000-0005-0000-0000-0000FF5C0000}"/>
    <cellStyle name="Normal 36 2 2 2" xfId="22771" xr:uid="{00000000-0005-0000-0000-0000005D0000}"/>
    <cellStyle name="Normal 36 2 3" xfId="22772" xr:uid="{00000000-0005-0000-0000-0000015D0000}"/>
    <cellStyle name="Normal 36 3" xfId="22773" xr:uid="{00000000-0005-0000-0000-0000025D0000}"/>
    <cellStyle name="Normal 36 3 2" xfId="22774" xr:uid="{00000000-0005-0000-0000-0000035D0000}"/>
    <cellStyle name="Normal 36 3 2 2" xfId="22775" xr:uid="{00000000-0005-0000-0000-0000045D0000}"/>
    <cellStyle name="Normal 36 3 3" xfId="22776" xr:uid="{00000000-0005-0000-0000-0000055D0000}"/>
    <cellStyle name="Normal 36 4" xfId="22777" xr:uid="{00000000-0005-0000-0000-0000065D0000}"/>
    <cellStyle name="Normal 36 4 2" xfId="22778" xr:uid="{00000000-0005-0000-0000-0000075D0000}"/>
    <cellStyle name="Normal 36 5" xfId="22779" xr:uid="{00000000-0005-0000-0000-0000085D0000}"/>
    <cellStyle name="Normal 37" xfId="22780" xr:uid="{00000000-0005-0000-0000-0000095D0000}"/>
    <cellStyle name="Normal 37 2" xfId="22781" xr:uid="{00000000-0005-0000-0000-00000A5D0000}"/>
    <cellStyle name="Normal 37 2 2" xfId="22782" xr:uid="{00000000-0005-0000-0000-00000B5D0000}"/>
    <cellStyle name="Normal 37 2 2 2" xfId="22783" xr:uid="{00000000-0005-0000-0000-00000C5D0000}"/>
    <cellStyle name="Normal 37 2 2 2 2" xfId="22784" xr:uid="{00000000-0005-0000-0000-00000D5D0000}"/>
    <cellStyle name="Normal 37 2 2 3" xfId="22785" xr:uid="{00000000-0005-0000-0000-00000E5D0000}"/>
    <cellStyle name="Normal 37 2 3" xfId="22786" xr:uid="{00000000-0005-0000-0000-00000F5D0000}"/>
    <cellStyle name="Normal 37 2 3 2" xfId="22787" xr:uid="{00000000-0005-0000-0000-0000105D0000}"/>
    <cellStyle name="Normal 37 2 3 2 2" xfId="22788" xr:uid="{00000000-0005-0000-0000-0000115D0000}"/>
    <cellStyle name="Normal 37 2 3 3" xfId="22789" xr:uid="{00000000-0005-0000-0000-0000125D0000}"/>
    <cellStyle name="Normal 37 2 4" xfId="22790" xr:uid="{00000000-0005-0000-0000-0000135D0000}"/>
    <cellStyle name="Normal 37 2 4 2" xfId="22791" xr:uid="{00000000-0005-0000-0000-0000145D0000}"/>
    <cellStyle name="Normal 37 2 5" xfId="22792" xr:uid="{00000000-0005-0000-0000-0000155D0000}"/>
    <cellStyle name="Normal 37 3" xfId="22793" xr:uid="{00000000-0005-0000-0000-0000165D0000}"/>
    <cellStyle name="Normal 37 3 2" xfId="22794" xr:uid="{00000000-0005-0000-0000-0000175D0000}"/>
    <cellStyle name="Normal 37 3 2 2" xfId="22795" xr:uid="{00000000-0005-0000-0000-0000185D0000}"/>
    <cellStyle name="Normal 37 3 3" xfId="22796" xr:uid="{00000000-0005-0000-0000-0000195D0000}"/>
    <cellStyle name="Normal 37 4" xfId="22797" xr:uid="{00000000-0005-0000-0000-00001A5D0000}"/>
    <cellStyle name="Normal 38" xfId="22798" xr:uid="{00000000-0005-0000-0000-00001B5D0000}"/>
    <cellStyle name="Normal 38 2" xfId="22799" xr:uid="{00000000-0005-0000-0000-00001C5D0000}"/>
    <cellStyle name="Normal 38 2 2" xfId="22800" xr:uid="{00000000-0005-0000-0000-00001D5D0000}"/>
    <cellStyle name="Normal 38 2 2 2" xfId="22801" xr:uid="{00000000-0005-0000-0000-00001E5D0000}"/>
    <cellStyle name="Normal 38 2 3" xfId="22802" xr:uid="{00000000-0005-0000-0000-00001F5D0000}"/>
    <cellStyle name="Normal 38 3" xfId="22803" xr:uid="{00000000-0005-0000-0000-0000205D0000}"/>
    <cellStyle name="Normal 38 3 2" xfId="22804" xr:uid="{00000000-0005-0000-0000-0000215D0000}"/>
    <cellStyle name="Normal 38 3 2 2" xfId="22805" xr:uid="{00000000-0005-0000-0000-0000225D0000}"/>
    <cellStyle name="Normal 38 3 3" xfId="22806" xr:uid="{00000000-0005-0000-0000-0000235D0000}"/>
    <cellStyle name="Normal 38 4" xfId="22807" xr:uid="{00000000-0005-0000-0000-0000245D0000}"/>
    <cellStyle name="Normal 38 4 2" xfId="22808" xr:uid="{00000000-0005-0000-0000-0000255D0000}"/>
    <cellStyle name="Normal 38 5" xfId="22809" xr:uid="{00000000-0005-0000-0000-0000265D0000}"/>
    <cellStyle name="Normal 39" xfId="22810" xr:uid="{00000000-0005-0000-0000-0000275D0000}"/>
    <cellStyle name="Normal 39 2" xfId="22811" xr:uid="{00000000-0005-0000-0000-0000285D0000}"/>
    <cellStyle name="Normal 39 2 2" xfId="22812" xr:uid="{00000000-0005-0000-0000-0000295D0000}"/>
    <cellStyle name="Normal 39 2 2 2" xfId="22813" xr:uid="{00000000-0005-0000-0000-00002A5D0000}"/>
    <cellStyle name="Normal 39 2 3" xfId="22814" xr:uid="{00000000-0005-0000-0000-00002B5D0000}"/>
    <cellStyle name="Normal 39 3" xfId="22815" xr:uid="{00000000-0005-0000-0000-00002C5D0000}"/>
    <cellStyle name="Normal 39 3 2" xfId="22816" xr:uid="{00000000-0005-0000-0000-00002D5D0000}"/>
    <cellStyle name="Normal 39 3 2 2" xfId="22817" xr:uid="{00000000-0005-0000-0000-00002E5D0000}"/>
    <cellStyle name="Normal 39 3 3" xfId="22818" xr:uid="{00000000-0005-0000-0000-00002F5D0000}"/>
    <cellStyle name="Normal 39 4" xfId="22819" xr:uid="{00000000-0005-0000-0000-0000305D0000}"/>
    <cellStyle name="Normal 39 4 2" xfId="22820" xr:uid="{00000000-0005-0000-0000-0000315D0000}"/>
    <cellStyle name="Normal 39 5" xfId="22821" xr:uid="{00000000-0005-0000-0000-0000325D0000}"/>
    <cellStyle name="Normal 4" xfId="54" xr:uid="{00000000-0005-0000-0000-0000335D0000}"/>
    <cellStyle name="Normal 4 2" xfId="22822" xr:uid="{00000000-0005-0000-0000-0000345D0000}"/>
    <cellStyle name="Normal 4 2 2" xfId="22823" xr:uid="{00000000-0005-0000-0000-0000355D0000}"/>
    <cellStyle name="Normal 4 2 3" xfId="38386" xr:uid="{00000000-0005-0000-0000-0000365D0000}"/>
    <cellStyle name="Normal 4 26" xfId="38387" xr:uid="{00000000-0005-0000-0000-0000375D0000}"/>
    <cellStyle name="Normal 4 26 2" xfId="38388" xr:uid="{00000000-0005-0000-0000-0000385D0000}"/>
    <cellStyle name="Normal 4 3" xfId="22824" xr:uid="{00000000-0005-0000-0000-0000395D0000}"/>
    <cellStyle name="Normal 4 3 2" xfId="38045" xr:uid="{00000000-0005-0000-0000-00003A5D0000}"/>
    <cellStyle name="Normal 4 3 2 2" xfId="38046" xr:uid="{00000000-0005-0000-0000-00003B5D0000}"/>
    <cellStyle name="Normal 4 3 2 3" xfId="38047" xr:uid="{00000000-0005-0000-0000-00003C5D0000}"/>
    <cellStyle name="Normal 4 3 3" xfId="38048" xr:uid="{00000000-0005-0000-0000-00003D5D0000}"/>
    <cellStyle name="Normal 4 3 3 2" xfId="38049" xr:uid="{00000000-0005-0000-0000-00003E5D0000}"/>
    <cellStyle name="Normal 4 3 3 2 2" xfId="38050" xr:uid="{00000000-0005-0000-0000-00003F5D0000}"/>
    <cellStyle name="Normal 4 3 3 3" xfId="38051" xr:uid="{00000000-0005-0000-0000-0000405D0000}"/>
    <cellStyle name="Normal 4 3 3 4" xfId="38052" xr:uid="{00000000-0005-0000-0000-0000415D0000}"/>
    <cellStyle name="Normal 4 3 4" xfId="38044" xr:uid="{00000000-0005-0000-0000-0000425D0000}"/>
    <cellStyle name="Normal 4 4" xfId="38053" xr:uid="{00000000-0005-0000-0000-0000435D0000}"/>
    <cellStyle name="Normal 4 4 2" xfId="38054" xr:uid="{00000000-0005-0000-0000-0000445D0000}"/>
    <cellStyle name="Normal 4 4 3" xfId="38055" xr:uid="{00000000-0005-0000-0000-0000455D0000}"/>
    <cellStyle name="Normal 4 4 4" xfId="38056" xr:uid="{00000000-0005-0000-0000-0000465D0000}"/>
    <cellStyle name="Normal 4 5" xfId="38057" xr:uid="{00000000-0005-0000-0000-0000475D0000}"/>
    <cellStyle name="Normal 4 6" xfId="38058" xr:uid="{00000000-0005-0000-0000-0000485D0000}"/>
    <cellStyle name="Normal 4 7" xfId="38059" xr:uid="{00000000-0005-0000-0000-0000495D0000}"/>
    <cellStyle name="Normal 40" xfId="22825" xr:uid="{00000000-0005-0000-0000-00004A5D0000}"/>
    <cellStyle name="Normal 40 2" xfId="22826" xr:uid="{00000000-0005-0000-0000-00004B5D0000}"/>
    <cellStyle name="Normal 40 2 2" xfId="22827" xr:uid="{00000000-0005-0000-0000-00004C5D0000}"/>
    <cellStyle name="Normal 40 2 2 2" xfId="22828" xr:uid="{00000000-0005-0000-0000-00004D5D0000}"/>
    <cellStyle name="Normal 40 2 3" xfId="22829" xr:uid="{00000000-0005-0000-0000-00004E5D0000}"/>
    <cellStyle name="Normal 41" xfId="22830" xr:uid="{00000000-0005-0000-0000-00004F5D0000}"/>
    <cellStyle name="Normal 41 2" xfId="22831" xr:uid="{00000000-0005-0000-0000-0000505D0000}"/>
    <cellStyle name="Normal 41 2 2" xfId="22832" xr:uid="{00000000-0005-0000-0000-0000515D0000}"/>
    <cellStyle name="Normal 41 2 2 2" xfId="22833" xr:uid="{00000000-0005-0000-0000-0000525D0000}"/>
    <cellStyle name="Normal 41 2 3" xfId="22834" xr:uid="{00000000-0005-0000-0000-0000535D0000}"/>
    <cellStyle name="Normal 42" xfId="22835" xr:uid="{00000000-0005-0000-0000-0000545D0000}"/>
    <cellStyle name="Normal 43" xfId="22836" xr:uid="{00000000-0005-0000-0000-0000555D0000}"/>
    <cellStyle name="Normal 43 2" xfId="22837" xr:uid="{00000000-0005-0000-0000-0000565D0000}"/>
    <cellStyle name="Normal 44" xfId="22838" xr:uid="{00000000-0005-0000-0000-0000575D0000}"/>
    <cellStyle name="Normal 45" xfId="22839" xr:uid="{00000000-0005-0000-0000-0000585D0000}"/>
    <cellStyle name="Normal 46" xfId="22840" xr:uid="{00000000-0005-0000-0000-0000595D0000}"/>
    <cellStyle name="Normal 47" xfId="22841" xr:uid="{00000000-0005-0000-0000-00005A5D0000}"/>
    <cellStyle name="Normal 48" xfId="22842" xr:uid="{00000000-0005-0000-0000-00005B5D0000}"/>
    <cellStyle name="Normal 49" xfId="22843" xr:uid="{00000000-0005-0000-0000-00005C5D0000}"/>
    <cellStyle name="Normal 5" xfId="22844" xr:uid="{00000000-0005-0000-0000-00005D5D0000}"/>
    <cellStyle name="Normal 5 2" xfId="22845" xr:uid="{00000000-0005-0000-0000-00005E5D0000}"/>
    <cellStyle name="Normal 5 2 2" xfId="22846" xr:uid="{00000000-0005-0000-0000-00005F5D0000}"/>
    <cellStyle name="Normal 5 2 2 2" xfId="38062" xr:uid="{00000000-0005-0000-0000-0000605D0000}"/>
    <cellStyle name="Normal 5 2 2 3" xfId="38061" xr:uid="{00000000-0005-0000-0000-0000615D0000}"/>
    <cellStyle name="Normal 5 3" xfId="22847" xr:uid="{00000000-0005-0000-0000-0000625D0000}"/>
    <cellStyle name="Normal 5 4" xfId="22848" xr:uid="{00000000-0005-0000-0000-0000635D0000}"/>
    <cellStyle name="Normal 5 4 2" xfId="22849" xr:uid="{00000000-0005-0000-0000-0000645D0000}"/>
    <cellStyle name="Normal 5 4 2 2" xfId="38064" xr:uid="{00000000-0005-0000-0000-0000655D0000}"/>
    <cellStyle name="Normal 5 4 3" xfId="38065" xr:uid="{00000000-0005-0000-0000-0000665D0000}"/>
    <cellStyle name="Normal 5 4 4" xfId="38063" xr:uid="{00000000-0005-0000-0000-0000675D0000}"/>
    <cellStyle name="Normal 5 5" xfId="38308" xr:uid="{00000000-0005-0000-0000-0000685D0000}"/>
    <cellStyle name="Normal 5 6" xfId="38060" xr:uid="{00000000-0005-0000-0000-0000695D0000}"/>
    <cellStyle name="Normal 5_Summary" xfId="38389" xr:uid="{00000000-0005-0000-0000-00006A5D0000}"/>
    <cellStyle name="Normal 50" xfId="22850" xr:uid="{00000000-0005-0000-0000-00006B5D0000}"/>
    <cellStyle name="Normal 51" xfId="22851" xr:uid="{00000000-0005-0000-0000-00006C5D0000}"/>
    <cellStyle name="Normal 51 2" xfId="22852" xr:uid="{00000000-0005-0000-0000-00006D5D0000}"/>
    <cellStyle name="Normal 51 2 2" xfId="22853" xr:uid="{00000000-0005-0000-0000-00006E5D0000}"/>
    <cellStyle name="Normal 51 3" xfId="22854" xr:uid="{00000000-0005-0000-0000-00006F5D0000}"/>
    <cellStyle name="Normal 52" xfId="22855" xr:uid="{00000000-0005-0000-0000-0000705D0000}"/>
    <cellStyle name="Normal 53" xfId="22856" xr:uid="{00000000-0005-0000-0000-0000715D0000}"/>
    <cellStyle name="Normal 54" xfId="22857" xr:uid="{00000000-0005-0000-0000-0000725D0000}"/>
    <cellStyle name="Normal 55" xfId="22858" xr:uid="{00000000-0005-0000-0000-0000735D0000}"/>
    <cellStyle name="Normal 6" xfId="22859" xr:uid="{00000000-0005-0000-0000-0000745D0000}"/>
    <cellStyle name="Normal 6 2" xfId="22860" xr:uid="{00000000-0005-0000-0000-0000755D0000}"/>
    <cellStyle name="Normal 6 2 10" xfId="22861" xr:uid="{00000000-0005-0000-0000-0000765D0000}"/>
    <cellStyle name="Normal 6 2 10 2" xfId="22862" xr:uid="{00000000-0005-0000-0000-0000775D0000}"/>
    <cellStyle name="Normal 6 2 11" xfId="22863" xr:uid="{00000000-0005-0000-0000-0000785D0000}"/>
    <cellStyle name="Normal 6 2 11 2" xfId="22864" xr:uid="{00000000-0005-0000-0000-0000795D0000}"/>
    <cellStyle name="Normal 6 2 12" xfId="22865" xr:uid="{00000000-0005-0000-0000-00007A5D0000}"/>
    <cellStyle name="Normal 6 2 2" xfId="22866" xr:uid="{00000000-0005-0000-0000-00007B5D0000}"/>
    <cellStyle name="Normal 6 2 3" xfId="22867" xr:uid="{00000000-0005-0000-0000-00007C5D0000}"/>
    <cellStyle name="Normal 6 2 3 10" xfId="22868" xr:uid="{00000000-0005-0000-0000-00007D5D0000}"/>
    <cellStyle name="Normal 6 2 3 11" xfId="22869" xr:uid="{00000000-0005-0000-0000-00007E5D0000}"/>
    <cellStyle name="Normal 6 2 3 2" xfId="22870" xr:uid="{00000000-0005-0000-0000-00007F5D0000}"/>
    <cellStyle name="Normal 6 2 3 2 2" xfId="22871" xr:uid="{00000000-0005-0000-0000-0000805D0000}"/>
    <cellStyle name="Normal 6 2 3 2 2 2" xfId="22872" xr:uid="{00000000-0005-0000-0000-0000815D0000}"/>
    <cellStyle name="Normal 6 2 3 2 2 2 2" xfId="22873" xr:uid="{00000000-0005-0000-0000-0000825D0000}"/>
    <cellStyle name="Normal 6 2 3 2 2 2 2 2" xfId="22874" xr:uid="{00000000-0005-0000-0000-0000835D0000}"/>
    <cellStyle name="Normal 6 2 3 2 2 2 2 2 2" xfId="22875" xr:uid="{00000000-0005-0000-0000-0000845D0000}"/>
    <cellStyle name="Normal 6 2 3 2 2 2 2 3" xfId="22876" xr:uid="{00000000-0005-0000-0000-0000855D0000}"/>
    <cellStyle name="Normal 6 2 3 2 2 2 3" xfId="22877" xr:uid="{00000000-0005-0000-0000-0000865D0000}"/>
    <cellStyle name="Normal 6 2 3 2 2 2 3 2" xfId="22878" xr:uid="{00000000-0005-0000-0000-0000875D0000}"/>
    <cellStyle name="Normal 6 2 3 2 2 2 4" xfId="22879" xr:uid="{00000000-0005-0000-0000-0000885D0000}"/>
    <cellStyle name="Normal 6 2 3 2 2 3" xfId="22880" xr:uid="{00000000-0005-0000-0000-0000895D0000}"/>
    <cellStyle name="Normal 6 2 3 2 2 3 2" xfId="22881" xr:uid="{00000000-0005-0000-0000-00008A5D0000}"/>
    <cellStyle name="Normal 6 2 3 2 2 3 2 2" xfId="22882" xr:uid="{00000000-0005-0000-0000-00008B5D0000}"/>
    <cellStyle name="Normal 6 2 3 2 2 3 3" xfId="22883" xr:uid="{00000000-0005-0000-0000-00008C5D0000}"/>
    <cellStyle name="Normal 6 2 3 2 2 4" xfId="22884" xr:uid="{00000000-0005-0000-0000-00008D5D0000}"/>
    <cellStyle name="Normal 6 2 3 2 2 4 2" xfId="22885" xr:uid="{00000000-0005-0000-0000-00008E5D0000}"/>
    <cellStyle name="Normal 6 2 3 2 2 5" xfId="22886" xr:uid="{00000000-0005-0000-0000-00008F5D0000}"/>
    <cellStyle name="Normal 6 2 3 2 2 5 2" xfId="22887" xr:uid="{00000000-0005-0000-0000-0000905D0000}"/>
    <cellStyle name="Normal 6 2 3 2 2 6" xfId="22888" xr:uid="{00000000-0005-0000-0000-0000915D0000}"/>
    <cellStyle name="Normal 6 2 3 2 2 7" xfId="22889" xr:uid="{00000000-0005-0000-0000-0000925D0000}"/>
    <cellStyle name="Normal 6 2 3 2 3" xfId="22890" xr:uid="{00000000-0005-0000-0000-0000935D0000}"/>
    <cellStyle name="Normal 6 2 3 2 3 2" xfId="22891" xr:uid="{00000000-0005-0000-0000-0000945D0000}"/>
    <cellStyle name="Normal 6 2 3 2 3 2 2" xfId="22892" xr:uid="{00000000-0005-0000-0000-0000955D0000}"/>
    <cellStyle name="Normal 6 2 3 2 3 2 2 2" xfId="22893" xr:uid="{00000000-0005-0000-0000-0000965D0000}"/>
    <cellStyle name="Normal 6 2 3 2 3 2 2 2 2" xfId="22894" xr:uid="{00000000-0005-0000-0000-0000975D0000}"/>
    <cellStyle name="Normal 6 2 3 2 3 2 2 3" xfId="22895" xr:uid="{00000000-0005-0000-0000-0000985D0000}"/>
    <cellStyle name="Normal 6 2 3 2 3 3" xfId="22896" xr:uid="{00000000-0005-0000-0000-0000995D0000}"/>
    <cellStyle name="Normal 6 2 3 2 3 3 2" xfId="22897" xr:uid="{00000000-0005-0000-0000-00009A5D0000}"/>
    <cellStyle name="Normal 6 2 3 2 3 3 2 2" xfId="22898" xr:uid="{00000000-0005-0000-0000-00009B5D0000}"/>
    <cellStyle name="Normal 6 2 3 2 3 3 3" xfId="22899" xr:uid="{00000000-0005-0000-0000-00009C5D0000}"/>
    <cellStyle name="Normal 6 2 3 2 3 4" xfId="22900" xr:uid="{00000000-0005-0000-0000-00009D5D0000}"/>
    <cellStyle name="Normal 6 2 3 2 3 4 2" xfId="22901" xr:uid="{00000000-0005-0000-0000-00009E5D0000}"/>
    <cellStyle name="Normal 6 2 3 2 3 5" xfId="22902" xr:uid="{00000000-0005-0000-0000-00009F5D0000}"/>
    <cellStyle name="Normal 6 2 3 2 3 6" xfId="22903" xr:uid="{00000000-0005-0000-0000-0000A05D0000}"/>
    <cellStyle name="Normal 6 2 3 2 4" xfId="22904" xr:uid="{00000000-0005-0000-0000-0000A15D0000}"/>
    <cellStyle name="Normal 6 2 3 2 4 2" xfId="22905" xr:uid="{00000000-0005-0000-0000-0000A25D0000}"/>
    <cellStyle name="Normal 6 2 3 2 4 2 2" xfId="22906" xr:uid="{00000000-0005-0000-0000-0000A35D0000}"/>
    <cellStyle name="Normal 6 2 3 2 4 2 2 2" xfId="22907" xr:uid="{00000000-0005-0000-0000-0000A45D0000}"/>
    <cellStyle name="Normal 6 2 3 2 4 2 3" xfId="22908" xr:uid="{00000000-0005-0000-0000-0000A55D0000}"/>
    <cellStyle name="Normal 6 2 3 2 5" xfId="22909" xr:uid="{00000000-0005-0000-0000-0000A65D0000}"/>
    <cellStyle name="Normal 6 2 3 2 5 2" xfId="22910" xr:uid="{00000000-0005-0000-0000-0000A75D0000}"/>
    <cellStyle name="Normal 6 2 3 2 5 2 2" xfId="22911" xr:uid="{00000000-0005-0000-0000-0000A85D0000}"/>
    <cellStyle name="Normal 6 2 3 2 5 3" xfId="22912" xr:uid="{00000000-0005-0000-0000-0000A95D0000}"/>
    <cellStyle name="Normal 6 2 3 2 6" xfId="22913" xr:uid="{00000000-0005-0000-0000-0000AA5D0000}"/>
    <cellStyle name="Normal 6 2 3 2 6 2" xfId="22914" xr:uid="{00000000-0005-0000-0000-0000AB5D0000}"/>
    <cellStyle name="Normal 6 2 3 2 7" xfId="22915" xr:uid="{00000000-0005-0000-0000-0000AC5D0000}"/>
    <cellStyle name="Normal 6 2 3 2 7 2" xfId="22916" xr:uid="{00000000-0005-0000-0000-0000AD5D0000}"/>
    <cellStyle name="Normal 6 2 3 2 8" xfId="22917" xr:uid="{00000000-0005-0000-0000-0000AE5D0000}"/>
    <cellStyle name="Normal 6 2 3 2 9" xfId="22918" xr:uid="{00000000-0005-0000-0000-0000AF5D0000}"/>
    <cellStyle name="Normal 6 2 3 3" xfId="22919" xr:uid="{00000000-0005-0000-0000-0000B05D0000}"/>
    <cellStyle name="Normal 6 2 3 3 2" xfId="22920" xr:uid="{00000000-0005-0000-0000-0000B15D0000}"/>
    <cellStyle name="Normal 6 2 3 3 2 2" xfId="22921" xr:uid="{00000000-0005-0000-0000-0000B25D0000}"/>
    <cellStyle name="Normal 6 2 3 3 2 2 2" xfId="22922" xr:uid="{00000000-0005-0000-0000-0000B35D0000}"/>
    <cellStyle name="Normal 6 2 3 3 2 2 2 2" xfId="22923" xr:uid="{00000000-0005-0000-0000-0000B45D0000}"/>
    <cellStyle name="Normal 6 2 3 3 2 2 2 2 2" xfId="22924" xr:uid="{00000000-0005-0000-0000-0000B55D0000}"/>
    <cellStyle name="Normal 6 2 3 3 2 2 2 3" xfId="22925" xr:uid="{00000000-0005-0000-0000-0000B65D0000}"/>
    <cellStyle name="Normal 6 2 3 3 2 2 3" xfId="22926" xr:uid="{00000000-0005-0000-0000-0000B75D0000}"/>
    <cellStyle name="Normal 6 2 3 3 2 2 3 2" xfId="22927" xr:uid="{00000000-0005-0000-0000-0000B85D0000}"/>
    <cellStyle name="Normal 6 2 3 3 2 2 4" xfId="22928" xr:uid="{00000000-0005-0000-0000-0000B95D0000}"/>
    <cellStyle name="Normal 6 2 3 3 2 3" xfId="22929" xr:uid="{00000000-0005-0000-0000-0000BA5D0000}"/>
    <cellStyle name="Normal 6 2 3 3 2 3 2" xfId="22930" xr:uid="{00000000-0005-0000-0000-0000BB5D0000}"/>
    <cellStyle name="Normal 6 2 3 3 2 3 2 2" xfId="22931" xr:uid="{00000000-0005-0000-0000-0000BC5D0000}"/>
    <cellStyle name="Normal 6 2 3 3 2 3 3" xfId="22932" xr:uid="{00000000-0005-0000-0000-0000BD5D0000}"/>
    <cellStyle name="Normal 6 2 3 3 2 4" xfId="22933" xr:uid="{00000000-0005-0000-0000-0000BE5D0000}"/>
    <cellStyle name="Normal 6 2 3 3 2 4 2" xfId="22934" xr:uid="{00000000-0005-0000-0000-0000BF5D0000}"/>
    <cellStyle name="Normal 6 2 3 3 2 5" xfId="22935" xr:uid="{00000000-0005-0000-0000-0000C05D0000}"/>
    <cellStyle name="Normal 6 2 3 3 2 5 2" xfId="22936" xr:uid="{00000000-0005-0000-0000-0000C15D0000}"/>
    <cellStyle name="Normal 6 2 3 3 2 6" xfId="22937" xr:uid="{00000000-0005-0000-0000-0000C25D0000}"/>
    <cellStyle name="Normal 6 2 3 3 2 7" xfId="22938" xr:uid="{00000000-0005-0000-0000-0000C35D0000}"/>
    <cellStyle name="Normal 6 2 3 3 3" xfId="22939" xr:uid="{00000000-0005-0000-0000-0000C45D0000}"/>
    <cellStyle name="Normal 6 2 3 3 3 2" xfId="22940" xr:uid="{00000000-0005-0000-0000-0000C55D0000}"/>
    <cellStyle name="Normal 6 2 3 3 3 2 2" xfId="22941" xr:uid="{00000000-0005-0000-0000-0000C65D0000}"/>
    <cellStyle name="Normal 6 2 3 3 3 2 2 2" xfId="22942" xr:uid="{00000000-0005-0000-0000-0000C75D0000}"/>
    <cellStyle name="Normal 6 2 3 3 3 2 2 2 2" xfId="22943" xr:uid="{00000000-0005-0000-0000-0000C85D0000}"/>
    <cellStyle name="Normal 6 2 3 3 3 2 2 3" xfId="22944" xr:uid="{00000000-0005-0000-0000-0000C95D0000}"/>
    <cellStyle name="Normal 6 2 3 3 3 3" xfId="22945" xr:uid="{00000000-0005-0000-0000-0000CA5D0000}"/>
    <cellStyle name="Normal 6 2 3 3 3 3 2" xfId="22946" xr:uid="{00000000-0005-0000-0000-0000CB5D0000}"/>
    <cellStyle name="Normal 6 2 3 3 3 3 2 2" xfId="22947" xr:uid="{00000000-0005-0000-0000-0000CC5D0000}"/>
    <cellStyle name="Normal 6 2 3 3 3 3 3" xfId="22948" xr:uid="{00000000-0005-0000-0000-0000CD5D0000}"/>
    <cellStyle name="Normal 6 2 3 3 3 4" xfId="22949" xr:uid="{00000000-0005-0000-0000-0000CE5D0000}"/>
    <cellStyle name="Normal 6 2 3 3 3 4 2" xfId="22950" xr:uid="{00000000-0005-0000-0000-0000CF5D0000}"/>
    <cellStyle name="Normal 6 2 3 3 3 5" xfId="22951" xr:uid="{00000000-0005-0000-0000-0000D05D0000}"/>
    <cellStyle name="Normal 6 2 3 3 3 6" xfId="22952" xr:uid="{00000000-0005-0000-0000-0000D15D0000}"/>
    <cellStyle name="Normal 6 2 3 3 4" xfId="22953" xr:uid="{00000000-0005-0000-0000-0000D25D0000}"/>
    <cellStyle name="Normal 6 2 3 3 4 2" xfId="22954" xr:uid="{00000000-0005-0000-0000-0000D35D0000}"/>
    <cellStyle name="Normal 6 2 3 3 4 2 2" xfId="22955" xr:uid="{00000000-0005-0000-0000-0000D45D0000}"/>
    <cellStyle name="Normal 6 2 3 3 4 2 2 2" xfId="22956" xr:uid="{00000000-0005-0000-0000-0000D55D0000}"/>
    <cellStyle name="Normal 6 2 3 3 4 2 3" xfId="22957" xr:uid="{00000000-0005-0000-0000-0000D65D0000}"/>
    <cellStyle name="Normal 6 2 3 3 5" xfId="22958" xr:uid="{00000000-0005-0000-0000-0000D75D0000}"/>
    <cellStyle name="Normal 6 2 3 3 5 2" xfId="22959" xr:uid="{00000000-0005-0000-0000-0000D85D0000}"/>
    <cellStyle name="Normal 6 2 3 3 5 2 2" xfId="22960" xr:uid="{00000000-0005-0000-0000-0000D95D0000}"/>
    <cellStyle name="Normal 6 2 3 3 5 3" xfId="22961" xr:uid="{00000000-0005-0000-0000-0000DA5D0000}"/>
    <cellStyle name="Normal 6 2 3 3 6" xfId="22962" xr:uid="{00000000-0005-0000-0000-0000DB5D0000}"/>
    <cellStyle name="Normal 6 2 3 3 6 2" xfId="22963" xr:uid="{00000000-0005-0000-0000-0000DC5D0000}"/>
    <cellStyle name="Normal 6 2 3 3 7" xfId="22964" xr:uid="{00000000-0005-0000-0000-0000DD5D0000}"/>
    <cellStyle name="Normal 6 2 3 3 7 2" xfId="22965" xr:uid="{00000000-0005-0000-0000-0000DE5D0000}"/>
    <cellStyle name="Normal 6 2 3 3 8" xfId="22966" xr:uid="{00000000-0005-0000-0000-0000DF5D0000}"/>
    <cellStyle name="Normal 6 2 3 3 9" xfId="22967" xr:uid="{00000000-0005-0000-0000-0000E05D0000}"/>
    <cellStyle name="Normal 6 2 3 4" xfId="22968" xr:uid="{00000000-0005-0000-0000-0000E15D0000}"/>
    <cellStyle name="Normal 6 2 3 4 2" xfId="22969" xr:uid="{00000000-0005-0000-0000-0000E25D0000}"/>
    <cellStyle name="Normal 6 2 3 4 2 2" xfId="22970" xr:uid="{00000000-0005-0000-0000-0000E35D0000}"/>
    <cellStyle name="Normal 6 2 3 4 2 2 2" xfId="22971" xr:uid="{00000000-0005-0000-0000-0000E45D0000}"/>
    <cellStyle name="Normal 6 2 3 4 2 2 2 2" xfId="22972" xr:uid="{00000000-0005-0000-0000-0000E55D0000}"/>
    <cellStyle name="Normal 6 2 3 4 2 2 3" xfId="22973" xr:uid="{00000000-0005-0000-0000-0000E65D0000}"/>
    <cellStyle name="Normal 6 2 3 4 2 3" xfId="22974" xr:uid="{00000000-0005-0000-0000-0000E75D0000}"/>
    <cellStyle name="Normal 6 2 3 4 2 3 2" xfId="22975" xr:uid="{00000000-0005-0000-0000-0000E85D0000}"/>
    <cellStyle name="Normal 6 2 3 4 2 4" xfId="22976" xr:uid="{00000000-0005-0000-0000-0000E95D0000}"/>
    <cellStyle name="Normal 6 2 3 4 3" xfId="22977" xr:uid="{00000000-0005-0000-0000-0000EA5D0000}"/>
    <cellStyle name="Normal 6 2 3 4 3 2" xfId="22978" xr:uid="{00000000-0005-0000-0000-0000EB5D0000}"/>
    <cellStyle name="Normal 6 2 3 4 3 2 2" xfId="22979" xr:uid="{00000000-0005-0000-0000-0000EC5D0000}"/>
    <cellStyle name="Normal 6 2 3 4 3 3" xfId="22980" xr:uid="{00000000-0005-0000-0000-0000ED5D0000}"/>
    <cellStyle name="Normal 6 2 3 4 4" xfId="22981" xr:uid="{00000000-0005-0000-0000-0000EE5D0000}"/>
    <cellStyle name="Normal 6 2 3 4 4 2" xfId="22982" xr:uid="{00000000-0005-0000-0000-0000EF5D0000}"/>
    <cellStyle name="Normal 6 2 3 4 5" xfId="22983" xr:uid="{00000000-0005-0000-0000-0000F05D0000}"/>
    <cellStyle name="Normal 6 2 3 4 5 2" xfId="22984" xr:uid="{00000000-0005-0000-0000-0000F15D0000}"/>
    <cellStyle name="Normal 6 2 3 4 6" xfId="22985" xr:uid="{00000000-0005-0000-0000-0000F25D0000}"/>
    <cellStyle name="Normal 6 2 3 4 7" xfId="22986" xr:uid="{00000000-0005-0000-0000-0000F35D0000}"/>
    <cellStyle name="Normal 6 2 3 5" xfId="22987" xr:uid="{00000000-0005-0000-0000-0000F45D0000}"/>
    <cellStyle name="Normal 6 2 3 5 2" xfId="22988" xr:uid="{00000000-0005-0000-0000-0000F55D0000}"/>
    <cellStyle name="Normal 6 2 3 5 2 2" xfId="22989" xr:uid="{00000000-0005-0000-0000-0000F65D0000}"/>
    <cellStyle name="Normal 6 2 3 5 2 2 2" xfId="22990" xr:uid="{00000000-0005-0000-0000-0000F75D0000}"/>
    <cellStyle name="Normal 6 2 3 5 2 2 2 2" xfId="22991" xr:uid="{00000000-0005-0000-0000-0000F85D0000}"/>
    <cellStyle name="Normal 6 2 3 5 2 2 3" xfId="22992" xr:uid="{00000000-0005-0000-0000-0000F95D0000}"/>
    <cellStyle name="Normal 6 2 3 5 3" xfId="22993" xr:uid="{00000000-0005-0000-0000-0000FA5D0000}"/>
    <cellStyle name="Normal 6 2 3 5 3 2" xfId="22994" xr:uid="{00000000-0005-0000-0000-0000FB5D0000}"/>
    <cellStyle name="Normal 6 2 3 5 3 2 2" xfId="22995" xr:uid="{00000000-0005-0000-0000-0000FC5D0000}"/>
    <cellStyle name="Normal 6 2 3 5 3 3" xfId="22996" xr:uid="{00000000-0005-0000-0000-0000FD5D0000}"/>
    <cellStyle name="Normal 6 2 3 5 4" xfId="22997" xr:uid="{00000000-0005-0000-0000-0000FE5D0000}"/>
    <cellStyle name="Normal 6 2 3 5 4 2" xfId="22998" xr:uid="{00000000-0005-0000-0000-0000FF5D0000}"/>
    <cellStyle name="Normal 6 2 3 5 5" xfId="22999" xr:uid="{00000000-0005-0000-0000-0000005E0000}"/>
    <cellStyle name="Normal 6 2 3 5 6" xfId="23000" xr:uid="{00000000-0005-0000-0000-0000015E0000}"/>
    <cellStyle name="Normal 6 2 3 6" xfId="23001" xr:uid="{00000000-0005-0000-0000-0000025E0000}"/>
    <cellStyle name="Normal 6 2 3 6 2" xfId="23002" xr:uid="{00000000-0005-0000-0000-0000035E0000}"/>
    <cellStyle name="Normal 6 2 3 6 2 2" xfId="23003" xr:uid="{00000000-0005-0000-0000-0000045E0000}"/>
    <cellStyle name="Normal 6 2 3 6 2 2 2" xfId="23004" xr:uid="{00000000-0005-0000-0000-0000055E0000}"/>
    <cellStyle name="Normal 6 2 3 6 2 3" xfId="23005" xr:uid="{00000000-0005-0000-0000-0000065E0000}"/>
    <cellStyle name="Normal 6 2 3 7" xfId="23006" xr:uid="{00000000-0005-0000-0000-0000075E0000}"/>
    <cellStyle name="Normal 6 2 3 7 2" xfId="23007" xr:uid="{00000000-0005-0000-0000-0000085E0000}"/>
    <cellStyle name="Normal 6 2 3 7 2 2" xfId="23008" xr:uid="{00000000-0005-0000-0000-0000095E0000}"/>
    <cellStyle name="Normal 6 2 3 7 3" xfId="23009" xr:uid="{00000000-0005-0000-0000-00000A5E0000}"/>
    <cellStyle name="Normal 6 2 3 8" xfId="23010" xr:uid="{00000000-0005-0000-0000-00000B5E0000}"/>
    <cellStyle name="Normal 6 2 3 8 2" xfId="23011" xr:uid="{00000000-0005-0000-0000-00000C5E0000}"/>
    <cellStyle name="Normal 6 2 3 9" xfId="23012" xr:uid="{00000000-0005-0000-0000-00000D5E0000}"/>
    <cellStyle name="Normal 6 2 3 9 2" xfId="23013" xr:uid="{00000000-0005-0000-0000-00000E5E0000}"/>
    <cellStyle name="Normal 6 2 4" xfId="23014" xr:uid="{00000000-0005-0000-0000-00000F5E0000}"/>
    <cellStyle name="Normal 6 2 4 2" xfId="23015" xr:uid="{00000000-0005-0000-0000-0000105E0000}"/>
    <cellStyle name="Normal 6 2 4 2 2" xfId="23016" xr:uid="{00000000-0005-0000-0000-0000115E0000}"/>
    <cellStyle name="Normal 6 2 4 2 2 2" xfId="23017" xr:uid="{00000000-0005-0000-0000-0000125E0000}"/>
    <cellStyle name="Normal 6 2 4 2 2 2 2" xfId="23018" xr:uid="{00000000-0005-0000-0000-0000135E0000}"/>
    <cellStyle name="Normal 6 2 4 2 2 2 2 2" xfId="23019" xr:uid="{00000000-0005-0000-0000-0000145E0000}"/>
    <cellStyle name="Normal 6 2 4 2 2 2 3" xfId="23020" xr:uid="{00000000-0005-0000-0000-0000155E0000}"/>
    <cellStyle name="Normal 6 2 4 2 2 3" xfId="23021" xr:uid="{00000000-0005-0000-0000-0000165E0000}"/>
    <cellStyle name="Normal 6 2 4 2 2 3 2" xfId="23022" xr:uid="{00000000-0005-0000-0000-0000175E0000}"/>
    <cellStyle name="Normal 6 2 4 2 2 4" xfId="23023" xr:uid="{00000000-0005-0000-0000-0000185E0000}"/>
    <cellStyle name="Normal 6 2 4 2 3" xfId="23024" xr:uid="{00000000-0005-0000-0000-0000195E0000}"/>
    <cellStyle name="Normal 6 2 4 2 3 2" xfId="23025" xr:uid="{00000000-0005-0000-0000-00001A5E0000}"/>
    <cellStyle name="Normal 6 2 4 2 3 2 2" xfId="23026" xr:uid="{00000000-0005-0000-0000-00001B5E0000}"/>
    <cellStyle name="Normal 6 2 4 2 3 3" xfId="23027" xr:uid="{00000000-0005-0000-0000-00001C5E0000}"/>
    <cellStyle name="Normal 6 2 4 2 4" xfId="23028" xr:uid="{00000000-0005-0000-0000-00001D5E0000}"/>
    <cellStyle name="Normal 6 2 4 2 4 2" xfId="23029" xr:uid="{00000000-0005-0000-0000-00001E5E0000}"/>
    <cellStyle name="Normal 6 2 4 2 5" xfId="23030" xr:uid="{00000000-0005-0000-0000-00001F5E0000}"/>
    <cellStyle name="Normal 6 2 4 2 5 2" xfId="23031" xr:uid="{00000000-0005-0000-0000-0000205E0000}"/>
    <cellStyle name="Normal 6 2 4 2 6" xfId="23032" xr:uid="{00000000-0005-0000-0000-0000215E0000}"/>
    <cellStyle name="Normal 6 2 4 2 7" xfId="23033" xr:uid="{00000000-0005-0000-0000-0000225E0000}"/>
    <cellStyle name="Normal 6 2 4 3" xfId="23034" xr:uid="{00000000-0005-0000-0000-0000235E0000}"/>
    <cellStyle name="Normal 6 2 4 3 2" xfId="23035" xr:uid="{00000000-0005-0000-0000-0000245E0000}"/>
    <cellStyle name="Normal 6 2 4 3 2 2" xfId="23036" xr:uid="{00000000-0005-0000-0000-0000255E0000}"/>
    <cellStyle name="Normal 6 2 4 3 2 2 2" xfId="23037" xr:uid="{00000000-0005-0000-0000-0000265E0000}"/>
    <cellStyle name="Normal 6 2 4 3 2 2 2 2" xfId="23038" xr:uid="{00000000-0005-0000-0000-0000275E0000}"/>
    <cellStyle name="Normal 6 2 4 3 2 2 3" xfId="23039" xr:uid="{00000000-0005-0000-0000-0000285E0000}"/>
    <cellStyle name="Normal 6 2 4 3 3" xfId="23040" xr:uid="{00000000-0005-0000-0000-0000295E0000}"/>
    <cellStyle name="Normal 6 2 4 3 3 2" xfId="23041" xr:uid="{00000000-0005-0000-0000-00002A5E0000}"/>
    <cellStyle name="Normal 6 2 4 3 3 2 2" xfId="23042" xr:uid="{00000000-0005-0000-0000-00002B5E0000}"/>
    <cellStyle name="Normal 6 2 4 3 3 3" xfId="23043" xr:uid="{00000000-0005-0000-0000-00002C5E0000}"/>
    <cellStyle name="Normal 6 2 4 3 4" xfId="23044" xr:uid="{00000000-0005-0000-0000-00002D5E0000}"/>
    <cellStyle name="Normal 6 2 4 3 4 2" xfId="23045" xr:uid="{00000000-0005-0000-0000-00002E5E0000}"/>
    <cellStyle name="Normal 6 2 4 3 5" xfId="23046" xr:uid="{00000000-0005-0000-0000-00002F5E0000}"/>
    <cellStyle name="Normal 6 2 4 3 6" xfId="23047" xr:uid="{00000000-0005-0000-0000-0000305E0000}"/>
    <cellStyle name="Normal 6 2 4 4" xfId="23048" xr:uid="{00000000-0005-0000-0000-0000315E0000}"/>
    <cellStyle name="Normal 6 2 4 4 2" xfId="23049" xr:uid="{00000000-0005-0000-0000-0000325E0000}"/>
    <cellStyle name="Normal 6 2 4 4 2 2" xfId="23050" xr:uid="{00000000-0005-0000-0000-0000335E0000}"/>
    <cellStyle name="Normal 6 2 4 4 2 2 2" xfId="23051" xr:uid="{00000000-0005-0000-0000-0000345E0000}"/>
    <cellStyle name="Normal 6 2 4 4 2 3" xfId="23052" xr:uid="{00000000-0005-0000-0000-0000355E0000}"/>
    <cellStyle name="Normal 6 2 4 5" xfId="23053" xr:uid="{00000000-0005-0000-0000-0000365E0000}"/>
    <cellStyle name="Normal 6 2 4 5 2" xfId="23054" xr:uid="{00000000-0005-0000-0000-0000375E0000}"/>
    <cellStyle name="Normal 6 2 4 5 2 2" xfId="23055" xr:uid="{00000000-0005-0000-0000-0000385E0000}"/>
    <cellStyle name="Normal 6 2 4 5 3" xfId="23056" xr:uid="{00000000-0005-0000-0000-0000395E0000}"/>
    <cellStyle name="Normal 6 2 4 6" xfId="23057" xr:uid="{00000000-0005-0000-0000-00003A5E0000}"/>
    <cellStyle name="Normal 6 2 4 6 2" xfId="23058" xr:uid="{00000000-0005-0000-0000-00003B5E0000}"/>
    <cellStyle name="Normal 6 2 4 7" xfId="23059" xr:uid="{00000000-0005-0000-0000-00003C5E0000}"/>
    <cellStyle name="Normal 6 2 4 7 2" xfId="23060" xr:uid="{00000000-0005-0000-0000-00003D5E0000}"/>
    <cellStyle name="Normal 6 2 4 8" xfId="23061" xr:uid="{00000000-0005-0000-0000-00003E5E0000}"/>
    <cellStyle name="Normal 6 2 4 9" xfId="23062" xr:uid="{00000000-0005-0000-0000-00003F5E0000}"/>
    <cellStyle name="Normal 6 2 5" xfId="23063" xr:uid="{00000000-0005-0000-0000-0000405E0000}"/>
    <cellStyle name="Normal 6 2 5 2" xfId="23064" xr:uid="{00000000-0005-0000-0000-0000415E0000}"/>
    <cellStyle name="Normal 6 2 5 2 2" xfId="23065" xr:uid="{00000000-0005-0000-0000-0000425E0000}"/>
    <cellStyle name="Normal 6 2 5 2 2 2" xfId="23066" xr:uid="{00000000-0005-0000-0000-0000435E0000}"/>
    <cellStyle name="Normal 6 2 5 2 2 2 2" xfId="23067" xr:uid="{00000000-0005-0000-0000-0000445E0000}"/>
    <cellStyle name="Normal 6 2 5 2 2 2 2 2" xfId="23068" xr:uid="{00000000-0005-0000-0000-0000455E0000}"/>
    <cellStyle name="Normal 6 2 5 2 2 2 3" xfId="23069" xr:uid="{00000000-0005-0000-0000-0000465E0000}"/>
    <cellStyle name="Normal 6 2 5 2 2 3" xfId="23070" xr:uid="{00000000-0005-0000-0000-0000475E0000}"/>
    <cellStyle name="Normal 6 2 5 2 2 3 2" xfId="23071" xr:uid="{00000000-0005-0000-0000-0000485E0000}"/>
    <cellStyle name="Normal 6 2 5 2 2 4" xfId="23072" xr:uid="{00000000-0005-0000-0000-0000495E0000}"/>
    <cellStyle name="Normal 6 2 5 2 3" xfId="23073" xr:uid="{00000000-0005-0000-0000-00004A5E0000}"/>
    <cellStyle name="Normal 6 2 5 2 3 2" xfId="23074" xr:uid="{00000000-0005-0000-0000-00004B5E0000}"/>
    <cellStyle name="Normal 6 2 5 2 3 2 2" xfId="23075" xr:uid="{00000000-0005-0000-0000-00004C5E0000}"/>
    <cellStyle name="Normal 6 2 5 2 3 3" xfId="23076" xr:uid="{00000000-0005-0000-0000-00004D5E0000}"/>
    <cellStyle name="Normal 6 2 5 2 4" xfId="23077" xr:uid="{00000000-0005-0000-0000-00004E5E0000}"/>
    <cellStyle name="Normal 6 2 5 2 4 2" xfId="23078" xr:uid="{00000000-0005-0000-0000-00004F5E0000}"/>
    <cellStyle name="Normal 6 2 5 2 5" xfId="23079" xr:uid="{00000000-0005-0000-0000-0000505E0000}"/>
    <cellStyle name="Normal 6 2 5 2 5 2" xfId="23080" xr:uid="{00000000-0005-0000-0000-0000515E0000}"/>
    <cellStyle name="Normal 6 2 5 2 6" xfId="23081" xr:uid="{00000000-0005-0000-0000-0000525E0000}"/>
    <cellStyle name="Normal 6 2 5 2 7" xfId="23082" xr:uid="{00000000-0005-0000-0000-0000535E0000}"/>
    <cellStyle name="Normal 6 2 5 3" xfId="23083" xr:uid="{00000000-0005-0000-0000-0000545E0000}"/>
    <cellStyle name="Normal 6 2 5 3 2" xfId="23084" xr:uid="{00000000-0005-0000-0000-0000555E0000}"/>
    <cellStyle name="Normal 6 2 5 3 2 2" xfId="23085" xr:uid="{00000000-0005-0000-0000-0000565E0000}"/>
    <cellStyle name="Normal 6 2 5 3 2 2 2" xfId="23086" xr:uid="{00000000-0005-0000-0000-0000575E0000}"/>
    <cellStyle name="Normal 6 2 5 3 2 2 2 2" xfId="23087" xr:uid="{00000000-0005-0000-0000-0000585E0000}"/>
    <cellStyle name="Normal 6 2 5 3 2 2 3" xfId="23088" xr:uid="{00000000-0005-0000-0000-0000595E0000}"/>
    <cellStyle name="Normal 6 2 5 3 3" xfId="23089" xr:uid="{00000000-0005-0000-0000-00005A5E0000}"/>
    <cellStyle name="Normal 6 2 5 3 3 2" xfId="23090" xr:uid="{00000000-0005-0000-0000-00005B5E0000}"/>
    <cellStyle name="Normal 6 2 5 3 3 2 2" xfId="23091" xr:uid="{00000000-0005-0000-0000-00005C5E0000}"/>
    <cellStyle name="Normal 6 2 5 3 3 3" xfId="23092" xr:uid="{00000000-0005-0000-0000-00005D5E0000}"/>
    <cellStyle name="Normal 6 2 5 3 4" xfId="23093" xr:uid="{00000000-0005-0000-0000-00005E5E0000}"/>
    <cellStyle name="Normal 6 2 5 3 4 2" xfId="23094" xr:uid="{00000000-0005-0000-0000-00005F5E0000}"/>
    <cellStyle name="Normal 6 2 5 3 5" xfId="23095" xr:uid="{00000000-0005-0000-0000-0000605E0000}"/>
    <cellStyle name="Normal 6 2 5 3 6" xfId="23096" xr:uid="{00000000-0005-0000-0000-0000615E0000}"/>
    <cellStyle name="Normal 6 2 5 4" xfId="23097" xr:uid="{00000000-0005-0000-0000-0000625E0000}"/>
    <cellStyle name="Normal 6 2 5 4 2" xfId="23098" xr:uid="{00000000-0005-0000-0000-0000635E0000}"/>
    <cellStyle name="Normal 6 2 5 4 2 2" xfId="23099" xr:uid="{00000000-0005-0000-0000-0000645E0000}"/>
    <cellStyle name="Normal 6 2 5 4 2 2 2" xfId="23100" xr:uid="{00000000-0005-0000-0000-0000655E0000}"/>
    <cellStyle name="Normal 6 2 5 4 2 3" xfId="23101" xr:uid="{00000000-0005-0000-0000-0000665E0000}"/>
    <cellStyle name="Normal 6 2 5 5" xfId="23102" xr:uid="{00000000-0005-0000-0000-0000675E0000}"/>
    <cellStyle name="Normal 6 2 5 5 2" xfId="23103" xr:uid="{00000000-0005-0000-0000-0000685E0000}"/>
    <cellStyle name="Normal 6 2 5 5 2 2" xfId="23104" xr:uid="{00000000-0005-0000-0000-0000695E0000}"/>
    <cellStyle name="Normal 6 2 5 5 3" xfId="23105" xr:uid="{00000000-0005-0000-0000-00006A5E0000}"/>
    <cellStyle name="Normal 6 2 5 6" xfId="23106" xr:uid="{00000000-0005-0000-0000-00006B5E0000}"/>
    <cellStyle name="Normal 6 2 5 6 2" xfId="23107" xr:uid="{00000000-0005-0000-0000-00006C5E0000}"/>
    <cellStyle name="Normal 6 2 5 7" xfId="23108" xr:uid="{00000000-0005-0000-0000-00006D5E0000}"/>
    <cellStyle name="Normal 6 2 5 7 2" xfId="23109" xr:uid="{00000000-0005-0000-0000-00006E5E0000}"/>
    <cellStyle name="Normal 6 2 5 8" xfId="23110" xr:uid="{00000000-0005-0000-0000-00006F5E0000}"/>
    <cellStyle name="Normal 6 2 5 9" xfId="23111" xr:uid="{00000000-0005-0000-0000-0000705E0000}"/>
    <cellStyle name="Normal 6 2 6" xfId="23112" xr:uid="{00000000-0005-0000-0000-0000715E0000}"/>
    <cellStyle name="Normal 6 2 6 2" xfId="23113" xr:uid="{00000000-0005-0000-0000-0000725E0000}"/>
    <cellStyle name="Normal 6 2 6 2 2" xfId="23114" xr:uid="{00000000-0005-0000-0000-0000735E0000}"/>
    <cellStyle name="Normal 6 2 6 2 2 2" xfId="23115" xr:uid="{00000000-0005-0000-0000-0000745E0000}"/>
    <cellStyle name="Normal 6 2 6 2 2 2 2" xfId="23116" xr:uid="{00000000-0005-0000-0000-0000755E0000}"/>
    <cellStyle name="Normal 6 2 6 2 2 2 2 2" xfId="23117" xr:uid="{00000000-0005-0000-0000-0000765E0000}"/>
    <cellStyle name="Normal 6 2 6 2 2 2 3" xfId="23118" xr:uid="{00000000-0005-0000-0000-0000775E0000}"/>
    <cellStyle name="Normal 6 2 6 2 3" xfId="23119" xr:uid="{00000000-0005-0000-0000-0000785E0000}"/>
    <cellStyle name="Normal 6 2 6 2 3 2" xfId="23120" xr:uid="{00000000-0005-0000-0000-0000795E0000}"/>
    <cellStyle name="Normal 6 2 6 2 3 2 2" xfId="23121" xr:uid="{00000000-0005-0000-0000-00007A5E0000}"/>
    <cellStyle name="Normal 6 2 6 2 3 3" xfId="23122" xr:uid="{00000000-0005-0000-0000-00007B5E0000}"/>
    <cellStyle name="Normal 6 2 6 2 4" xfId="23123" xr:uid="{00000000-0005-0000-0000-00007C5E0000}"/>
    <cellStyle name="Normal 6 2 6 2 4 2" xfId="23124" xr:uid="{00000000-0005-0000-0000-00007D5E0000}"/>
    <cellStyle name="Normal 6 2 6 2 5" xfId="23125" xr:uid="{00000000-0005-0000-0000-00007E5E0000}"/>
    <cellStyle name="Normal 6 2 6 2 6" xfId="23126" xr:uid="{00000000-0005-0000-0000-00007F5E0000}"/>
    <cellStyle name="Normal 6 2 6 3" xfId="23127" xr:uid="{00000000-0005-0000-0000-0000805E0000}"/>
    <cellStyle name="Normal 6 2 6 3 2" xfId="23128" xr:uid="{00000000-0005-0000-0000-0000815E0000}"/>
    <cellStyle name="Normal 6 2 6 3 2 2" xfId="23129" xr:uid="{00000000-0005-0000-0000-0000825E0000}"/>
    <cellStyle name="Normal 6 2 6 3 2 2 2" xfId="23130" xr:uid="{00000000-0005-0000-0000-0000835E0000}"/>
    <cellStyle name="Normal 6 2 6 3 2 3" xfId="23131" xr:uid="{00000000-0005-0000-0000-0000845E0000}"/>
    <cellStyle name="Normal 6 2 6 4" xfId="23132" xr:uid="{00000000-0005-0000-0000-0000855E0000}"/>
    <cellStyle name="Normal 6 2 6 4 2" xfId="23133" xr:uid="{00000000-0005-0000-0000-0000865E0000}"/>
    <cellStyle name="Normal 6 2 6 4 2 2" xfId="23134" xr:uid="{00000000-0005-0000-0000-0000875E0000}"/>
    <cellStyle name="Normal 6 2 6 4 3" xfId="23135" xr:uid="{00000000-0005-0000-0000-0000885E0000}"/>
    <cellStyle name="Normal 6 2 6 5" xfId="23136" xr:uid="{00000000-0005-0000-0000-0000895E0000}"/>
    <cellStyle name="Normal 6 2 6 5 2" xfId="23137" xr:uid="{00000000-0005-0000-0000-00008A5E0000}"/>
    <cellStyle name="Normal 6 2 6 6" xfId="23138" xr:uid="{00000000-0005-0000-0000-00008B5E0000}"/>
    <cellStyle name="Normal 6 2 6 6 2" xfId="23139" xr:uid="{00000000-0005-0000-0000-00008C5E0000}"/>
    <cellStyle name="Normal 6 2 6 7" xfId="23140" xr:uid="{00000000-0005-0000-0000-00008D5E0000}"/>
    <cellStyle name="Normal 6 2 6 8" xfId="23141" xr:uid="{00000000-0005-0000-0000-00008E5E0000}"/>
    <cellStyle name="Normal 6 2 7" xfId="23142" xr:uid="{00000000-0005-0000-0000-00008F5E0000}"/>
    <cellStyle name="Normal 6 2 7 2" xfId="23143" xr:uid="{00000000-0005-0000-0000-0000905E0000}"/>
    <cellStyle name="Normal 6 2 7 2 2" xfId="23144" xr:uid="{00000000-0005-0000-0000-0000915E0000}"/>
    <cellStyle name="Normal 6 2 7 2 2 2" xfId="23145" xr:uid="{00000000-0005-0000-0000-0000925E0000}"/>
    <cellStyle name="Normal 6 2 7 2 2 2 2" xfId="23146" xr:uid="{00000000-0005-0000-0000-0000935E0000}"/>
    <cellStyle name="Normal 6 2 7 2 2 3" xfId="23147" xr:uid="{00000000-0005-0000-0000-0000945E0000}"/>
    <cellStyle name="Normal 6 2 7 2 3" xfId="23148" xr:uid="{00000000-0005-0000-0000-0000955E0000}"/>
    <cellStyle name="Normal 6 2 7 2 3 2" xfId="23149" xr:uid="{00000000-0005-0000-0000-0000965E0000}"/>
    <cellStyle name="Normal 6 2 7 2 4" xfId="23150" xr:uid="{00000000-0005-0000-0000-0000975E0000}"/>
    <cellStyle name="Normal 6 2 7 3" xfId="23151" xr:uid="{00000000-0005-0000-0000-0000985E0000}"/>
    <cellStyle name="Normal 6 2 7 3 2" xfId="23152" xr:uid="{00000000-0005-0000-0000-0000995E0000}"/>
    <cellStyle name="Normal 6 2 7 3 2 2" xfId="23153" xr:uid="{00000000-0005-0000-0000-00009A5E0000}"/>
    <cellStyle name="Normal 6 2 7 3 3" xfId="23154" xr:uid="{00000000-0005-0000-0000-00009B5E0000}"/>
    <cellStyle name="Normal 6 2 7 4" xfId="23155" xr:uid="{00000000-0005-0000-0000-00009C5E0000}"/>
    <cellStyle name="Normal 6 2 7 4 2" xfId="23156" xr:uid="{00000000-0005-0000-0000-00009D5E0000}"/>
    <cellStyle name="Normal 6 2 7 5" xfId="23157" xr:uid="{00000000-0005-0000-0000-00009E5E0000}"/>
    <cellStyle name="Normal 6 2 7 5 2" xfId="23158" xr:uid="{00000000-0005-0000-0000-00009F5E0000}"/>
    <cellStyle name="Normal 6 2 7 6" xfId="23159" xr:uid="{00000000-0005-0000-0000-0000A05E0000}"/>
    <cellStyle name="Normal 6 2 7 7" xfId="23160" xr:uid="{00000000-0005-0000-0000-0000A15E0000}"/>
    <cellStyle name="Normal 6 2 8" xfId="23161" xr:uid="{00000000-0005-0000-0000-0000A25E0000}"/>
    <cellStyle name="Normal 6 2 8 2" xfId="23162" xr:uid="{00000000-0005-0000-0000-0000A35E0000}"/>
    <cellStyle name="Normal 6 2 8 2 2" xfId="23163" xr:uid="{00000000-0005-0000-0000-0000A45E0000}"/>
    <cellStyle name="Normal 6 2 8 2 2 2" xfId="23164" xr:uid="{00000000-0005-0000-0000-0000A55E0000}"/>
    <cellStyle name="Normal 6 2 8 2 2 2 2" xfId="23165" xr:uid="{00000000-0005-0000-0000-0000A65E0000}"/>
    <cellStyle name="Normal 6 2 8 2 2 3" xfId="23166" xr:uid="{00000000-0005-0000-0000-0000A75E0000}"/>
    <cellStyle name="Normal 6 2 8 2 3" xfId="23167" xr:uid="{00000000-0005-0000-0000-0000A85E0000}"/>
    <cellStyle name="Normal 6 2 8 2 3 2" xfId="23168" xr:uid="{00000000-0005-0000-0000-0000A95E0000}"/>
    <cellStyle name="Normal 6 2 8 2 4" xfId="23169" xr:uid="{00000000-0005-0000-0000-0000AA5E0000}"/>
    <cellStyle name="Normal 6 2 8 3" xfId="23170" xr:uid="{00000000-0005-0000-0000-0000AB5E0000}"/>
    <cellStyle name="Normal 6 2 8 3 2" xfId="23171" xr:uid="{00000000-0005-0000-0000-0000AC5E0000}"/>
    <cellStyle name="Normal 6 2 8 3 2 2" xfId="23172" xr:uid="{00000000-0005-0000-0000-0000AD5E0000}"/>
    <cellStyle name="Normal 6 2 8 3 3" xfId="23173" xr:uid="{00000000-0005-0000-0000-0000AE5E0000}"/>
    <cellStyle name="Normal 6 2 8 4" xfId="23174" xr:uid="{00000000-0005-0000-0000-0000AF5E0000}"/>
    <cellStyle name="Normal 6 2 8 4 2" xfId="23175" xr:uid="{00000000-0005-0000-0000-0000B05E0000}"/>
    <cellStyle name="Normal 6 2 8 5" xfId="23176" xr:uid="{00000000-0005-0000-0000-0000B15E0000}"/>
    <cellStyle name="Normal 6 2 8 5 2" xfId="23177" xr:uid="{00000000-0005-0000-0000-0000B25E0000}"/>
    <cellStyle name="Normal 6 2 8 6" xfId="23178" xr:uid="{00000000-0005-0000-0000-0000B35E0000}"/>
    <cellStyle name="Normal 6 2 8 7" xfId="23179" xr:uid="{00000000-0005-0000-0000-0000B45E0000}"/>
    <cellStyle name="Normal 6 2 9" xfId="23180" xr:uid="{00000000-0005-0000-0000-0000B55E0000}"/>
    <cellStyle name="Normal 6 2 9 2" xfId="23181" xr:uid="{00000000-0005-0000-0000-0000B65E0000}"/>
    <cellStyle name="Normal 6 2 9 2 2" xfId="23182" xr:uid="{00000000-0005-0000-0000-0000B75E0000}"/>
    <cellStyle name="Normal 6 2 9 3" xfId="23183" xr:uid="{00000000-0005-0000-0000-0000B85E0000}"/>
    <cellStyle name="Normal 6 3" xfId="23184" xr:uid="{00000000-0005-0000-0000-0000B95E0000}"/>
    <cellStyle name="Normal 6 3 2" xfId="23185" xr:uid="{00000000-0005-0000-0000-0000BA5E0000}"/>
    <cellStyle name="Normal 6 3 3" xfId="38066" xr:uid="{00000000-0005-0000-0000-0000BB5E0000}"/>
    <cellStyle name="Normal 6 4" xfId="23186" xr:uid="{00000000-0005-0000-0000-0000BC5E0000}"/>
    <cellStyle name="Normal 6 4 2" xfId="23187" xr:uid="{00000000-0005-0000-0000-0000BD5E0000}"/>
    <cellStyle name="Normal 6 4 2 2" xfId="23188" xr:uid="{00000000-0005-0000-0000-0000BE5E0000}"/>
    <cellStyle name="Normal 6 4 2 2 2" xfId="23189" xr:uid="{00000000-0005-0000-0000-0000BF5E0000}"/>
    <cellStyle name="Normal 6 4 2 2 2 2" xfId="23190" xr:uid="{00000000-0005-0000-0000-0000C05E0000}"/>
    <cellStyle name="Normal 6 4 2 2 2 2 2" xfId="23191" xr:uid="{00000000-0005-0000-0000-0000C15E0000}"/>
    <cellStyle name="Normal 6 4 2 2 2 3" xfId="23192" xr:uid="{00000000-0005-0000-0000-0000C25E0000}"/>
    <cellStyle name="Normal 6 4 2 2 3" xfId="23193" xr:uid="{00000000-0005-0000-0000-0000C35E0000}"/>
    <cellStyle name="Normal 6 4 2 2 3 2" xfId="23194" xr:uid="{00000000-0005-0000-0000-0000C45E0000}"/>
    <cellStyle name="Normal 6 4 2 2 4" xfId="23195" xr:uid="{00000000-0005-0000-0000-0000C55E0000}"/>
    <cellStyle name="Normal 6 4 2 3" xfId="23196" xr:uid="{00000000-0005-0000-0000-0000C65E0000}"/>
    <cellStyle name="Normal 6 4 2 3 2" xfId="23197" xr:uid="{00000000-0005-0000-0000-0000C75E0000}"/>
    <cellStyle name="Normal 6 4 2 3 2 2" xfId="23198" xr:uid="{00000000-0005-0000-0000-0000C85E0000}"/>
    <cellStyle name="Normal 6 4 2 3 3" xfId="23199" xr:uid="{00000000-0005-0000-0000-0000C95E0000}"/>
    <cellStyle name="Normal 6 4 2 4" xfId="23200" xr:uid="{00000000-0005-0000-0000-0000CA5E0000}"/>
    <cellStyle name="Normal 6 4 2 4 2" xfId="23201" xr:uid="{00000000-0005-0000-0000-0000CB5E0000}"/>
    <cellStyle name="Normal 6 4 2 5" xfId="23202" xr:uid="{00000000-0005-0000-0000-0000CC5E0000}"/>
    <cellStyle name="Normal 6 4 2 5 2" xfId="23203" xr:uid="{00000000-0005-0000-0000-0000CD5E0000}"/>
    <cellStyle name="Normal 6 4 2 6" xfId="23204" xr:uid="{00000000-0005-0000-0000-0000CE5E0000}"/>
    <cellStyle name="Normal 6 4 2 7" xfId="23205" xr:uid="{00000000-0005-0000-0000-0000CF5E0000}"/>
    <cellStyle name="Normal 6 4 3" xfId="23206" xr:uid="{00000000-0005-0000-0000-0000D05E0000}"/>
    <cellStyle name="Normal 6 4 3 2" xfId="23207" xr:uid="{00000000-0005-0000-0000-0000D15E0000}"/>
    <cellStyle name="Normal 6 4 3 2 2" xfId="23208" xr:uid="{00000000-0005-0000-0000-0000D25E0000}"/>
    <cellStyle name="Normal 6 4 3 2 2 2" xfId="23209" xr:uid="{00000000-0005-0000-0000-0000D35E0000}"/>
    <cellStyle name="Normal 6 4 3 2 2 2 2" xfId="23210" xr:uid="{00000000-0005-0000-0000-0000D45E0000}"/>
    <cellStyle name="Normal 6 4 3 2 2 3" xfId="23211" xr:uid="{00000000-0005-0000-0000-0000D55E0000}"/>
    <cellStyle name="Normal 6 4 3 3" xfId="23212" xr:uid="{00000000-0005-0000-0000-0000D65E0000}"/>
    <cellStyle name="Normal 6 4 3 3 2" xfId="23213" xr:uid="{00000000-0005-0000-0000-0000D75E0000}"/>
    <cellStyle name="Normal 6 4 3 3 2 2" xfId="23214" xr:uid="{00000000-0005-0000-0000-0000D85E0000}"/>
    <cellStyle name="Normal 6 4 3 3 3" xfId="23215" xr:uid="{00000000-0005-0000-0000-0000D95E0000}"/>
    <cellStyle name="Normal 6 4 3 4" xfId="23216" xr:uid="{00000000-0005-0000-0000-0000DA5E0000}"/>
    <cellStyle name="Normal 6 4 3 4 2" xfId="23217" xr:uid="{00000000-0005-0000-0000-0000DB5E0000}"/>
    <cellStyle name="Normal 6 4 3 5" xfId="23218" xr:uid="{00000000-0005-0000-0000-0000DC5E0000}"/>
    <cellStyle name="Normal 6 4 3 6" xfId="23219" xr:uid="{00000000-0005-0000-0000-0000DD5E0000}"/>
    <cellStyle name="Normal 6 4 4" xfId="23220" xr:uid="{00000000-0005-0000-0000-0000DE5E0000}"/>
    <cellStyle name="Normal 6 4 4 2" xfId="23221" xr:uid="{00000000-0005-0000-0000-0000DF5E0000}"/>
    <cellStyle name="Normal 6 4 4 2 2" xfId="23222" xr:uid="{00000000-0005-0000-0000-0000E05E0000}"/>
    <cellStyle name="Normal 6 4 4 2 2 2" xfId="23223" xr:uid="{00000000-0005-0000-0000-0000E15E0000}"/>
    <cellStyle name="Normal 6 4 4 2 3" xfId="23224" xr:uid="{00000000-0005-0000-0000-0000E25E0000}"/>
    <cellStyle name="Normal 6 4 5" xfId="23225" xr:uid="{00000000-0005-0000-0000-0000E35E0000}"/>
    <cellStyle name="Normal 6 4 5 2" xfId="23226" xr:uid="{00000000-0005-0000-0000-0000E45E0000}"/>
    <cellStyle name="Normal 6 4 5 2 2" xfId="23227" xr:uid="{00000000-0005-0000-0000-0000E55E0000}"/>
    <cellStyle name="Normal 6 4 5 3" xfId="23228" xr:uid="{00000000-0005-0000-0000-0000E65E0000}"/>
    <cellStyle name="Normal 6 4 6" xfId="23229" xr:uid="{00000000-0005-0000-0000-0000E75E0000}"/>
    <cellStyle name="Normal 6 4 6 2" xfId="23230" xr:uid="{00000000-0005-0000-0000-0000E85E0000}"/>
    <cellStyle name="Normal 6 4 7" xfId="23231" xr:uid="{00000000-0005-0000-0000-0000E95E0000}"/>
    <cellStyle name="Normal 6 4 7 2" xfId="23232" xr:uid="{00000000-0005-0000-0000-0000EA5E0000}"/>
    <cellStyle name="Normal 6 4 8" xfId="23233" xr:uid="{00000000-0005-0000-0000-0000EB5E0000}"/>
    <cellStyle name="Normal 6 4 9" xfId="23234" xr:uid="{00000000-0005-0000-0000-0000EC5E0000}"/>
    <cellStyle name="Normal 6 5" xfId="23235" xr:uid="{00000000-0005-0000-0000-0000ED5E0000}"/>
    <cellStyle name="Normal 6 5 2" xfId="23236" xr:uid="{00000000-0005-0000-0000-0000EE5E0000}"/>
    <cellStyle name="Normal 6 5 2 2" xfId="23237" xr:uid="{00000000-0005-0000-0000-0000EF5E0000}"/>
    <cellStyle name="Normal 6 5 2 2 2" xfId="23238" xr:uid="{00000000-0005-0000-0000-0000F05E0000}"/>
    <cellStyle name="Normal 6 5 2 2 2 2" xfId="23239" xr:uid="{00000000-0005-0000-0000-0000F15E0000}"/>
    <cellStyle name="Normal 6 5 2 2 2 2 2" xfId="23240" xr:uid="{00000000-0005-0000-0000-0000F25E0000}"/>
    <cellStyle name="Normal 6 5 2 2 2 3" xfId="23241" xr:uid="{00000000-0005-0000-0000-0000F35E0000}"/>
    <cellStyle name="Normal 6 5 2 2 3" xfId="23242" xr:uid="{00000000-0005-0000-0000-0000F45E0000}"/>
    <cellStyle name="Normal 6 5 2 2 3 2" xfId="23243" xr:uid="{00000000-0005-0000-0000-0000F55E0000}"/>
    <cellStyle name="Normal 6 5 2 2 4" xfId="23244" xr:uid="{00000000-0005-0000-0000-0000F65E0000}"/>
    <cellStyle name="Normal 6 5 2 3" xfId="23245" xr:uid="{00000000-0005-0000-0000-0000F75E0000}"/>
    <cellStyle name="Normal 6 5 2 3 2" xfId="23246" xr:uid="{00000000-0005-0000-0000-0000F85E0000}"/>
    <cellStyle name="Normal 6 5 2 3 2 2" xfId="23247" xr:uid="{00000000-0005-0000-0000-0000F95E0000}"/>
    <cellStyle name="Normal 6 5 2 3 3" xfId="23248" xr:uid="{00000000-0005-0000-0000-0000FA5E0000}"/>
    <cellStyle name="Normal 6 5 2 4" xfId="23249" xr:uid="{00000000-0005-0000-0000-0000FB5E0000}"/>
    <cellStyle name="Normal 6 5 2 4 2" xfId="23250" xr:uid="{00000000-0005-0000-0000-0000FC5E0000}"/>
    <cellStyle name="Normal 6 5 2 5" xfId="23251" xr:uid="{00000000-0005-0000-0000-0000FD5E0000}"/>
    <cellStyle name="Normal 6 5 2 5 2" xfId="23252" xr:uid="{00000000-0005-0000-0000-0000FE5E0000}"/>
    <cellStyle name="Normal 6 5 2 6" xfId="23253" xr:uid="{00000000-0005-0000-0000-0000FF5E0000}"/>
    <cellStyle name="Normal 6 5 2 7" xfId="23254" xr:uid="{00000000-0005-0000-0000-0000005F0000}"/>
    <cellStyle name="Normal 6 5 3" xfId="23255" xr:uid="{00000000-0005-0000-0000-0000015F0000}"/>
    <cellStyle name="Normal 6 5 3 2" xfId="23256" xr:uid="{00000000-0005-0000-0000-0000025F0000}"/>
    <cellStyle name="Normal 6 5 3 2 2" xfId="23257" xr:uid="{00000000-0005-0000-0000-0000035F0000}"/>
    <cellStyle name="Normal 6 5 3 2 2 2" xfId="23258" xr:uid="{00000000-0005-0000-0000-0000045F0000}"/>
    <cellStyle name="Normal 6 5 3 2 2 2 2" xfId="23259" xr:uid="{00000000-0005-0000-0000-0000055F0000}"/>
    <cellStyle name="Normal 6 5 3 2 2 3" xfId="23260" xr:uid="{00000000-0005-0000-0000-0000065F0000}"/>
    <cellStyle name="Normal 6 5 3 3" xfId="23261" xr:uid="{00000000-0005-0000-0000-0000075F0000}"/>
    <cellStyle name="Normal 6 5 3 3 2" xfId="23262" xr:uid="{00000000-0005-0000-0000-0000085F0000}"/>
    <cellStyle name="Normal 6 5 3 3 2 2" xfId="23263" xr:uid="{00000000-0005-0000-0000-0000095F0000}"/>
    <cellStyle name="Normal 6 5 3 3 3" xfId="23264" xr:uid="{00000000-0005-0000-0000-00000A5F0000}"/>
    <cellStyle name="Normal 6 5 3 4" xfId="23265" xr:uid="{00000000-0005-0000-0000-00000B5F0000}"/>
    <cellStyle name="Normal 6 5 3 4 2" xfId="23266" xr:uid="{00000000-0005-0000-0000-00000C5F0000}"/>
    <cellStyle name="Normal 6 5 3 5" xfId="23267" xr:uid="{00000000-0005-0000-0000-00000D5F0000}"/>
    <cellStyle name="Normal 6 5 3 6" xfId="23268" xr:uid="{00000000-0005-0000-0000-00000E5F0000}"/>
    <cellStyle name="Normal 6 5 4" xfId="23269" xr:uid="{00000000-0005-0000-0000-00000F5F0000}"/>
    <cellStyle name="Normal 6 5 4 2" xfId="23270" xr:uid="{00000000-0005-0000-0000-0000105F0000}"/>
    <cellStyle name="Normal 6 5 4 2 2" xfId="23271" xr:uid="{00000000-0005-0000-0000-0000115F0000}"/>
    <cellStyle name="Normal 6 5 4 2 2 2" xfId="23272" xr:uid="{00000000-0005-0000-0000-0000125F0000}"/>
    <cellStyle name="Normal 6 5 4 2 3" xfId="23273" xr:uid="{00000000-0005-0000-0000-0000135F0000}"/>
    <cellStyle name="Normal 6 5 5" xfId="23274" xr:uid="{00000000-0005-0000-0000-0000145F0000}"/>
    <cellStyle name="Normal 6 5 5 2" xfId="23275" xr:uid="{00000000-0005-0000-0000-0000155F0000}"/>
    <cellStyle name="Normal 6 5 5 2 2" xfId="23276" xr:uid="{00000000-0005-0000-0000-0000165F0000}"/>
    <cellStyle name="Normal 6 5 5 3" xfId="23277" xr:uid="{00000000-0005-0000-0000-0000175F0000}"/>
    <cellStyle name="Normal 6 5 6" xfId="23278" xr:uid="{00000000-0005-0000-0000-0000185F0000}"/>
    <cellStyle name="Normal 6 5 6 2" xfId="23279" xr:uid="{00000000-0005-0000-0000-0000195F0000}"/>
    <cellStyle name="Normal 6 5 7" xfId="23280" xr:uid="{00000000-0005-0000-0000-00001A5F0000}"/>
    <cellStyle name="Normal 6 5 7 2" xfId="23281" xr:uid="{00000000-0005-0000-0000-00001B5F0000}"/>
    <cellStyle name="Normal 6 5 8" xfId="23282" xr:uid="{00000000-0005-0000-0000-00001C5F0000}"/>
    <cellStyle name="Normal 6 5 9" xfId="23283" xr:uid="{00000000-0005-0000-0000-00001D5F0000}"/>
    <cellStyle name="Normal 6 6" xfId="23284" xr:uid="{00000000-0005-0000-0000-00001E5F0000}"/>
    <cellStyle name="Normal 6 6 2" xfId="23285" xr:uid="{00000000-0005-0000-0000-00001F5F0000}"/>
    <cellStyle name="Normal 6 6 2 2" xfId="23286" xr:uid="{00000000-0005-0000-0000-0000205F0000}"/>
    <cellStyle name="Normal 6 6 2 2 2" xfId="23287" xr:uid="{00000000-0005-0000-0000-0000215F0000}"/>
    <cellStyle name="Normal 6 6 2 2 2 2" xfId="23288" xr:uid="{00000000-0005-0000-0000-0000225F0000}"/>
    <cellStyle name="Normal 6 6 2 2 2 2 2" xfId="23289" xr:uid="{00000000-0005-0000-0000-0000235F0000}"/>
    <cellStyle name="Normal 6 6 2 2 2 3" xfId="23290" xr:uid="{00000000-0005-0000-0000-0000245F0000}"/>
    <cellStyle name="Normal 6 6 2 3" xfId="23291" xr:uid="{00000000-0005-0000-0000-0000255F0000}"/>
    <cellStyle name="Normal 6 6 2 3 2" xfId="23292" xr:uid="{00000000-0005-0000-0000-0000265F0000}"/>
    <cellStyle name="Normal 6 6 2 3 2 2" xfId="23293" xr:uid="{00000000-0005-0000-0000-0000275F0000}"/>
    <cellStyle name="Normal 6 6 2 3 3" xfId="23294" xr:uid="{00000000-0005-0000-0000-0000285F0000}"/>
    <cellStyle name="Normal 6 6 2 4" xfId="23295" xr:uid="{00000000-0005-0000-0000-0000295F0000}"/>
    <cellStyle name="Normal 6 6 2 4 2" xfId="23296" xr:uid="{00000000-0005-0000-0000-00002A5F0000}"/>
    <cellStyle name="Normal 6 6 2 5" xfId="23297" xr:uid="{00000000-0005-0000-0000-00002B5F0000}"/>
    <cellStyle name="Normal 6 6 2 6" xfId="23298" xr:uid="{00000000-0005-0000-0000-00002C5F0000}"/>
    <cellStyle name="Normal 6 6 3" xfId="23299" xr:uid="{00000000-0005-0000-0000-00002D5F0000}"/>
    <cellStyle name="Normal 6 6 3 2" xfId="23300" xr:uid="{00000000-0005-0000-0000-00002E5F0000}"/>
    <cellStyle name="Normal 6 6 3 2 2" xfId="23301" xr:uid="{00000000-0005-0000-0000-00002F5F0000}"/>
    <cellStyle name="Normal 6 6 3 2 2 2" xfId="23302" xr:uid="{00000000-0005-0000-0000-0000305F0000}"/>
    <cellStyle name="Normal 6 6 3 2 3" xfId="23303" xr:uid="{00000000-0005-0000-0000-0000315F0000}"/>
    <cellStyle name="Normal 6 6 4" xfId="23304" xr:uid="{00000000-0005-0000-0000-0000325F0000}"/>
    <cellStyle name="Normal 6 6 4 2" xfId="23305" xr:uid="{00000000-0005-0000-0000-0000335F0000}"/>
    <cellStyle name="Normal 6 6 4 2 2" xfId="23306" xr:uid="{00000000-0005-0000-0000-0000345F0000}"/>
    <cellStyle name="Normal 6 6 4 3" xfId="23307" xr:uid="{00000000-0005-0000-0000-0000355F0000}"/>
    <cellStyle name="Normal 6 6 5" xfId="23308" xr:uid="{00000000-0005-0000-0000-0000365F0000}"/>
    <cellStyle name="Normal 6 6 5 2" xfId="23309" xr:uid="{00000000-0005-0000-0000-0000375F0000}"/>
    <cellStyle name="Normal 6 6 6" xfId="23310" xr:uid="{00000000-0005-0000-0000-0000385F0000}"/>
    <cellStyle name="Normal 6 6 6 2" xfId="23311" xr:uid="{00000000-0005-0000-0000-0000395F0000}"/>
    <cellStyle name="Normal 6 6 7" xfId="23312" xr:uid="{00000000-0005-0000-0000-00003A5F0000}"/>
    <cellStyle name="Normal 6 6 8" xfId="23313" xr:uid="{00000000-0005-0000-0000-00003B5F0000}"/>
    <cellStyle name="Normal 6 7" xfId="23314" xr:uid="{00000000-0005-0000-0000-00003C5F0000}"/>
    <cellStyle name="Normal 6 7 2" xfId="23315" xr:uid="{00000000-0005-0000-0000-00003D5F0000}"/>
    <cellStyle name="Normal 6 7 2 2" xfId="23316" xr:uid="{00000000-0005-0000-0000-00003E5F0000}"/>
    <cellStyle name="Normal 6 7 2 2 2" xfId="23317" xr:uid="{00000000-0005-0000-0000-00003F5F0000}"/>
    <cellStyle name="Normal 6 7 2 2 2 2" xfId="23318" xr:uid="{00000000-0005-0000-0000-0000405F0000}"/>
    <cellStyle name="Normal 6 7 2 2 3" xfId="23319" xr:uid="{00000000-0005-0000-0000-0000415F0000}"/>
    <cellStyle name="Normal 6 7 2 3" xfId="23320" xr:uid="{00000000-0005-0000-0000-0000425F0000}"/>
    <cellStyle name="Normal 6 7 2 3 2" xfId="23321" xr:uid="{00000000-0005-0000-0000-0000435F0000}"/>
    <cellStyle name="Normal 6 7 2 4" xfId="23322" xr:uid="{00000000-0005-0000-0000-0000445F0000}"/>
    <cellStyle name="Normal 6 7 3" xfId="23323" xr:uid="{00000000-0005-0000-0000-0000455F0000}"/>
    <cellStyle name="Normal 6 7 3 2" xfId="23324" xr:uid="{00000000-0005-0000-0000-0000465F0000}"/>
    <cellStyle name="Normal 6 7 3 2 2" xfId="23325" xr:uid="{00000000-0005-0000-0000-0000475F0000}"/>
    <cellStyle name="Normal 6 7 3 3" xfId="23326" xr:uid="{00000000-0005-0000-0000-0000485F0000}"/>
    <cellStyle name="Normal 6 7 4" xfId="23327" xr:uid="{00000000-0005-0000-0000-0000495F0000}"/>
    <cellStyle name="Normal 6 7 4 2" xfId="23328" xr:uid="{00000000-0005-0000-0000-00004A5F0000}"/>
    <cellStyle name="Normal 6 7 5" xfId="23329" xr:uid="{00000000-0005-0000-0000-00004B5F0000}"/>
    <cellStyle name="Normal 6 7 5 2" xfId="23330" xr:uid="{00000000-0005-0000-0000-00004C5F0000}"/>
    <cellStyle name="Normal 6 7 6" xfId="23331" xr:uid="{00000000-0005-0000-0000-00004D5F0000}"/>
    <cellStyle name="Normal 6 7 7" xfId="23332" xr:uid="{00000000-0005-0000-0000-00004E5F0000}"/>
    <cellStyle name="Normal 6 8" xfId="23333" xr:uid="{00000000-0005-0000-0000-00004F5F0000}"/>
    <cellStyle name="Normal 6 8 2" xfId="23334" xr:uid="{00000000-0005-0000-0000-0000505F0000}"/>
    <cellStyle name="Normal 6 8 2 2" xfId="23335" xr:uid="{00000000-0005-0000-0000-0000515F0000}"/>
    <cellStyle name="Normal 6 8 2 2 2" xfId="23336" xr:uid="{00000000-0005-0000-0000-0000525F0000}"/>
    <cellStyle name="Normal 6 8 2 2 2 2" xfId="23337" xr:uid="{00000000-0005-0000-0000-0000535F0000}"/>
    <cellStyle name="Normal 6 8 2 2 3" xfId="23338" xr:uid="{00000000-0005-0000-0000-0000545F0000}"/>
    <cellStyle name="Normal 6 8 2 3" xfId="23339" xr:uid="{00000000-0005-0000-0000-0000555F0000}"/>
    <cellStyle name="Normal 6 8 2 3 2" xfId="23340" xr:uid="{00000000-0005-0000-0000-0000565F0000}"/>
    <cellStyle name="Normal 6 8 2 4" xfId="23341" xr:uid="{00000000-0005-0000-0000-0000575F0000}"/>
    <cellStyle name="Normal 6 8 3" xfId="23342" xr:uid="{00000000-0005-0000-0000-0000585F0000}"/>
    <cellStyle name="Normal 6 8 3 2" xfId="23343" xr:uid="{00000000-0005-0000-0000-0000595F0000}"/>
    <cellStyle name="Normal 6 8 3 2 2" xfId="23344" xr:uid="{00000000-0005-0000-0000-00005A5F0000}"/>
    <cellStyle name="Normal 6 8 3 3" xfId="23345" xr:uid="{00000000-0005-0000-0000-00005B5F0000}"/>
    <cellStyle name="Normal 6 8 4" xfId="23346" xr:uid="{00000000-0005-0000-0000-00005C5F0000}"/>
    <cellStyle name="Normal 6 8 4 2" xfId="23347" xr:uid="{00000000-0005-0000-0000-00005D5F0000}"/>
    <cellStyle name="Normal 6 8 5" xfId="23348" xr:uid="{00000000-0005-0000-0000-00005E5F0000}"/>
    <cellStyle name="Normal 6 8 5 2" xfId="23349" xr:uid="{00000000-0005-0000-0000-00005F5F0000}"/>
    <cellStyle name="Normal 6 8 6" xfId="23350" xr:uid="{00000000-0005-0000-0000-0000605F0000}"/>
    <cellStyle name="Normal 6 8 7" xfId="23351" xr:uid="{00000000-0005-0000-0000-0000615F0000}"/>
    <cellStyle name="Normal 6 9" xfId="23352" xr:uid="{00000000-0005-0000-0000-0000625F0000}"/>
    <cellStyle name="Normal 7" xfId="23353" xr:uid="{00000000-0005-0000-0000-0000635F0000}"/>
    <cellStyle name="Normal 7 2" xfId="23354" xr:uid="{00000000-0005-0000-0000-0000645F0000}"/>
    <cellStyle name="Normal 7 2 2" xfId="38067" xr:uid="{00000000-0005-0000-0000-0000655F0000}"/>
    <cellStyle name="Normal 7 3" xfId="23355" xr:uid="{00000000-0005-0000-0000-0000665F0000}"/>
    <cellStyle name="Normal 7 3 2" xfId="23356" xr:uid="{00000000-0005-0000-0000-0000675F0000}"/>
    <cellStyle name="Normal 7 3 2 2" xfId="23357" xr:uid="{00000000-0005-0000-0000-0000685F0000}"/>
    <cellStyle name="Normal 7 3 2 2 2" xfId="23358" xr:uid="{00000000-0005-0000-0000-0000695F0000}"/>
    <cellStyle name="Normal 7 3 2 2 2 2" xfId="23359" xr:uid="{00000000-0005-0000-0000-00006A5F0000}"/>
    <cellStyle name="Normal 7 3 2 2 2 2 2" xfId="23360" xr:uid="{00000000-0005-0000-0000-00006B5F0000}"/>
    <cellStyle name="Normal 7 3 2 2 2 3" xfId="23361" xr:uid="{00000000-0005-0000-0000-00006C5F0000}"/>
    <cellStyle name="Normal 7 3 2 2 3" xfId="23362" xr:uid="{00000000-0005-0000-0000-00006D5F0000}"/>
    <cellStyle name="Normal 7 3 2 2 3 2" xfId="23363" xr:uid="{00000000-0005-0000-0000-00006E5F0000}"/>
    <cellStyle name="Normal 7 3 2 2 4" xfId="23364" xr:uid="{00000000-0005-0000-0000-00006F5F0000}"/>
    <cellStyle name="Normal 7 3 2 3" xfId="23365" xr:uid="{00000000-0005-0000-0000-0000705F0000}"/>
    <cellStyle name="Normal 7 3 2 3 2" xfId="23366" xr:uid="{00000000-0005-0000-0000-0000715F0000}"/>
    <cellStyle name="Normal 7 3 2 3 2 2" xfId="23367" xr:uid="{00000000-0005-0000-0000-0000725F0000}"/>
    <cellStyle name="Normal 7 3 2 3 3" xfId="23368" xr:uid="{00000000-0005-0000-0000-0000735F0000}"/>
    <cellStyle name="Normal 7 3 2 4" xfId="23369" xr:uid="{00000000-0005-0000-0000-0000745F0000}"/>
    <cellStyle name="Normal 7 3 2 4 2" xfId="23370" xr:uid="{00000000-0005-0000-0000-0000755F0000}"/>
    <cellStyle name="Normal 7 3 2 5" xfId="23371" xr:uid="{00000000-0005-0000-0000-0000765F0000}"/>
    <cellStyle name="Normal 7 3 2 5 2" xfId="23372" xr:uid="{00000000-0005-0000-0000-0000775F0000}"/>
    <cellStyle name="Normal 7 3 2 6" xfId="23373" xr:uid="{00000000-0005-0000-0000-0000785F0000}"/>
    <cellStyle name="Normal 7 3 2 7" xfId="23374" xr:uid="{00000000-0005-0000-0000-0000795F0000}"/>
    <cellStyle name="Normal 7 3 3" xfId="23375" xr:uid="{00000000-0005-0000-0000-00007A5F0000}"/>
    <cellStyle name="Normal 7 3 3 2" xfId="23376" xr:uid="{00000000-0005-0000-0000-00007B5F0000}"/>
    <cellStyle name="Normal 7 3 3 2 2" xfId="23377" xr:uid="{00000000-0005-0000-0000-00007C5F0000}"/>
    <cellStyle name="Normal 7 3 3 2 2 2" xfId="23378" xr:uid="{00000000-0005-0000-0000-00007D5F0000}"/>
    <cellStyle name="Normal 7 3 3 2 2 2 2" xfId="23379" xr:uid="{00000000-0005-0000-0000-00007E5F0000}"/>
    <cellStyle name="Normal 7 3 3 2 2 3" xfId="23380" xr:uid="{00000000-0005-0000-0000-00007F5F0000}"/>
    <cellStyle name="Normal 7 3 3 3" xfId="23381" xr:uid="{00000000-0005-0000-0000-0000805F0000}"/>
    <cellStyle name="Normal 7 3 3 3 2" xfId="23382" xr:uid="{00000000-0005-0000-0000-0000815F0000}"/>
    <cellStyle name="Normal 7 3 3 3 2 2" xfId="23383" xr:uid="{00000000-0005-0000-0000-0000825F0000}"/>
    <cellStyle name="Normal 7 3 3 3 3" xfId="23384" xr:uid="{00000000-0005-0000-0000-0000835F0000}"/>
    <cellStyle name="Normal 7 3 3 4" xfId="23385" xr:uid="{00000000-0005-0000-0000-0000845F0000}"/>
    <cellStyle name="Normal 7 3 3 4 2" xfId="23386" xr:uid="{00000000-0005-0000-0000-0000855F0000}"/>
    <cellStyle name="Normal 7 3 3 5" xfId="23387" xr:uid="{00000000-0005-0000-0000-0000865F0000}"/>
    <cellStyle name="Normal 7 3 3 6" xfId="23388" xr:uid="{00000000-0005-0000-0000-0000875F0000}"/>
    <cellStyle name="Normal 7 3 4" xfId="23389" xr:uid="{00000000-0005-0000-0000-0000885F0000}"/>
    <cellStyle name="Normal 7 3 4 2" xfId="23390" xr:uid="{00000000-0005-0000-0000-0000895F0000}"/>
    <cellStyle name="Normal 7 3 4 2 2" xfId="23391" xr:uid="{00000000-0005-0000-0000-00008A5F0000}"/>
    <cellStyle name="Normal 7 3 4 2 2 2" xfId="23392" xr:uid="{00000000-0005-0000-0000-00008B5F0000}"/>
    <cellStyle name="Normal 7 3 4 2 3" xfId="23393" xr:uid="{00000000-0005-0000-0000-00008C5F0000}"/>
    <cellStyle name="Normal 7 3 5" xfId="23394" xr:uid="{00000000-0005-0000-0000-00008D5F0000}"/>
    <cellStyle name="Normal 7 3 5 2" xfId="23395" xr:uid="{00000000-0005-0000-0000-00008E5F0000}"/>
    <cellStyle name="Normal 7 3 5 2 2" xfId="23396" xr:uid="{00000000-0005-0000-0000-00008F5F0000}"/>
    <cellStyle name="Normal 7 3 5 3" xfId="23397" xr:uid="{00000000-0005-0000-0000-0000905F0000}"/>
    <cellStyle name="Normal 7 3 6" xfId="23398" xr:uid="{00000000-0005-0000-0000-0000915F0000}"/>
    <cellStyle name="Normal 7 3 6 2" xfId="23399" xr:uid="{00000000-0005-0000-0000-0000925F0000}"/>
    <cellStyle name="Normal 7 3 7" xfId="23400" xr:uid="{00000000-0005-0000-0000-0000935F0000}"/>
    <cellStyle name="Normal 7 3 7 2" xfId="23401" xr:uid="{00000000-0005-0000-0000-0000945F0000}"/>
    <cellStyle name="Normal 7 3 8" xfId="23402" xr:uid="{00000000-0005-0000-0000-0000955F0000}"/>
    <cellStyle name="Normal 7 3 9" xfId="23403" xr:uid="{00000000-0005-0000-0000-0000965F0000}"/>
    <cellStyle name="Normal 7 4" xfId="23404" xr:uid="{00000000-0005-0000-0000-0000975F0000}"/>
    <cellStyle name="Normal 7 4 2" xfId="23405" xr:uid="{00000000-0005-0000-0000-0000985F0000}"/>
    <cellStyle name="Normal 7 4 2 2" xfId="23406" xr:uid="{00000000-0005-0000-0000-0000995F0000}"/>
    <cellStyle name="Normal 7 4 2 2 2" xfId="23407" xr:uid="{00000000-0005-0000-0000-00009A5F0000}"/>
    <cellStyle name="Normal 7 4 2 2 2 2" xfId="23408" xr:uid="{00000000-0005-0000-0000-00009B5F0000}"/>
    <cellStyle name="Normal 7 4 2 2 2 2 2" xfId="23409" xr:uid="{00000000-0005-0000-0000-00009C5F0000}"/>
    <cellStyle name="Normal 7 4 2 2 2 3" xfId="23410" xr:uid="{00000000-0005-0000-0000-00009D5F0000}"/>
    <cellStyle name="Normal 7 4 2 2 3" xfId="23411" xr:uid="{00000000-0005-0000-0000-00009E5F0000}"/>
    <cellStyle name="Normal 7 4 2 2 3 2" xfId="23412" xr:uid="{00000000-0005-0000-0000-00009F5F0000}"/>
    <cellStyle name="Normal 7 4 2 2 4" xfId="23413" xr:uid="{00000000-0005-0000-0000-0000A05F0000}"/>
    <cellStyle name="Normal 7 4 2 3" xfId="23414" xr:uid="{00000000-0005-0000-0000-0000A15F0000}"/>
    <cellStyle name="Normal 7 4 2 3 2" xfId="23415" xr:uid="{00000000-0005-0000-0000-0000A25F0000}"/>
    <cellStyle name="Normal 7 4 2 3 2 2" xfId="23416" xr:uid="{00000000-0005-0000-0000-0000A35F0000}"/>
    <cellStyle name="Normal 7 4 2 3 3" xfId="23417" xr:uid="{00000000-0005-0000-0000-0000A45F0000}"/>
    <cellStyle name="Normal 7 4 2 4" xfId="23418" xr:uid="{00000000-0005-0000-0000-0000A55F0000}"/>
    <cellStyle name="Normal 7 4 2 4 2" xfId="23419" xr:uid="{00000000-0005-0000-0000-0000A65F0000}"/>
    <cellStyle name="Normal 7 4 2 5" xfId="23420" xr:uid="{00000000-0005-0000-0000-0000A75F0000}"/>
    <cellStyle name="Normal 7 4 2 5 2" xfId="23421" xr:uid="{00000000-0005-0000-0000-0000A85F0000}"/>
    <cellStyle name="Normal 7 4 2 6" xfId="23422" xr:uid="{00000000-0005-0000-0000-0000A95F0000}"/>
    <cellStyle name="Normal 7 4 2 7" xfId="23423" xr:uid="{00000000-0005-0000-0000-0000AA5F0000}"/>
    <cellStyle name="Normal 7 4 3" xfId="23424" xr:uid="{00000000-0005-0000-0000-0000AB5F0000}"/>
    <cellStyle name="Normal 7 4 3 2" xfId="23425" xr:uid="{00000000-0005-0000-0000-0000AC5F0000}"/>
    <cellStyle name="Normal 7 4 3 2 2" xfId="23426" xr:uid="{00000000-0005-0000-0000-0000AD5F0000}"/>
    <cellStyle name="Normal 7 4 3 2 2 2" xfId="23427" xr:uid="{00000000-0005-0000-0000-0000AE5F0000}"/>
    <cellStyle name="Normal 7 4 3 2 2 2 2" xfId="23428" xr:uid="{00000000-0005-0000-0000-0000AF5F0000}"/>
    <cellStyle name="Normal 7 4 3 2 2 3" xfId="23429" xr:uid="{00000000-0005-0000-0000-0000B05F0000}"/>
    <cellStyle name="Normal 7 4 3 3" xfId="23430" xr:uid="{00000000-0005-0000-0000-0000B15F0000}"/>
    <cellStyle name="Normal 7 4 3 3 2" xfId="23431" xr:uid="{00000000-0005-0000-0000-0000B25F0000}"/>
    <cellStyle name="Normal 7 4 3 3 2 2" xfId="23432" xr:uid="{00000000-0005-0000-0000-0000B35F0000}"/>
    <cellStyle name="Normal 7 4 3 3 3" xfId="23433" xr:uid="{00000000-0005-0000-0000-0000B45F0000}"/>
    <cellStyle name="Normal 7 4 3 4" xfId="23434" xr:uid="{00000000-0005-0000-0000-0000B55F0000}"/>
    <cellStyle name="Normal 7 4 3 4 2" xfId="23435" xr:uid="{00000000-0005-0000-0000-0000B65F0000}"/>
    <cellStyle name="Normal 7 4 3 5" xfId="23436" xr:uid="{00000000-0005-0000-0000-0000B75F0000}"/>
    <cellStyle name="Normal 7 4 3 6" xfId="23437" xr:uid="{00000000-0005-0000-0000-0000B85F0000}"/>
    <cellStyle name="Normal 7 4 4" xfId="23438" xr:uid="{00000000-0005-0000-0000-0000B95F0000}"/>
    <cellStyle name="Normal 7 4 4 2" xfId="23439" xr:uid="{00000000-0005-0000-0000-0000BA5F0000}"/>
    <cellStyle name="Normal 7 4 4 2 2" xfId="23440" xr:uid="{00000000-0005-0000-0000-0000BB5F0000}"/>
    <cellStyle name="Normal 7 4 4 2 2 2" xfId="23441" xr:uid="{00000000-0005-0000-0000-0000BC5F0000}"/>
    <cellStyle name="Normal 7 4 4 2 3" xfId="23442" xr:uid="{00000000-0005-0000-0000-0000BD5F0000}"/>
    <cellStyle name="Normal 7 4 5" xfId="23443" xr:uid="{00000000-0005-0000-0000-0000BE5F0000}"/>
    <cellStyle name="Normal 7 4 5 2" xfId="23444" xr:uid="{00000000-0005-0000-0000-0000BF5F0000}"/>
    <cellStyle name="Normal 7 4 5 2 2" xfId="23445" xr:uid="{00000000-0005-0000-0000-0000C05F0000}"/>
    <cellStyle name="Normal 7 4 5 3" xfId="23446" xr:uid="{00000000-0005-0000-0000-0000C15F0000}"/>
    <cellStyle name="Normal 7 4 6" xfId="23447" xr:uid="{00000000-0005-0000-0000-0000C25F0000}"/>
    <cellStyle name="Normal 7 4 6 2" xfId="23448" xr:uid="{00000000-0005-0000-0000-0000C35F0000}"/>
    <cellStyle name="Normal 7 4 7" xfId="23449" xr:uid="{00000000-0005-0000-0000-0000C45F0000}"/>
    <cellStyle name="Normal 7 4 7 2" xfId="23450" xr:uid="{00000000-0005-0000-0000-0000C55F0000}"/>
    <cellStyle name="Normal 7 4 8" xfId="23451" xr:uid="{00000000-0005-0000-0000-0000C65F0000}"/>
    <cellStyle name="Normal 7 4 9" xfId="23452" xr:uid="{00000000-0005-0000-0000-0000C75F0000}"/>
    <cellStyle name="Normal 7 5" xfId="23453" xr:uid="{00000000-0005-0000-0000-0000C85F0000}"/>
    <cellStyle name="Normal 7 5 2" xfId="23454" xr:uid="{00000000-0005-0000-0000-0000C95F0000}"/>
    <cellStyle name="Normal 7 5 2 2" xfId="23455" xr:uid="{00000000-0005-0000-0000-0000CA5F0000}"/>
    <cellStyle name="Normal 7 5 2 2 2" xfId="23456" xr:uid="{00000000-0005-0000-0000-0000CB5F0000}"/>
    <cellStyle name="Normal 7 5 2 2 2 2" xfId="23457" xr:uid="{00000000-0005-0000-0000-0000CC5F0000}"/>
    <cellStyle name="Normal 7 5 2 2 2 2 2" xfId="23458" xr:uid="{00000000-0005-0000-0000-0000CD5F0000}"/>
    <cellStyle name="Normal 7 5 2 2 2 3" xfId="23459" xr:uid="{00000000-0005-0000-0000-0000CE5F0000}"/>
    <cellStyle name="Normal 7 5 2 3" xfId="23460" xr:uid="{00000000-0005-0000-0000-0000CF5F0000}"/>
    <cellStyle name="Normal 7 5 2 3 2" xfId="23461" xr:uid="{00000000-0005-0000-0000-0000D05F0000}"/>
    <cellStyle name="Normal 7 5 2 3 2 2" xfId="23462" xr:uid="{00000000-0005-0000-0000-0000D15F0000}"/>
    <cellStyle name="Normal 7 5 2 3 3" xfId="23463" xr:uid="{00000000-0005-0000-0000-0000D25F0000}"/>
    <cellStyle name="Normal 7 5 2 4" xfId="23464" xr:uid="{00000000-0005-0000-0000-0000D35F0000}"/>
    <cellStyle name="Normal 7 5 2 4 2" xfId="23465" xr:uid="{00000000-0005-0000-0000-0000D45F0000}"/>
    <cellStyle name="Normal 7 5 2 5" xfId="23466" xr:uid="{00000000-0005-0000-0000-0000D55F0000}"/>
    <cellStyle name="Normal 7 5 2 6" xfId="23467" xr:uid="{00000000-0005-0000-0000-0000D65F0000}"/>
    <cellStyle name="Normal 7 5 3" xfId="23468" xr:uid="{00000000-0005-0000-0000-0000D75F0000}"/>
    <cellStyle name="Normal 7 5 3 2" xfId="23469" xr:uid="{00000000-0005-0000-0000-0000D85F0000}"/>
    <cellStyle name="Normal 7 5 3 2 2" xfId="23470" xr:uid="{00000000-0005-0000-0000-0000D95F0000}"/>
    <cellStyle name="Normal 7 5 3 2 2 2" xfId="23471" xr:uid="{00000000-0005-0000-0000-0000DA5F0000}"/>
    <cellStyle name="Normal 7 5 3 2 3" xfId="23472" xr:uid="{00000000-0005-0000-0000-0000DB5F0000}"/>
    <cellStyle name="Normal 7 5 4" xfId="23473" xr:uid="{00000000-0005-0000-0000-0000DC5F0000}"/>
    <cellStyle name="Normal 7 5 4 2" xfId="23474" xr:uid="{00000000-0005-0000-0000-0000DD5F0000}"/>
    <cellStyle name="Normal 7 5 4 2 2" xfId="23475" xr:uid="{00000000-0005-0000-0000-0000DE5F0000}"/>
    <cellStyle name="Normal 7 5 4 3" xfId="23476" xr:uid="{00000000-0005-0000-0000-0000DF5F0000}"/>
    <cellStyle name="Normal 7 5 5" xfId="23477" xr:uid="{00000000-0005-0000-0000-0000E05F0000}"/>
    <cellStyle name="Normal 7 5 5 2" xfId="23478" xr:uid="{00000000-0005-0000-0000-0000E15F0000}"/>
    <cellStyle name="Normal 7 5 6" xfId="23479" xr:uid="{00000000-0005-0000-0000-0000E25F0000}"/>
    <cellStyle name="Normal 7 5 6 2" xfId="23480" xr:uid="{00000000-0005-0000-0000-0000E35F0000}"/>
    <cellStyle name="Normal 7 5 7" xfId="23481" xr:uid="{00000000-0005-0000-0000-0000E45F0000}"/>
    <cellStyle name="Normal 7 5 8" xfId="23482" xr:uid="{00000000-0005-0000-0000-0000E55F0000}"/>
    <cellStyle name="Normal 7 6" xfId="23483" xr:uid="{00000000-0005-0000-0000-0000E65F0000}"/>
    <cellStyle name="Normal 7 6 2" xfId="23484" xr:uid="{00000000-0005-0000-0000-0000E75F0000}"/>
    <cellStyle name="Normal 7 6 2 2" xfId="23485" xr:uid="{00000000-0005-0000-0000-0000E85F0000}"/>
    <cellStyle name="Normal 7 6 2 2 2" xfId="23486" xr:uid="{00000000-0005-0000-0000-0000E95F0000}"/>
    <cellStyle name="Normal 7 6 2 2 2 2" xfId="23487" xr:uid="{00000000-0005-0000-0000-0000EA5F0000}"/>
    <cellStyle name="Normal 7 6 2 2 3" xfId="23488" xr:uid="{00000000-0005-0000-0000-0000EB5F0000}"/>
    <cellStyle name="Normal 7 6 2 3" xfId="23489" xr:uid="{00000000-0005-0000-0000-0000EC5F0000}"/>
    <cellStyle name="Normal 7 6 2 3 2" xfId="23490" xr:uid="{00000000-0005-0000-0000-0000ED5F0000}"/>
    <cellStyle name="Normal 7 6 2 4" xfId="23491" xr:uid="{00000000-0005-0000-0000-0000EE5F0000}"/>
    <cellStyle name="Normal 7 6 3" xfId="23492" xr:uid="{00000000-0005-0000-0000-0000EF5F0000}"/>
    <cellStyle name="Normal 7 6 3 2" xfId="23493" xr:uid="{00000000-0005-0000-0000-0000F05F0000}"/>
    <cellStyle name="Normal 7 6 3 2 2" xfId="23494" xr:uid="{00000000-0005-0000-0000-0000F15F0000}"/>
    <cellStyle name="Normal 7 6 3 3" xfId="23495" xr:uid="{00000000-0005-0000-0000-0000F25F0000}"/>
    <cellStyle name="Normal 7 6 4" xfId="23496" xr:uid="{00000000-0005-0000-0000-0000F35F0000}"/>
    <cellStyle name="Normal 7 6 4 2" xfId="23497" xr:uid="{00000000-0005-0000-0000-0000F45F0000}"/>
    <cellStyle name="Normal 7 6 5" xfId="23498" xr:uid="{00000000-0005-0000-0000-0000F55F0000}"/>
    <cellStyle name="Normal 7 6 5 2" xfId="23499" xr:uid="{00000000-0005-0000-0000-0000F65F0000}"/>
    <cellStyle name="Normal 7 6 6" xfId="23500" xr:uid="{00000000-0005-0000-0000-0000F75F0000}"/>
    <cellStyle name="Normal 7 6 7" xfId="23501" xr:uid="{00000000-0005-0000-0000-0000F85F0000}"/>
    <cellStyle name="Normal 7 7" xfId="23502" xr:uid="{00000000-0005-0000-0000-0000F95F0000}"/>
    <cellStyle name="Normal 7 7 2" xfId="23503" xr:uid="{00000000-0005-0000-0000-0000FA5F0000}"/>
    <cellStyle name="Normal 7 7 2 2" xfId="23504" xr:uid="{00000000-0005-0000-0000-0000FB5F0000}"/>
    <cellStyle name="Normal 7 7 2 2 2" xfId="23505" xr:uid="{00000000-0005-0000-0000-0000FC5F0000}"/>
    <cellStyle name="Normal 7 7 2 2 2 2" xfId="23506" xr:uid="{00000000-0005-0000-0000-0000FD5F0000}"/>
    <cellStyle name="Normal 7 7 2 2 3" xfId="23507" xr:uid="{00000000-0005-0000-0000-0000FE5F0000}"/>
    <cellStyle name="Normal 7 7 2 3" xfId="23508" xr:uid="{00000000-0005-0000-0000-0000FF5F0000}"/>
    <cellStyle name="Normal 7 7 2 3 2" xfId="23509" xr:uid="{00000000-0005-0000-0000-000000600000}"/>
    <cellStyle name="Normal 7 7 2 4" xfId="23510" xr:uid="{00000000-0005-0000-0000-000001600000}"/>
    <cellStyle name="Normal 7 7 3" xfId="23511" xr:uid="{00000000-0005-0000-0000-000002600000}"/>
    <cellStyle name="Normal 7 7 3 2" xfId="23512" xr:uid="{00000000-0005-0000-0000-000003600000}"/>
    <cellStyle name="Normal 7 7 3 2 2" xfId="23513" xr:uid="{00000000-0005-0000-0000-000004600000}"/>
    <cellStyle name="Normal 7 7 3 3" xfId="23514" xr:uid="{00000000-0005-0000-0000-000005600000}"/>
    <cellStyle name="Normal 7 7 4" xfId="23515" xr:uid="{00000000-0005-0000-0000-000006600000}"/>
    <cellStyle name="Normal 7 7 4 2" xfId="23516" xr:uid="{00000000-0005-0000-0000-000007600000}"/>
    <cellStyle name="Normal 7 7 5" xfId="23517" xr:uid="{00000000-0005-0000-0000-000008600000}"/>
    <cellStyle name="Normal 7 7 5 2" xfId="23518" xr:uid="{00000000-0005-0000-0000-000009600000}"/>
    <cellStyle name="Normal 7 7 6" xfId="23519" xr:uid="{00000000-0005-0000-0000-00000A600000}"/>
    <cellStyle name="Normal 7 7 7" xfId="23520" xr:uid="{00000000-0005-0000-0000-00000B600000}"/>
    <cellStyle name="Normal 7 8" xfId="23521" xr:uid="{00000000-0005-0000-0000-00000C600000}"/>
    <cellStyle name="Normal 8" xfId="23522" xr:uid="{00000000-0005-0000-0000-00000D600000}"/>
    <cellStyle name="Normal 8 2" xfId="51" xr:uid="{00000000-0005-0000-0000-00000E600000}"/>
    <cellStyle name="Normal 8 2 2" xfId="23523" xr:uid="{00000000-0005-0000-0000-00000F600000}"/>
    <cellStyle name="Normal 8 2 2 2" xfId="23524" xr:uid="{00000000-0005-0000-0000-000010600000}"/>
    <cellStyle name="Normal 8 2 2 3" xfId="23525" xr:uid="{00000000-0005-0000-0000-000011600000}"/>
    <cellStyle name="Normal 8 2 2 3 2" xfId="23526" xr:uid="{00000000-0005-0000-0000-000012600000}"/>
    <cellStyle name="Normal 8 2 2 3 2 2" xfId="23527" xr:uid="{00000000-0005-0000-0000-000013600000}"/>
    <cellStyle name="Normal 8 2 2 3 3" xfId="23528" xr:uid="{00000000-0005-0000-0000-000014600000}"/>
    <cellStyle name="Normal 8 2 2 4" xfId="23529" xr:uid="{00000000-0005-0000-0000-000015600000}"/>
    <cellStyle name="Normal 8 2 2 4 2" xfId="23530" xr:uid="{00000000-0005-0000-0000-000016600000}"/>
    <cellStyle name="Normal 8 2 2 5" xfId="23531" xr:uid="{00000000-0005-0000-0000-000017600000}"/>
    <cellStyle name="Normal 8 2 2 5 2" xfId="23532" xr:uid="{00000000-0005-0000-0000-000018600000}"/>
    <cellStyle name="Normal 8 2 2 6" xfId="23533" xr:uid="{00000000-0005-0000-0000-000019600000}"/>
    <cellStyle name="Normal 8 2 3" xfId="23534" xr:uid="{00000000-0005-0000-0000-00001A600000}"/>
    <cellStyle name="Normal 8 2 3 2" xfId="23535" xr:uid="{00000000-0005-0000-0000-00001B600000}"/>
    <cellStyle name="Normal 8 2 3 2 2" xfId="23536" xr:uid="{00000000-0005-0000-0000-00001C600000}"/>
    <cellStyle name="Normal 8 2 3 2 2 2" xfId="23537" xr:uid="{00000000-0005-0000-0000-00001D600000}"/>
    <cellStyle name="Normal 8 2 3 2 3" xfId="23538" xr:uid="{00000000-0005-0000-0000-00001E600000}"/>
    <cellStyle name="Normal 8 2 3 3" xfId="23539" xr:uid="{00000000-0005-0000-0000-00001F600000}"/>
    <cellStyle name="Normal 8 2 3 3 2" xfId="23540" xr:uid="{00000000-0005-0000-0000-000020600000}"/>
    <cellStyle name="Normal 8 2 3 4" xfId="23541" xr:uid="{00000000-0005-0000-0000-000021600000}"/>
    <cellStyle name="Normal 8 2 3 4 2" xfId="23542" xr:uid="{00000000-0005-0000-0000-000022600000}"/>
    <cellStyle name="Normal 8 2 3 5" xfId="23543" xr:uid="{00000000-0005-0000-0000-000023600000}"/>
    <cellStyle name="Normal 8 2 4" xfId="23544" xr:uid="{00000000-0005-0000-0000-000024600000}"/>
    <cellStyle name="Normal 8 2 4 2" xfId="23545" xr:uid="{00000000-0005-0000-0000-000025600000}"/>
    <cellStyle name="Normal 8 2 4 2 2" xfId="23546" xr:uid="{00000000-0005-0000-0000-000026600000}"/>
    <cellStyle name="Normal 8 2 4 3" xfId="23547" xr:uid="{00000000-0005-0000-0000-000027600000}"/>
    <cellStyle name="Normal 8 2 5" xfId="23548" xr:uid="{00000000-0005-0000-0000-000028600000}"/>
    <cellStyle name="Normal 8 2 5 2" xfId="23549" xr:uid="{00000000-0005-0000-0000-000029600000}"/>
    <cellStyle name="Normal 8 2 6" xfId="23550" xr:uid="{00000000-0005-0000-0000-00002A600000}"/>
    <cellStyle name="Normal 8 2 6 2" xfId="23551" xr:uid="{00000000-0005-0000-0000-00002B600000}"/>
    <cellStyle name="Normal 8 2 7" xfId="23552" xr:uid="{00000000-0005-0000-0000-00002C600000}"/>
    <cellStyle name="Normal 8 3" xfId="23553" xr:uid="{00000000-0005-0000-0000-00002D600000}"/>
    <cellStyle name="Normal 8 3 2" xfId="38068" xr:uid="{00000000-0005-0000-0000-00002E600000}"/>
    <cellStyle name="Normal 8 4" xfId="23554" xr:uid="{00000000-0005-0000-0000-00002F600000}"/>
    <cellStyle name="Normal 8 4 2" xfId="38070" xr:uid="{00000000-0005-0000-0000-000030600000}"/>
    <cellStyle name="Normal 8 4 3" xfId="38069" xr:uid="{00000000-0005-0000-0000-000031600000}"/>
    <cellStyle name="Normal 8 5" xfId="23555" xr:uid="{00000000-0005-0000-0000-000032600000}"/>
    <cellStyle name="Normal 8 5 2" xfId="23556" xr:uid="{00000000-0005-0000-0000-000033600000}"/>
    <cellStyle name="Normal 8 5 2 2" xfId="23557" xr:uid="{00000000-0005-0000-0000-000034600000}"/>
    <cellStyle name="Normal 8 5 2 2 2" xfId="23558" xr:uid="{00000000-0005-0000-0000-000035600000}"/>
    <cellStyle name="Normal 8 5 2 3" xfId="23559" xr:uid="{00000000-0005-0000-0000-000036600000}"/>
    <cellStyle name="Normal 8 6" xfId="23560" xr:uid="{00000000-0005-0000-0000-000037600000}"/>
    <cellStyle name="Normal 8 6 2" xfId="23561" xr:uid="{00000000-0005-0000-0000-000038600000}"/>
    <cellStyle name="Normal 8 6 2 2" xfId="23562" xr:uid="{00000000-0005-0000-0000-000039600000}"/>
    <cellStyle name="Normal 8 6 3" xfId="23563" xr:uid="{00000000-0005-0000-0000-00003A600000}"/>
    <cellStyle name="Normal 8 7" xfId="23564" xr:uid="{00000000-0005-0000-0000-00003B600000}"/>
    <cellStyle name="Normal 8 8" xfId="23565" xr:uid="{00000000-0005-0000-0000-00003C600000}"/>
    <cellStyle name="Normal 9" xfId="23566" xr:uid="{00000000-0005-0000-0000-00003D600000}"/>
    <cellStyle name="Normal 9 10" xfId="23567" xr:uid="{00000000-0005-0000-0000-00003E600000}"/>
    <cellStyle name="Normal 9 11" xfId="23568" xr:uid="{00000000-0005-0000-0000-00003F600000}"/>
    <cellStyle name="Normal 9 12" xfId="38071" xr:uid="{00000000-0005-0000-0000-000040600000}"/>
    <cellStyle name="Normal 9 2" xfId="23569" xr:uid="{00000000-0005-0000-0000-000041600000}"/>
    <cellStyle name="Normal 9 2 10" xfId="23570" xr:uid="{00000000-0005-0000-0000-000042600000}"/>
    <cellStyle name="Normal 9 2 11" xfId="23571" xr:uid="{00000000-0005-0000-0000-000043600000}"/>
    <cellStyle name="Normal 9 2 2" xfId="23572" xr:uid="{00000000-0005-0000-0000-000044600000}"/>
    <cellStyle name="Normal 9 2 2 2" xfId="23573" xr:uid="{00000000-0005-0000-0000-000045600000}"/>
    <cellStyle name="Normal 9 2 2 2 2" xfId="23574" xr:uid="{00000000-0005-0000-0000-000046600000}"/>
    <cellStyle name="Normal 9 2 2 2 2 2" xfId="23575" xr:uid="{00000000-0005-0000-0000-000047600000}"/>
    <cellStyle name="Normal 9 2 2 2 2 2 2" xfId="23576" xr:uid="{00000000-0005-0000-0000-000048600000}"/>
    <cellStyle name="Normal 9 2 2 2 2 2 2 2" xfId="23577" xr:uid="{00000000-0005-0000-0000-000049600000}"/>
    <cellStyle name="Normal 9 2 2 2 2 2 3" xfId="23578" xr:uid="{00000000-0005-0000-0000-00004A600000}"/>
    <cellStyle name="Normal 9 2 2 2 2 3" xfId="23579" xr:uid="{00000000-0005-0000-0000-00004B600000}"/>
    <cellStyle name="Normal 9 2 2 2 2 3 2" xfId="23580" xr:uid="{00000000-0005-0000-0000-00004C600000}"/>
    <cellStyle name="Normal 9 2 2 2 2 4" xfId="23581" xr:uid="{00000000-0005-0000-0000-00004D600000}"/>
    <cellStyle name="Normal 9 2 2 2 3" xfId="23582" xr:uid="{00000000-0005-0000-0000-00004E600000}"/>
    <cellStyle name="Normal 9 2 2 2 3 2" xfId="23583" xr:uid="{00000000-0005-0000-0000-00004F600000}"/>
    <cellStyle name="Normal 9 2 2 2 3 2 2" xfId="23584" xr:uid="{00000000-0005-0000-0000-000050600000}"/>
    <cellStyle name="Normal 9 2 2 2 3 3" xfId="23585" xr:uid="{00000000-0005-0000-0000-000051600000}"/>
    <cellStyle name="Normal 9 2 2 2 4" xfId="23586" xr:uid="{00000000-0005-0000-0000-000052600000}"/>
    <cellStyle name="Normal 9 2 2 2 4 2" xfId="23587" xr:uid="{00000000-0005-0000-0000-000053600000}"/>
    <cellStyle name="Normal 9 2 2 2 5" xfId="23588" xr:uid="{00000000-0005-0000-0000-000054600000}"/>
    <cellStyle name="Normal 9 2 2 2 5 2" xfId="23589" xr:uid="{00000000-0005-0000-0000-000055600000}"/>
    <cellStyle name="Normal 9 2 2 2 6" xfId="23590" xr:uid="{00000000-0005-0000-0000-000056600000}"/>
    <cellStyle name="Normal 9 2 2 2 7" xfId="23591" xr:uid="{00000000-0005-0000-0000-000057600000}"/>
    <cellStyle name="Normal 9 2 2 3" xfId="23592" xr:uid="{00000000-0005-0000-0000-000058600000}"/>
    <cellStyle name="Normal 9 2 2 3 2" xfId="23593" xr:uid="{00000000-0005-0000-0000-000059600000}"/>
    <cellStyle name="Normal 9 2 2 3 2 2" xfId="23594" xr:uid="{00000000-0005-0000-0000-00005A600000}"/>
    <cellStyle name="Normal 9 2 2 3 2 2 2" xfId="23595" xr:uid="{00000000-0005-0000-0000-00005B600000}"/>
    <cellStyle name="Normal 9 2 2 3 2 2 2 2" xfId="23596" xr:uid="{00000000-0005-0000-0000-00005C600000}"/>
    <cellStyle name="Normal 9 2 2 3 2 2 3" xfId="23597" xr:uid="{00000000-0005-0000-0000-00005D600000}"/>
    <cellStyle name="Normal 9 2 2 3 3" xfId="23598" xr:uid="{00000000-0005-0000-0000-00005E600000}"/>
    <cellStyle name="Normal 9 2 2 3 3 2" xfId="23599" xr:uid="{00000000-0005-0000-0000-00005F600000}"/>
    <cellStyle name="Normal 9 2 2 3 3 2 2" xfId="23600" xr:uid="{00000000-0005-0000-0000-000060600000}"/>
    <cellStyle name="Normal 9 2 2 3 3 3" xfId="23601" xr:uid="{00000000-0005-0000-0000-000061600000}"/>
    <cellStyle name="Normal 9 2 2 3 4" xfId="23602" xr:uid="{00000000-0005-0000-0000-000062600000}"/>
    <cellStyle name="Normal 9 2 2 3 4 2" xfId="23603" xr:uid="{00000000-0005-0000-0000-000063600000}"/>
    <cellStyle name="Normal 9 2 2 3 5" xfId="23604" xr:uid="{00000000-0005-0000-0000-000064600000}"/>
    <cellStyle name="Normal 9 2 2 3 6" xfId="23605" xr:uid="{00000000-0005-0000-0000-000065600000}"/>
    <cellStyle name="Normal 9 2 2 4" xfId="23606" xr:uid="{00000000-0005-0000-0000-000066600000}"/>
    <cellStyle name="Normal 9 2 2 4 2" xfId="23607" xr:uid="{00000000-0005-0000-0000-000067600000}"/>
    <cellStyle name="Normal 9 2 2 4 2 2" xfId="23608" xr:uid="{00000000-0005-0000-0000-000068600000}"/>
    <cellStyle name="Normal 9 2 2 4 2 2 2" xfId="23609" xr:uid="{00000000-0005-0000-0000-000069600000}"/>
    <cellStyle name="Normal 9 2 2 4 2 3" xfId="23610" xr:uid="{00000000-0005-0000-0000-00006A600000}"/>
    <cellStyle name="Normal 9 2 2 5" xfId="23611" xr:uid="{00000000-0005-0000-0000-00006B600000}"/>
    <cellStyle name="Normal 9 2 2 5 2" xfId="23612" xr:uid="{00000000-0005-0000-0000-00006C600000}"/>
    <cellStyle name="Normal 9 2 2 5 2 2" xfId="23613" xr:uid="{00000000-0005-0000-0000-00006D600000}"/>
    <cellStyle name="Normal 9 2 2 5 3" xfId="23614" xr:uid="{00000000-0005-0000-0000-00006E600000}"/>
    <cellStyle name="Normal 9 2 2 6" xfId="23615" xr:uid="{00000000-0005-0000-0000-00006F600000}"/>
    <cellStyle name="Normal 9 2 2 6 2" xfId="23616" xr:uid="{00000000-0005-0000-0000-000070600000}"/>
    <cellStyle name="Normal 9 2 2 7" xfId="23617" xr:uid="{00000000-0005-0000-0000-000071600000}"/>
    <cellStyle name="Normal 9 2 2 7 2" xfId="23618" xr:uid="{00000000-0005-0000-0000-000072600000}"/>
    <cellStyle name="Normal 9 2 2 8" xfId="23619" xr:uid="{00000000-0005-0000-0000-000073600000}"/>
    <cellStyle name="Normal 9 2 2 9" xfId="23620" xr:uid="{00000000-0005-0000-0000-000074600000}"/>
    <cellStyle name="Normal 9 2 3" xfId="23621" xr:uid="{00000000-0005-0000-0000-000075600000}"/>
    <cellStyle name="Normal 9 2 3 2" xfId="23622" xr:uid="{00000000-0005-0000-0000-000076600000}"/>
    <cellStyle name="Normal 9 2 3 2 2" xfId="23623" xr:uid="{00000000-0005-0000-0000-000077600000}"/>
    <cellStyle name="Normal 9 2 3 2 2 2" xfId="23624" xr:uid="{00000000-0005-0000-0000-000078600000}"/>
    <cellStyle name="Normal 9 2 3 2 2 2 2" xfId="23625" xr:uid="{00000000-0005-0000-0000-000079600000}"/>
    <cellStyle name="Normal 9 2 3 2 2 2 2 2" xfId="23626" xr:uid="{00000000-0005-0000-0000-00007A600000}"/>
    <cellStyle name="Normal 9 2 3 2 2 2 3" xfId="23627" xr:uid="{00000000-0005-0000-0000-00007B600000}"/>
    <cellStyle name="Normal 9 2 3 2 2 3" xfId="23628" xr:uid="{00000000-0005-0000-0000-00007C600000}"/>
    <cellStyle name="Normal 9 2 3 2 2 3 2" xfId="23629" xr:uid="{00000000-0005-0000-0000-00007D600000}"/>
    <cellStyle name="Normal 9 2 3 2 2 4" xfId="23630" xr:uid="{00000000-0005-0000-0000-00007E600000}"/>
    <cellStyle name="Normal 9 2 3 2 3" xfId="23631" xr:uid="{00000000-0005-0000-0000-00007F600000}"/>
    <cellStyle name="Normal 9 2 3 2 3 2" xfId="23632" xr:uid="{00000000-0005-0000-0000-000080600000}"/>
    <cellStyle name="Normal 9 2 3 2 3 2 2" xfId="23633" xr:uid="{00000000-0005-0000-0000-000081600000}"/>
    <cellStyle name="Normal 9 2 3 2 3 3" xfId="23634" xr:uid="{00000000-0005-0000-0000-000082600000}"/>
    <cellStyle name="Normal 9 2 3 2 4" xfId="23635" xr:uid="{00000000-0005-0000-0000-000083600000}"/>
    <cellStyle name="Normal 9 2 3 2 4 2" xfId="23636" xr:uid="{00000000-0005-0000-0000-000084600000}"/>
    <cellStyle name="Normal 9 2 3 2 5" xfId="23637" xr:uid="{00000000-0005-0000-0000-000085600000}"/>
    <cellStyle name="Normal 9 2 3 2 5 2" xfId="23638" xr:uid="{00000000-0005-0000-0000-000086600000}"/>
    <cellStyle name="Normal 9 2 3 2 6" xfId="23639" xr:uid="{00000000-0005-0000-0000-000087600000}"/>
    <cellStyle name="Normal 9 2 3 2 7" xfId="23640" xr:uid="{00000000-0005-0000-0000-000088600000}"/>
    <cellStyle name="Normal 9 2 3 3" xfId="23641" xr:uid="{00000000-0005-0000-0000-000089600000}"/>
    <cellStyle name="Normal 9 2 3 3 2" xfId="23642" xr:uid="{00000000-0005-0000-0000-00008A600000}"/>
    <cellStyle name="Normal 9 2 3 3 2 2" xfId="23643" xr:uid="{00000000-0005-0000-0000-00008B600000}"/>
    <cellStyle name="Normal 9 2 3 3 2 2 2" xfId="23644" xr:uid="{00000000-0005-0000-0000-00008C600000}"/>
    <cellStyle name="Normal 9 2 3 3 2 2 2 2" xfId="23645" xr:uid="{00000000-0005-0000-0000-00008D600000}"/>
    <cellStyle name="Normal 9 2 3 3 2 2 3" xfId="23646" xr:uid="{00000000-0005-0000-0000-00008E600000}"/>
    <cellStyle name="Normal 9 2 3 3 3" xfId="23647" xr:uid="{00000000-0005-0000-0000-00008F600000}"/>
    <cellStyle name="Normal 9 2 3 3 3 2" xfId="23648" xr:uid="{00000000-0005-0000-0000-000090600000}"/>
    <cellStyle name="Normal 9 2 3 3 3 2 2" xfId="23649" xr:uid="{00000000-0005-0000-0000-000091600000}"/>
    <cellStyle name="Normal 9 2 3 3 3 3" xfId="23650" xr:uid="{00000000-0005-0000-0000-000092600000}"/>
    <cellStyle name="Normal 9 2 3 3 4" xfId="23651" xr:uid="{00000000-0005-0000-0000-000093600000}"/>
    <cellStyle name="Normal 9 2 3 3 4 2" xfId="23652" xr:uid="{00000000-0005-0000-0000-000094600000}"/>
    <cellStyle name="Normal 9 2 3 3 5" xfId="23653" xr:uid="{00000000-0005-0000-0000-000095600000}"/>
    <cellStyle name="Normal 9 2 3 3 6" xfId="23654" xr:uid="{00000000-0005-0000-0000-000096600000}"/>
    <cellStyle name="Normal 9 2 3 4" xfId="23655" xr:uid="{00000000-0005-0000-0000-000097600000}"/>
    <cellStyle name="Normal 9 2 3 4 2" xfId="23656" xr:uid="{00000000-0005-0000-0000-000098600000}"/>
    <cellStyle name="Normal 9 2 3 4 2 2" xfId="23657" xr:uid="{00000000-0005-0000-0000-000099600000}"/>
    <cellStyle name="Normal 9 2 3 4 2 2 2" xfId="23658" xr:uid="{00000000-0005-0000-0000-00009A600000}"/>
    <cellStyle name="Normal 9 2 3 4 2 3" xfId="23659" xr:uid="{00000000-0005-0000-0000-00009B600000}"/>
    <cellStyle name="Normal 9 2 3 5" xfId="23660" xr:uid="{00000000-0005-0000-0000-00009C600000}"/>
    <cellStyle name="Normal 9 2 3 5 2" xfId="23661" xr:uid="{00000000-0005-0000-0000-00009D600000}"/>
    <cellStyle name="Normal 9 2 3 5 2 2" xfId="23662" xr:uid="{00000000-0005-0000-0000-00009E600000}"/>
    <cellStyle name="Normal 9 2 3 5 3" xfId="23663" xr:uid="{00000000-0005-0000-0000-00009F600000}"/>
    <cellStyle name="Normal 9 2 3 6" xfId="23664" xr:uid="{00000000-0005-0000-0000-0000A0600000}"/>
    <cellStyle name="Normal 9 2 3 6 2" xfId="23665" xr:uid="{00000000-0005-0000-0000-0000A1600000}"/>
    <cellStyle name="Normal 9 2 3 7" xfId="23666" xr:uid="{00000000-0005-0000-0000-0000A2600000}"/>
    <cellStyle name="Normal 9 2 3 7 2" xfId="23667" xr:uid="{00000000-0005-0000-0000-0000A3600000}"/>
    <cellStyle name="Normal 9 2 3 8" xfId="23668" xr:uid="{00000000-0005-0000-0000-0000A4600000}"/>
    <cellStyle name="Normal 9 2 3 9" xfId="23669" xr:uid="{00000000-0005-0000-0000-0000A5600000}"/>
    <cellStyle name="Normal 9 2 4" xfId="23670" xr:uid="{00000000-0005-0000-0000-0000A6600000}"/>
    <cellStyle name="Normal 9 2 4 2" xfId="23671" xr:uid="{00000000-0005-0000-0000-0000A7600000}"/>
    <cellStyle name="Normal 9 2 4 2 2" xfId="23672" xr:uid="{00000000-0005-0000-0000-0000A8600000}"/>
    <cellStyle name="Normal 9 2 4 2 2 2" xfId="23673" xr:uid="{00000000-0005-0000-0000-0000A9600000}"/>
    <cellStyle name="Normal 9 2 4 2 2 2 2" xfId="23674" xr:uid="{00000000-0005-0000-0000-0000AA600000}"/>
    <cellStyle name="Normal 9 2 4 2 2 3" xfId="23675" xr:uid="{00000000-0005-0000-0000-0000AB600000}"/>
    <cellStyle name="Normal 9 2 4 2 3" xfId="23676" xr:uid="{00000000-0005-0000-0000-0000AC600000}"/>
    <cellStyle name="Normal 9 2 4 2 3 2" xfId="23677" xr:uid="{00000000-0005-0000-0000-0000AD600000}"/>
    <cellStyle name="Normal 9 2 4 2 4" xfId="23678" xr:uid="{00000000-0005-0000-0000-0000AE600000}"/>
    <cellStyle name="Normal 9 2 4 3" xfId="23679" xr:uid="{00000000-0005-0000-0000-0000AF600000}"/>
    <cellStyle name="Normal 9 2 4 3 2" xfId="23680" xr:uid="{00000000-0005-0000-0000-0000B0600000}"/>
    <cellStyle name="Normal 9 2 4 3 2 2" xfId="23681" xr:uid="{00000000-0005-0000-0000-0000B1600000}"/>
    <cellStyle name="Normal 9 2 4 3 3" xfId="23682" xr:uid="{00000000-0005-0000-0000-0000B2600000}"/>
    <cellStyle name="Normal 9 2 4 4" xfId="23683" xr:uid="{00000000-0005-0000-0000-0000B3600000}"/>
    <cellStyle name="Normal 9 2 4 4 2" xfId="23684" xr:uid="{00000000-0005-0000-0000-0000B4600000}"/>
    <cellStyle name="Normal 9 2 4 5" xfId="23685" xr:uid="{00000000-0005-0000-0000-0000B5600000}"/>
    <cellStyle name="Normal 9 2 4 5 2" xfId="23686" xr:uid="{00000000-0005-0000-0000-0000B6600000}"/>
    <cellStyle name="Normal 9 2 4 6" xfId="23687" xr:uid="{00000000-0005-0000-0000-0000B7600000}"/>
    <cellStyle name="Normal 9 2 4 7" xfId="23688" xr:uid="{00000000-0005-0000-0000-0000B8600000}"/>
    <cellStyle name="Normal 9 2 5" xfId="23689" xr:uid="{00000000-0005-0000-0000-0000B9600000}"/>
    <cellStyle name="Normal 9 2 5 2" xfId="23690" xr:uid="{00000000-0005-0000-0000-0000BA600000}"/>
    <cellStyle name="Normal 9 2 5 2 2" xfId="23691" xr:uid="{00000000-0005-0000-0000-0000BB600000}"/>
    <cellStyle name="Normal 9 2 5 2 2 2" xfId="23692" xr:uid="{00000000-0005-0000-0000-0000BC600000}"/>
    <cellStyle name="Normal 9 2 5 2 2 2 2" xfId="23693" xr:uid="{00000000-0005-0000-0000-0000BD600000}"/>
    <cellStyle name="Normal 9 2 5 2 2 3" xfId="23694" xr:uid="{00000000-0005-0000-0000-0000BE600000}"/>
    <cellStyle name="Normal 9 2 5 3" xfId="23695" xr:uid="{00000000-0005-0000-0000-0000BF600000}"/>
    <cellStyle name="Normal 9 2 5 3 2" xfId="23696" xr:uid="{00000000-0005-0000-0000-0000C0600000}"/>
    <cellStyle name="Normal 9 2 5 3 2 2" xfId="23697" xr:uid="{00000000-0005-0000-0000-0000C1600000}"/>
    <cellStyle name="Normal 9 2 5 3 3" xfId="23698" xr:uid="{00000000-0005-0000-0000-0000C2600000}"/>
    <cellStyle name="Normal 9 2 5 4" xfId="23699" xr:uid="{00000000-0005-0000-0000-0000C3600000}"/>
    <cellStyle name="Normal 9 2 5 4 2" xfId="23700" xr:uid="{00000000-0005-0000-0000-0000C4600000}"/>
    <cellStyle name="Normal 9 2 5 5" xfId="23701" xr:uid="{00000000-0005-0000-0000-0000C5600000}"/>
    <cellStyle name="Normal 9 2 5 6" xfId="23702" xr:uid="{00000000-0005-0000-0000-0000C6600000}"/>
    <cellStyle name="Normal 9 2 6" xfId="23703" xr:uid="{00000000-0005-0000-0000-0000C7600000}"/>
    <cellStyle name="Normal 9 2 6 2" xfId="23704" xr:uid="{00000000-0005-0000-0000-0000C8600000}"/>
    <cellStyle name="Normal 9 2 6 2 2" xfId="23705" xr:uid="{00000000-0005-0000-0000-0000C9600000}"/>
    <cellStyle name="Normal 9 2 6 2 2 2" xfId="23706" xr:uid="{00000000-0005-0000-0000-0000CA600000}"/>
    <cellStyle name="Normal 9 2 6 2 3" xfId="23707" xr:uid="{00000000-0005-0000-0000-0000CB600000}"/>
    <cellStyle name="Normal 9 2 7" xfId="23708" xr:uid="{00000000-0005-0000-0000-0000CC600000}"/>
    <cellStyle name="Normal 9 2 7 2" xfId="23709" xr:uid="{00000000-0005-0000-0000-0000CD600000}"/>
    <cellStyle name="Normal 9 2 7 2 2" xfId="23710" xr:uid="{00000000-0005-0000-0000-0000CE600000}"/>
    <cellStyle name="Normal 9 2 7 3" xfId="23711" xr:uid="{00000000-0005-0000-0000-0000CF600000}"/>
    <cellStyle name="Normal 9 2 8" xfId="23712" xr:uid="{00000000-0005-0000-0000-0000D0600000}"/>
    <cellStyle name="Normal 9 2 8 2" xfId="23713" xr:uid="{00000000-0005-0000-0000-0000D1600000}"/>
    <cellStyle name="Normal 9 2 9" xfId="23714" xr:uid="{00000000-0005-0000-0000-0000D2600000}"/>
    <cellStyle name="Normal 9 2 9 2" xfId="23715" xr:uid="{00000000-0005-0000-0000-0000D3600000}"/>
    <cellStyle name="Normal 9 3" xfId="23716" xr:uid="{00000000-0005-0000-0000-0000D4600000}"/>
    <cellStyle name="Normal 9 3 2" xfId="23717" xr:uid="{00000000-0005-0000-0000-0000D5600000}"/>
    <cellStyle name="Normal 9 3 2 2" xfId="23718" xr:uid="{00000000-0005-0000-0000-0000D6600000}"/>
    <cellStyle name="Normal 9 3 2 2 2" xfId="23719" xr:uid="{00000000-0005-0000-0000-0000D7600000}"/>
    <cellStyle name="Normal 9 3 2 2 2 2" xfId="23720" xr:uid="{00000000-0005-0000-0000-0000D8600000}"/>
    <cellStyle name="Normal 9 3 2 2 2 2 2" xfId="23721" xr:uid="{00000000-0005-0000-0000-0000D9600000}"/>
    <cellStyle name="Normal 9 3 2 2 2 3" xfId="23722" xr:uid="{00000000-0005-0000-0000-0000DA600000}"/>
    <cellStyle name="Normal 9 3 2 2 3" xfId="23723" xr:uid="{00000000-0005-0000-0000-0000DB600000}"/>
    <cellStyle name="Normal 9 3 2 2 3 2" xfId="23724" xr:uid="{00000000-0005-0000-0000-0000DC600000}"/>
    <cellStyle name="Normal 9 3 2 2 4" xfId="23725" xr:uid="{00000000-0005-0000-0000-0000DD600000}"/>
    <cellStyle name="Normal 9 3 2 3" xfId="23726" xr:uid="{00000000-0005-0000-0000-0000DE600000}"/>
    <cellStyle name="Normal 9 3 2 3 2" xfId="23727" xr:uid="{00000000-0005-0000-0000-0000DF600000}"/>
    <cellStyle name="Normal 9 3 2 3 2 2" xfId="23728" xr:uid="{00000000-0005-0000-0000-0000E0600000}"/>
    <cellStyle name="Normal 9 3 2 3 3" xfId="23729" xr:uid="{00000000-0005-0000-0000-0000E1600000}"/>
    <cellStyle name="Normal 9 3 2 4" xfId="23730" xr:uid="{00000000-0005-0000-0000-0000E2600000}"/>
    <cellStyle name="Normal 9 3 2 4 2" xfId="23731" xr:uid="{00000000-0005-0000-0000-0000E3600000}"/>
    <cellStyle name="Normal 9 3 2 5" xfId="23732" xr:uid="{00000000-0005-0000-0000-0000E4600000}"/>
    <cellStyle name="Normal 9 3 2 5 2" xfId="23733" xr:uid="{00000000-0005-0000-0000-0000E5600000}"/>
    <cellStyle name="Normal 9 3 2 6" xfId="23734" xr:uid="{00000000-0005-0000-0000-0000E6600000}"/>
    <cellStyle name="Normal 9 3 2 7" xfId="23735" xr:uid="{00000000-0005-0000-0000-0000E7600000}"/>
    <cellStyle name="Normal 9 3 3" xfId="23736" xr:uid="{00000000-0005-0000-0000-0000E8600000}"/>
    <cellStyle name="Normal 9 3 3 2" xfId="23737" xr:uid="{00000000-0005-0000-0000-0000E9600000}"/>
    <cellStyle name="Normal 9 3 3 2 2" xfId="23738" xr:uid="{00000000-0005-0000-0000-0000EA600000}"/>
    <cellStyle name="Normal 9 3 3 2 2 2" xfId="23739" xr:uid="{00000000-0005-0000-0000-0000EB600000}"/>
    <cellStyle name="Normal 9 3 3 2 2 2 2" xfId="23740" xr:uid="{00000000-0005-0000-0000-0000EC600000}"/>
    <cellStyle name="Normal 9 3 3 2 2 3" xfId="23741" xr:uid="{00000000-0005-0000-0000-0000ED600000}"/>
    <cellStyle name="Normal 9 3 3 3" xfId="23742" xr:uid="{00000000-0005-0000-0000-0000EE600000}"/>
    <cellStyle name="Normal 9 3 3 3 2" xfId="23743" xr:uid="{00000000-0005-0000-0000-0000EF600000}"/>
    <cellStyle name="Normal 9 3 3 3 2 2" xfId="23744" xr:uid="{00000000-0005-0000-0000-0000F0600000}"/>
    <cellStyle name="Normal 9 3 3 3 3" xfId="23745" xr:uid="{00000000-0005-0000-0000-0000F1600000}"/>
    <cellStyle name="Normal 9 3 3 4" xfId="23746" xr:uid="{00000000-0005-0000-0000-0000F2600000}"/>
    <cellStyle name="Normal 9 3 3 4 2" xfId="23747" xr:uid="{00000000-0005-0000-0000-0000F3600000}"/>
    <cellStyle name="Normal 9 3 3 5" xfId="23748" xr:uid="{00000000-0005-0000-0000-0000F4600000}"/>
    <cellStyle name="Normal 9 3 3 6" xfId="23749" xr:uid="{00000000-0005-0000-0000-0000F5600000}"/>
    <cellStyle name="Normal 9 3 4" xfId="23750" xr:uid="{00000000-0005-0000-0000-0000F6600000}"/>
    <cellStyle name="Normal 9 3 4 2" xfId="23751" xr:uid="{00000000-0005-0000-0000-0000F7600000}"/>
    <cellStyle name="Normal 9 3 4 2 2" xfId="23752" xr:uid="{00000000-0005-0000-0000-0000F8600000}"/>
    <cellStyle name="Normal 9 3 4 2 2 2" xfId="23753" xr:uid="{00000000-0005-0000-0000-0000F9600000}"/>
    <cellStyle name="Normal 9 3 4 2 3" xfId="23754" xr:uid="{00000000-0005-0000-0000-0000FA600000}"/>
    <cellStyle name="Normal 9 3 5" xfId="23755" xr:uid="{00000000-0005-0000-0000-0000FB600000}"/>
    <cellStyle name="Normal 9 3 5 2" xfId="23756" xr:uid="{00000000-0005-0000-0000-0000FC600000}"/>
    <cellStyle name="Normal 9 3 5 2 2" xfId="23757" xr:uid="{00000000-0005-0000-0000-0000FD600000}"/>
    <cellStyle name="Normal 9 3 5 3" xfId="23758" xr:uid="{00000000-0005-0000-0000-0000FE600000}"/>
    <cellStyle name="Normal 9 3 6" xfId="23759" xr:uid="{00000000-0005-0000-0000-0000FF600000}"/>
    <cellStyle name="Normal 9 3 6 2" xfId="23760" xr:uid="{00000000-0005-0000-0000-000000610000}"/>
    <cellStyle name="Normal 9 3 7" xfId="23761" xr:uid="{00000000-0005-0000-0000-000001610000}"/>
    <cellStyle name="Normal 9 3 7 2" xfId="23762" xr:uid="{00000000-0005-0000-0000-000002610000}"/>
    <cellStyle name="Normal 9 3 8" xfId="23763" xr:uid="{00000000-0005-0000-0000-000003610000}"/>
    <cellStyle name="Normal 9 3 9" xfId="23764" xr:uid="{00000000-0005-0000-0000-000004610000}"/>
    <cellStyle name="Normal 9 4" xfId="23765" xr:uid="{00000000-0005-0000-0000-000005610000}"/>
    <cellStyle name="Normal 9 4 2" xfId="23766" xr:uid="{00000000-0005-0000-0000-000006610000}"/>
    <cellStyle name="Normal 9 4 2 2" xfId="23767" xr:uid="{00000000-0005-0000-0000-000007610000}"/>
    <cellStyle name="Normal 9 4 2 2 2" xfId="23768" xr:uid="{00000000-0005-0000-0000-000008610000}"/>
    <cellStyle name="Normal 9 4 2 2 2 2" xfId="23769" xr:uid="{00000000-0005-0000-0000-000009610000}"/>
    <cellStyle name="Normal 9 4 2 2 2 2 2" xfId="23770" xr:uid="{00000000-0005-0000-0000-00000A610000}"/>
    <cellStyle name="Normal 9 4 2 2 2 3" xfId="23771" xr:uid="{00000000-0005-0000-0000-00000B610000}"/>
    <cellStyle name="Normal 9 4 2 2 3" xfId="23772" xr:uid="{00000000-0005-0000-0000-00000C610000}"/>
    <cellStyle name="Normal 9 4 2 2 3 2" xfId="23773" xr:uid="{00000000-0005-0000-0000-00000D610000}"/>
    <cellStyle name="Normal 9 4 2 2 4" xfId="23774" xr:uid="{00000000-0005-0000-0000-00000E610000}"/>
    <cellStyle name="Normal 9 4 2 3" xfId="23775" xr:uid="{00000000-0005-0000-0000-00000F610000}"/>
    <cellStyle name="Normal 9 4 2 3 2" xfId="23776" xr:uid="{00000000-0005-0000-0000-000010610000}"/>
    <cellStyle name="Normal 9 4 2 3 2 2" xfId="23777" xr:uid="{00000000-0005-0000-0000-000011610000}"/>
    <cellStyle name="Normal 9 4 2 3 3" xfId="23778" xr:uid="{00000000-0005-0000-0000-000012610000}"/>
    <cellStyle name="Normal 9 4 2 4" xfId="23779" xr:uid="{00000000-0005-0000-0000-000013610000}"/>
    <cellStyle name="Normal 9 4 2 4 2" xfId="23780" xr:uid="{00000000-0005-0000-0000-000014610000}"/>
    <cellStyle name="Normal 9 4 2 5" xfId="23781" xr:uid="{00000000-0005-0000-0000-000015610000}"/>
    <cellStyle name="Normal 9 4 2 5 2" xfId="23782" xr:uid="{00000000-0005-0000-0000-000016610000}"/>
    <cellStyle name="Normal 9 4 2 6" xfId="23783" xr:uid="{00000000-0005-0000-0000-000017610000}"/>
    <cellStyle name="Normal 9 4 2 7" xfId="23784" xr:uid="{00000000-0005-0000-0000-000018610000}"/>
    <cellStyle name="Normal 9 4 3" xfId="23785" xr:uid="{00000000-0005-0000-0000-000019610000}"/>
    <cellStyle name="Normal 9 4 3 2" xfId="23786" xr:uid="{00000000-0005-0000-0000-00001A610000}"/>
    <cellStyle name="Normal 9 4 3 2 2" xfId="23787" xr:uid="{00000000-0005-0000-0000-00001B610000}"/>
    <cellStyle name="Normal 9 4 3 2 2 2" xfId="23788" xr:uid="{00000000-0005-0000-0000-00001C610000}"/>
    <cellStyle name="Normal 9 4 3 2 2 2 2" xfId="23789" xr:uid="{00000000-0005-0000-0000-00001D610000}"/>
    <cellStyle name="Normal 9 4 3 2 2 3" xfId="23790" xr:uid="{00000000-0005-0000-0000-00001E610000}"/>
    <cellStyle name="Normal 9 4 3 3" xfId="23791" xr:uid="{00000000-0005-0000-0000-00001F610000}"/>
    <cellStyle name="Normal 9 4 3 3 2" xfId="23792" xr:uid="{00000000-0005-0000-0000-000020610000}"/>
    <cellStyle name="Normal 9 4 3 3 2 2" xfId="23793" xr:uid="{00000000-0005-0000-0000-000021610000}"/>
    <cellStyle name="Normal 9 4 3 3 3" xfId="23794" xr:uid="{00000000-0005-0000-0000-000022610000}"/>
    <cellStyle name="Normal 9 4 3 4" xfId="23795" xr:uid="{00000000-0005-0000-0000-000023610000}"/>
    <cellStyle name="Normal 9 4 3 4 2" xfId="23796" xr:uid="{00000000-0005-0000-0000-000024610000}"/>
    <cellStyle name="Normal 9 4 3 5" xfId="23797" xr:uid="{00000000-0005-0000-0000-000025610000}"/>
    <cellStyle name="Normal 9 4 3 6" xfId="23798" xr:uid="{00000000-0005-0000-0000-000026610000}"/>
    <cellStyle name="Normal 9 4 4" xfId="23799" xr:uid="{00000000-0005-0000-0000-000027610000}"/>
    <cellStyle name="Normal 9 4 4 2" xfId="23800" xr:uid="{00000000-0005-0000-0000-000028610000}"/>
    <cellStyle name="Normal 9 4 4 2 2" xfId="23801" xr:uid="{00000000-0005-0000-0000-000029610000}"/>
    <cellStyle name="Normal 9 4 4 2 2 2" xfId="23802" xr:uid="{00000000-0005-0000-0000-00002A610000}"/>
    <cellStyle name="Normal 9 4 4 2 3" xfId="23803" xr:uid="{00000000-0005-0000-0000-00002B610000}"/>
    <cellStyle name="Normal 9 4 5" xfId="23804" xr:uid="{00000000-0005-0000-0000-00002C610000}"/>
    <cellStyle name="Normal 9 4 5 2" xfId="23805" xr:uid="{00000000-0005-0000-0000-00002D610000}"/>
    <cellStyle name="Normal 9 4 5 2 2" xfId="23806" xr:uid="{00000000-0005-0000-0000-00002E610000}"/>
    <cellStyle name="Normal 9 4 5 3" xfId="23807" xr:uid="{00000000-0005-0000-0000-00002F610000}"/>
    <cellStyle name="Normal 9 4 6" xfId="23808" xr:uid="{00000000-0005-0000-0000-000030610000}"/>
    <cellStyle name="Normal 9 4 6 2" xfId="23809" xr:uid="{00000000-0005-0000-0000-000031610000}"/>
    <cellStyle name="Normal 9 4 7" xfId="23810" xr:uid="{00000000-0005-0000-0000-000032610000}"/>
    <cellStyle name="Normal 9 4 7 2" xfId="23811" xr:uid="{00000000-0005-0000-0000-000033610000}"/>
    <cellStyle name="Normal 9 4 8" xfId="23812" xr:uid="{00000000-0005-0000-0000-000034610000}"/>
    <cellStyle name="Normal 9 4 9" xfId="23813" xr:uid="{00000000-0005-0000-0000-000035610000}"/>
    <cellStyle name="Normal 9 5" xfId="23814" xr:uid="{00000000-0005-0000-0000-000036610000}"/>
    <cellStyle name="Normal 9 5 2" xfId="23815" xr:uid="{00000000-0005-0000-0000-000037610000}"/>
    <cellStyle name="Normal 9 5 2 2" xfId="23816" xr:uid="{00000000-0005-0000-0000-000038610000}"/>
    <cellStyle name="Normal 9 5 2 2 2" xfId="23817" xr:uid="{00000000-0005-0000-0000-000039610000}"/>
    <cellStyle name="Normal 9 5 2 2 2 2" xfId="23818" xr:uid="{00000000-0005-0000-0000-00003A610000}"/>
    <cellStyle name="Normal 9 5 2 2 2 2 2" xfId="23819" xr:uid="{00000000-0005-0000-0000-00003B610000}"/>
    <cellStyle name="Normal 9 5 2 2 2 3" xfId="23820" xr:uid="{00000000-0005-0000-0000-00003C610000}"/>
    <cellStyle name="Normal 9 5 2 3" xfId="23821" xr:uid="{00000000-0005-0000-0000-00003D610000}"/>
    <cellStyle name="Normal 9 5 2 3 2" xfId="23822" xr:uid="{00000000-0005-0000-0000-00003E610000}"/>
    <cellStyle name="Normal 9 5 2 3 2 2" xfId="23823" xr:uid="{00000000-0005-0000-0000-00003F610000}"/>
    <cellStyle name="Normal 9 5 2 3 3" xfId="23824" xr:uid="{00000000-0005-0000-0000-000040610000}"/>
    <cellStyle name="Normal 9 5 2 4" xfId="23825" xr:uid="{00000000-0005-0000-0000-000041610000}"/>
    <cellStyle name="Normal 9 5 2 4 2" xfId="23826" xr:uid="{00000000-0005-0000-0000-000042610000}"/>
    <cellStyle name="Normal 9 5 2 5" xfId="23827" xr:uid="{00000000-0005-0000-0000-000043610000}"/>
    <cellStyle name="Normal 9 5 2 6" xfId="23828" xr:uid="{00000000-0005-0000-0000-000044610000}"/>
    <cellStyle name="Normal 9 5 3" xfId="23829" xr:uid="{00000000-0005-0000-0000-000045610000}"/>
    <cellStyle name="Normal 9 5 3 2" xfId="23830" xr:uid="{00000000-0005-0000-0000-000046610000}"/>
    <cellStyle name="Normal 9 5 3 2 2" xfId="23831" xr:uid="{00000000-0005-0000-0000-000047610000}"/>
    <cellStyle name="Normal 9 5 3 2 2 2" xfId="23832" xr:uid="{00000000-0005-0000-0000-000048610000}"/>
    <cellStyle name="Normal 9 5 3 2 3" xfId="23833" xr:uid="{00000000-0005-0000-0000-000049610000}"/>
    <cellStyle name="Normal 9 5 4" xfId="23834" xr:uid="{00000000-0005-0000-0000-00004A610000}"/>
    <cellStyle name="Normal 9 5 4 2" xfId="23835" xr:uid="{00000000-0005-0000-0000-00004B610000}"/>
    <cellStyle name="Normal 9 5 4 2 2" xfId="23836" xr:uid="{00000000-0005-0000-0000-00004C610000}"/>
    <cellStyle name="Normal 9 5 4 3" xfId="23837" xr:uid="{00000000-0005-0000-0000-00004D610000}"/>
    <cellStyle name="Normal 9 5 5" xfId="23838" xr:uid="{00000000-0005-0000-0000-00004E610000}"/>
    <cellStyle name="Normal 9 5 5 2" xfId="23839" xr:uid="{00000000-0005-0000-0000-00004F610000}"/>
    <cellStyle name="Normal 9 5 6" xfId="23840" xr:uid="{00000000-0005-0000-0000-000050610000}"/>
    <cellStyle name="Normal 9 5 6 2" xfId="23841" xr:uid="{00000000-0005-0000-0000-000051610000}"/>
    <cellStyle name="Normal 9 5 7" xfId="23842" xr:uid="{00000000-0005-0000-0000-000052610000}"/>
    <cellStyle name="Normal 9 5 8" xfId="23843" xr:uid="{00000000-0005-0000-0000-000053610000}"/>
    <cellStyle name="Normal 9 6" xfId="23844" xr:uid="{00000000-0005-0000-0000-000054610000}"/>
    <cellStyle name="Normal 9 6 2" xfId="23845" xr:uid="{00000000-0005-0000-0000-000055610000}"/>
    <cellStyle name="Normal 9 6 2 2" xfId="23846" xr:uid="{00000000-0005-0000-0000-000056610000}"/>
    <cellStyle name="Normal 9 6 2 2 2" xfId="23847" xr:uid="{00000000-0005-0000-0000-000057610000}"/>
    <cellStyle name="Normal 9 6 2 2 2 2" xfId="23848" xr:uid="{00000000-0005-0000-0000-000058610000}"/>
    <cellStyle name="Normal 9 6 2 2 3" xfId="23849" xr:uid="{00000000-0005-0000-0000-000059610000}"/>
    <cellStyle name="Normal 9 6 2 3" xfId="23850" xr:uid="{00000000-0005-0000-0000-00005A610000}"/>
    <cellStyle name="Normal 9 6 2 3 2" xfId="23851" xr:uid="{00000000-0005-0000-0000-00005B610000}"/>
    <cellStyle name="Normal 9 6 2 4" xfId="23852" xr:uid="{00000000-0005-0000-0000-00005C610000}"/>
    <cellStyle name="Normal 9 6 3" xfId="23853" xr:uid="{00000000-0005-0000-0000-00005D610000}"/>
    <cellStyle name="Normal 9 6 3 2" xfId="23854" xr:uid="{00000000-0005-0000-0000-00005E610000}"/>
    <cellStyle name="Normal 9 6 3 2 2" xfId="23855" xr:uid="{00000000-0005-0000-0000-00005F610000}"/>
    <cellStyle name="Normal 9 6 3 3" xfId="23856" xr:uid="{00000000-0005-0000-0000-000060610000}"/>
    <cellStyle name="Normal 9 6 4" xfId="23857" xr:uid="{00000000-0005-0000-0000-000061610000}"/>
    <cellStyle name="Normal 9 6 4 2" xfId="23858" xr:uid="{00000000-0005-0000-0000-000062610000}"/>
    <cellStyle name="Normal 9 6 5" xfId="23859" xr:uid="{00000000-0005-0000-0000-000063610000}"/>
    <cellStyle name="Normal 9 6 5 2" xfId="23860" xr:uid="{00000000-0005-0000-0000-000064610000}"/>
    <cellStyle name="Normal 9 6 6" xfId="23861" xr:uid="{00000000-0005-0000-0000-000065610000}"/>
    <cellStyle name="Normal 9 6 7" xfId="23862" xr:uid="{00000000-0005-0000-0000-000066610000}"/>
    <cellStyle name="Normal 9 7" xfId="23863" xr:uid="{00000000-0005-0000-0000-000067610000}"/>
    <cellStyle name="Normal 9 7 2" xfId="23864" xr:uid="{00000000-0005-0000-0000-000068610000}"/>
    <cellStyle name="Normal 9 7 2 2" xfId="23865" xr:uid="{00000000-0005-0000-0000-000069610000}"/>
    <cellStyle name="Normal 9 7 2 2 2" xfId="23866" xr:uid="{00000000-0005-0000-0000-00006A610000}"/>
    <cellStyle name="Normal 9 7 2 2 2 2" xfId="23867" xr:uid="{00000000-0005-0000-0000-00006B610000}"/>
    <cellStyle name="Normal 9 7 2 2 3" xfId="23868" xr:uid="{00000000-0005-0000-0000-00006C610000}"/>
    <cellStyle name="Normal 9 7 2 3" xfId="23869" xr:uid="{00000000-0005-0000-0000-00006D610000}"/>
    <cellStyle name="Normal 9 7 2 3 2" xfId="23870" xr:uid="{00000000-0005-0000-0000-00006E610000}"/>
    <cellStyle name="Normal 9 7 2 4" xfId="23871" xr:uid="{00000000-0005-0000-0000-00006F610000}"/>
    <cellStyle name="Normal 9 7 3" xfId="23872" xr:uid="{00000000-0005-0000-0000-000070610000}"/>
    <cellStyle name="Normal 9 7 3 2" xfId="23873" xr:uid="{00000000-0005-0000-0000-000071610000}"/>
    <cellStyle name="Normal 9 7 3 2 2" xfId="23874" xr:uid="{00000000-0005-0000-0000-000072610000}"/>
    <cellStyle name="Normal 9 7 3 3" xfId="23875" xr:uid="{00000000-0005-0000-0000-000073610000}"/>
    <cellStyle name="Normal 9 7 4" xfId="23876" xr:uid="{00000000-0005-0000-0000-000074610000}"/>
    <cellStyle name="Normal 9 7 4 2" xfId="23877" xr:uid="{00000000-0005-0000-0000-000075610000}"/>
    <cellStyle name="Normal 9 7 5" xfId="23878" xr:uid="{00000000-0005-0000-0000-000076610000}"/>
    <cellStyle name="Normal 9 7 5 2" xfId="23879" xr:uid="{00000000-0005-0000-0000-000077610000}"/>
    <cellStyle name="Normal 9 7 6" xfId="23880" xr:uid="{00000000-0005-0000-0000-000078610000}"/>
    <cellStyle name="Normal 9 7 7" xfId="23881" xr:uid="{00000000-0005-0000-0000-000079610000}"/>
    <cellStyle name="Normal 9 8" xfId="23882" xr:uid="{00000000-0005-0000-0000-00007A610000}"/>
    <cellStyle name="Normal 9 8 2" xfId="23883" xr:uid="{00000000-0005-0000-0000-00007B610000}"/>
    <cellStyle name="Normal 9 8 2 2" xfId="23884" xr:uid="{00000000-0005-0000-0000-00007C610000}"/>
    <cellStyle name="Normal 9 8 2 2 2" xfId="23885" xr:uid="{00000000-0005-0000-0000-00007D610000}"/>
    <cellStyle name="Normal 9 8 2 3" xfId="23886" xr:uid="{00000000-0005-0000-0000-00007E610000}"/>
    <cellStyle name="Normal 9 9" xfId="23887" xr:uid="{00000000-0005-0000-0000-00007F610000}"/>
    <cellStyle name="Normal 9 9 2" xfId="23888" xr:uid="{00000000-0005-0000-0000-000080610000}"/>
    <cellStyle name="Normal 9 9 2 2" xfId="23889" xr:uid="{00000000-0005-0000-0000-000081610000}"/>
    <cellStyle name="Normal 9 9 3" xfId="23890" xr:uid="{00000000-0005-0000-0000-000082610000}"/>
    <cellStyle name="normální_EGWizardV1.0" xfId="23891" xr:uid="{00000000-0005-0000-0000-000083610000}"/>
    <cellStyle name="Note 10" xfId="23892" xr:uid="{00000000-0005-0000-0000-000084610000}"/>
    <cellStyle name="Note 10 2" xfId="23893" xr:uid="{00000000-0005-0000-0000-000085610000}"/>
    <cellStyle name="Note 10 2 2" xfId="23894" xr:uid="{00000000-0005-0000-0000-000086610000}"/>
    <cellStyle name="Note 10 2 3" xfId="23895" xr:uid="{00000000-0005-0000-0000-000087610000}"/>
    <cellStyle name="Note 10 2 4" xfId="38073" xr:uid="{00000000-0005-0000-0000-000088610000}"/>
    <cellStyle name="Note 10 3" xfId="23896" xr:uid="{00000000-0005-0000-0000-000089610000}"/>
    <cellStyle name="Note 10 3 2" xfId="23897" xr:uid="{00000000-0005-0000-0000-00008A610000}"/>
    <cellStyle name="Note 10 3 3" xfId="23898" xr:uid="{00000000-0005-0000-0000-00008B610000}"/>
    <cellStyle name="Note 10 3 4" xfId="38074" xr:uid="{00000000-0005-0000-0000-00008C610000}"/>
    <cellStyle name="Note 10 4" xfId="23899" xr:uid="{00000000-0005-0000-0000-00008D610000}"/>
    <cellStyle name="Note 10 4 2" xfId="23900" xr:uid="{00000000-0005-0000-0000-00008E610000}"/>
    <cellStyle name="Note 10 4 3" xfId="23901" xr:uid="{00000000-0005-0000-0000-00008F610000}"/>
    <cellStyle name="Note 10 4 4" xfId="38075" xr:uid="{00000000-0005-0000-0000-000090610000}"/>
    <cellStyle name="Note 10 5" xfId="23902" xr:uid="{00000000-0005-0000-0000-000091610000}"/>
    <cellStyle name="Note 10 5 2" xfId="23903" xr:uid="{00000000-0005-0000-0000-000092610000}"/>
    <cellStyle name="Note 10 5 3" xfId="23904" xr:uid="{00000000-0005-0000-0000-000093610000}"/>
    <cellStyle name="Note 10 6" xfId="23905" xr:uid="{00000000-0005-0000-0000-000094610000}"/>
    <cellStyle name="Note 10 6 2" xfId="23906" xr:uid="{00000000-0005-0000-0000-000095610000}"/>
    <cellStyle name="Note 10 6 3" xfId="23907" xr:uid="{00000000-0005-0000-0000-000096610000}"/>
    <cellStyle name="Note 10 7" xfId="23908" xr:uid="{00000000-0005-0000-0000-000097610000}"/>
    <cellStyle name="Note 10 8" xfId="23909" xr:uid="{00000000-0005-0000-0000-000098610000}"/>
    <cellStyle name="Note 10 9" xfId="38072" xr:uid="{00000000-0005-0000-0000-000099610000}"/>
    <cellStyle name="Note 11" xfId="23910" xr:uid="{00000000-0005-0000-0000-00009A610000}"/>
    <cellStyle name="Note 11 2" xfId="23911" xr:uid="{00000000-0005-0000-0000-00009B610000}"/>
    <cellStyle name="Note 11 3" xfId="23912" xr:uid="{00000000-0005-0000-0000-00009C610000}"/>
    <cellStyle name="Note 12" xfId="23913" xr:uid="{00000000-0005-0000-0000-00009D610000}"/>
    <cellStyle name="Note 12 2" xfId="23914" xr:uid="{00000000-0005-0000-0000-00009E610000}"/>
    <cellStyle name="Note 12 3" xfId="23915" xr:uid="{00000000-0005-0000-0000-00009F610000}"/>
    <cellStyle name="Note 13" xfId="23916" xr:uid="{00000000-0005-0000-0000-0000A0610000}"/>
    <cellStyle name="Note 14" xfId="23917" xr:uid="{00000000-0005-0000-0000-0000A1610000}"/>
    <cellStyle name="Note 2" xfId="23918" xr:uid="{00000000-0005-0000-0000-0000A2610000}"/>
    <cellStyle name="Note 2 10" xfId="23919" xr:uid="{00000000-0005-0000-0000-0000A3610000}"/>
    <cellStyle name="Note 2 10 2" xfId="23920" xr:uid="{00000000-0005-0000-0000-0000A4610000}"/>
    <cellStyle name="Note 2 10 3" xfId="23921" xr:uid="{00000000-0005-0000-0000-0000A5610000}"/>
    <cellStyle name="Note 2 11" xfId="23922" xr:uid="{00000000-0005-0000-0000-0000A6610000}"/>
    <cellStyle name="Note 2 11 2" xfId="23923" xr:uid="{00000000-0005-0000-0000-0000A7610000}"/>
    <cellStyle name="Note 2 11 3" xfId="23924" xr:uid="{00000000-0005-0000-0000-0000A8610000}"/>
    <cellStyle name="Note 2 12" xfId="23925" xr:uid="{00000000-0005-0000-0000-0000A9610000}"/>
    <cellStyle name="Note 2 13" xfId="23926" xr:uid="{00000000-0005-0000-0000-0000AA610000}"/>
    <cellStyle name="Note 2 14" xfId="38076" xr:uid="{00000000-0005-0000-0000-0000AB610000}"/>
    <cellStyle name="Note 2 2" xfId="23927" xr:uid="{00000000-0005-0000-0000-0000AC610000}"/>
    <cellStyle name="Note 2 2 10" xfId="23928" xr:uid="{00000000-0005-0000-0000-0000AD610000}"/>
    <cellStyle name="Note 2 2 10 2" xfId="23929" xr:uid="{00000000-0005-0000-0000-0000AE610000}"/>
    <cellStyle name="Note 2 2 10 3" xfId="23930" xr:uid="{00000000-0005-0000-0000-0000AF610000}"/>
    <cellStyle name="Note 2 2 11" xfId="23931" xr:uid="{00000000-0005-0000-0000-0000B0610000}"/>
    <cellStyle name="Note 2 2 12" xfId="23932" xr:uid="{00000000-0005-0000-0000-0000B1610000}"/>
    <cellStyle name="Note 2 2 13" xfId="38077" xr:uid="{00000000-0005-0000-0000-0000B2610000}"/>
    <cellStyle name="Note 2 2 2" xfId="23933" xr:uid="{00000000-0005-0000-0000-0000B3610000}"/>
    <cellStyle name="Note 2 2 2 10" xfId="38078" xr:uid="{00000000-0005-0000-0000-0000B4610000}"/>
    <cellStyle name="Note 2 2 2 2" xfId="23934" xr:uid="{00000000-0005-0000-0000-0000B5610000}"/>
    <cellStyle name="Note 2 2 2 2 2" xfId="23935" xr:uid="{00000000-0005-0000-0000-0000B6610000}"/>
    <cellStyle name="Note 2 2 2 2 2 2" xfId="23936" xr:uid="{00000000-0005-0000-0000-0000B7610000}"/>
    <cellStyle name="Note 2 2 2 2 2 3" xfId="23937" xr:uid="{00000000-0005-0000-0000-0000B8610000}"/>
    <cellStyle name="Note 2 2 2 2 3" xfId="23938" xr:uid="{00000000-0005-0000-0000-0000B9610000}"/>
    <cellStyle name="Note 2 2 2 2 3 2" xfId="23939" xr:uid="{00000000-0005-0000-0000-0000BA610000}"/>
    <cellStyle name="Note 2 2 2 2 3 3" xfId="23940" xr:uid="{00000000-0005-0000-0000-0000BB610000}"/>
    <cellStyle name="Note 2 2 2 2 4" xfId="23941" xr:uid="{00000000-0005-0000-0000-0000BC610000}"/>
    <cellStyle name="Note 2 2 2 2 4 2" xfId="23942" xr:uid="{00000000-0005-0000-0000-0000BD610000}"/>
    <cellStyle name="Note 2 2 2 2 4 3" xfId="23943" xr:uid="{00000000-0005-0000-0000-0000BE610000}"/>
    <cellStyle name="Note 2 2 2 2 5" xfId="23944" xr:uid="{00000000-0005-0000-0000-0000BF610000}"/>
    <cellStyle name="Note 2 2 2 2 5 2" xfId="23945" xr:uid="{00000000-0005-0000-0000-0000C0610000}"/>
    <cellStyle name="Note 2 2 2 2 5 3" xfId="23946" xr:uid="{00000000-0005-0000-0000-0000C1610000}"/>
    <cellStyle name="Note 2 2 2 2 6" xfId="23947" xr:uid="{00000000-0005-0000-0000-0000C2610000}"/>
    <cellStyle name="Note 2 2 2 2 6 2" xfId="23948" xr:uid="{00000000-0005-0000-0000-0000C3610000}"/>
    <cellStyle name="Note 2 2 2 2 6 3" xfId="23949" xr:uid="{00000000-0005-0000-0000-0000C4610000}"/>
    <cellStyle name="Note 2 2 2 2 7" xfId="23950" xr:uid="{00000000-0005-0000-0000-0000C5610000}"/>
    <cellStyle name="Note 2 2 2 2 7 2" xfId="23951" xr:uid="{00000000-0005-0000-0000-0000C6610000}"/>
    <cellStyle name="Note 2 2 2 2 7 3" xfId="23952" xr:uid="{00000000-0005-0000-0000-0000C7610000}"/>
    <cellStyle name="Note 2 2 2 2 8" xfId="23953" xr:uid="{00000000-0005-0000-0000-0000C8610000}"/>
    <cellStyle name="Note 2 2 2 2 9" xfId="23954" xr:uid="{00000000-0005-0000-0000-0000C9610000}"/>
    <cellStyle name="Note 2 2 2 3" xfId="23955" xr:uid="{00000000-0005-0000-0000-0000CA610000}"/>
    <cellStyle name="Note 2 2 2 3 2" xfId="23956" xr:uid="{00000000-0005-0000-0000-0000CB610000}"/>
    <cellStyle name="Note 2 2 2 3 3" xfId="23957" xr:uid="{00000000-0005-0000-0000-0000CC610000}"/>
    <cellStyle name="Note 2 2 2 4" xfId="23958" xr:uid="{00000000-0005-0000-0000-0000CD610000}"/>
    <cellStyle name="Note 2 2 2 4 2" xfId="23959" xr:uid="{00000000-0005-0000-0000-0000CE610000}"/>
    <cellStyle name="Note 2 2 2 4 3" xfId="23960" xr:uid="{00000000-0005-0000-0000-0000CF610000}"/>
    <cellStyle name="Note 2 2 2 5" xfId="23961" xr:uid="{00000000-0005-0000-0000-0000D0610000}"/>
    <cellStyle name="Note 2 2 2 5 2" xfId="23962" xr:uid="{00000000-0005-0000-0000-0000D1610000}"/>
    <cellStyle name="Note 2 2 2 5 3" xfId="23963" xr:uid="{00000000-0005-0000-0000-0000D2610000}"/>
    <cellStyle name="Note 2 2 2 6" xfId="23964" xr:uid="{00000000-0005-0000-0000-0000D3610000}"/>
    <cellStyle name="Note 2 2 2 6 2" xfId="23965" xr:uid="{00000000-0005-0000-0000-0000D4610000}"/>
    <cellStyle name="Note 2 2 2 6 3" xfId="23966" xr:uid="{00000000-0005-0000-0000-0000D5610000}"/>
    <cellStyle name="Note 2 2 2 7" xfId="23967" xr:uid="{00000000-0005-0000-0000-0000D6610000}"/>
    <cellStyle name="Note 2 2 2 7 2" xfId="23968" xr:uid="{00000000-0005-0000-0000-0000D7610000}"/>
    <cellStyle name="Note 2 2 2 7 3" xfId="23969" xr:uid="{00000000-0005-0000-0000-0000D8610000}"/>
    <cellStyle name="Note 2 2 2 8" xfId="23970" xr:uid="{00000000-0005-0000-0000-0000D9610000}"/>
    <cellStyle name="Note 2 2 2 9" xfId="23971" xr:uid="{00000000-0005-0000-0000-0000DA610000}"/>
    <cellStyle name="Note 2 2 3" xfId="23972" xr:uid="{00000000-0005-0000-0000-0000DB610000}"/>
    <cellStyle name="Note 2 2 3 10" xfId="38079" xr:uid="{00000000-0005-0000-0000-0000DC610000}"/>
    <cellStyle name="Note 2 2 3 2" xfId="23973" xr:uid="{00000000-0005-0000-0000-0000DD610000}"/>
    <cellStyle name="Note 2 2 3 2 2" xfId="23974" xr:uid="{00000000-0005-0000-0000-0000DE610000}"/>
    <cellStyle name="Note 2 2 3 2 2 2" xfId="23975" xr:uid="{00000000-0005-0000-0000-0000DF610000}"/>
    <cellStyle name="Note 2 2 3 2 2 3" xfId="23976" xr:uid="{00000000-0005-0000-0000-0000E0610000}"/>
    <cellStyle name="Note 2 2 3 2 3" xfId="23977" xr:uid="{00000000-0005-0000-0000-0000E1610000}"/>
    <cellStyle name="Note 2 2 3 2 3 2" xfId="23978" xr:uid="{00000000-0005-0000-0000-0000E2610000}"/>
    <cellStyle name="Note 2 2 3 2 3 3" xfId="23979" xr:uid="{00000000-0005-0000-0000-0000E3610000}"/>
    <cellStyle name="Note 2 2 3 2 4" xfId="23980" xr:uid="{00000000-0005-0000-0000-0000E4610000}"/>
    <cellStyle name="Note 2 2 3 2 4 2" xfId="23981" xr:uid="{00000000-0005-0000-0000-0000E5610000}"/>
    <cellStyle name="Note 2 2 3 2 4 3" xfId="23982" xr:uid="{00000000-0005-0000-0000-0000E6610000}"/>
    <cellStyle name="Note 2 2 3 2 5" xfId="23983" xr:uid="{00000000-0005-0000-0000-0000E7610000}"/>
    <cellStyle name="Note 2 2 3 2 5 2" xfId="23984" xr:uid="{00000000-0005-0000-0000-0000E8610000}"/>
    <cellStyle name="Note 2 2 3 2 5 3" xfId="23985" xr:uid="{00000000-0005-0000-0000-0000E9610000}"/>
    <cellStyle name="Note 2 2 3 2 6" xfId="23986" xr:uid="{00000000-0005-0000-0000-0000EA610000}"/>
    <cellStyle name="Note 2 2 3 2 6 2" xfId="23987" xr:uid="{00000000-0005-0000-0000-0000EB610000}"/>
    <cellStyle name="Note 2 2 3 2 6 3" xfId="23988" xr:uid="{00000000-0005-0000-0000-0000EC610000}"/>
    <cellStyle name="Note 2 2 3 2 7" xfId="23989" xr:uid="{00000000-0005-0000-0000-0000ED610000}"/>
    <cellStyle name="Note 2 2 3 2 7 2" xfId="23990" xr:uid="{00000000-0005-0000-0000-0000EE610000}"/>
    <cellStyle name="Note 2 2 3 2 7 3" xfId="23991" xr:uid="{00000000-0005-0000-0000-0000EF610000}"/>
    <cellStyle name="Note 2 2 3 2 8" xfId="23992" xr:uid="{00000000-0005-0000-0000-0000F0610000}"/>
    <cellStyle name="Note 2 2 3 2 9" xfId="23993" xr:uid="{00000000-0005-0000-0000-0000F1610000}"/>
    <cellStyle name="Note 2 2 3 3" xfId="23994" xr:uid="{00000000-0005-0000-0000-0000F2610000}"/>
    <cellStyle name="Note 2 2 3 3 2" xfId="23995" xr:uid="{00000000-0005-0000-0000-0000F3610000}"/>
    <cellStyle name="Note 2 2 3 3 3" xfId="23996" xr:uid="{00000000-0005-0000-0000-0000F4610000}"/>
    <cellStyle name="Note 2 2 3 4" xfId="23997" xr:uid="{00000000-0005-0000-0000-0000F5610000}"/>
    <cellStyle name="Note 2 2 3 4 2" xfId="23998" xr:uid="{00000000-0005-0000-0000-0000F6610000}"/>
    <cellStyle name="Note 2 2 3 4 3" xfId="23999" xr:uid="{00000000-0005-0000-0000-0000F7610000}"/>
    <cellStyle name="Note 2 2 3 5" xfId="24000" xr:uid="{00000000-0005-0000-0000-0000F8610000}"/>
    <cellStyle name="Note 2 2 3 5 2" xfId="24001" xr:uid="{00000000-0005-0000-0000-0000F9610000}"/>
    <cellStyle name="Note 2 2 3 5 3" xfId="24002" xr:uid="{00000000-0005-0000-0000-0000FA610000}"/>
    <cellStyle name="Note 2 2 3 6" xfId="24003" xr:uid="{00000000-0005-0000-0000-0000FB610000}"/>
    <cellStyle name="Note 2 2 3 6 2" xfId="24004" xr:uid="{00000000-0005-0000-0000-0000FC610000}"/>
    <cellStyle name="Note 2 2 3 6 3" xfId="24005" xr:uid="{00000000-0005-0000-0000-0000FD610000}"/>
    <cellStyle name="Note 2 2 3 7" xfId="24006" xr:uid="{00000000-0005-0000-0000-0000FE610000}"/>
    <cellStyle name="Note 2 2 3 7 2" xfId="24007" xr:uid="{00000000-0005-0000-0000-0000FF610000}"/>
    <cellStyle name="Note 2 2 3 7 3" xfId="24008" xr:uid="{00000000-0005-0000-0000-000000620000}"/>
    <cellStyle name="Note 2 2 3 8" xfId="24009" xr:uid="{00000000-0005-0000-0000-000001620000}"/>
    <cellStyle name="Note 2 2 3 9" xfId="24010" xr:uid="{00000000-0005-0000-0000-000002620000}"/>
    <cellStyle name="Note 2 2 4" xfId="24011" xr:uid="{00000000-0005-0000-0000-000003620000}"/>
    <cellStyle name="Note 2 2 4 10" xfId="38080" xr:uid="{00000000-0005-0000-0000-000004620000}"/>
    <cellStyle name="Note 2 2 4 2" xfId="24012" xr:uid="{00000000-0005-0000-0000-000005620000}"/>
    <cellStyle name="Note 2 2 4 2 2" xfId="24013" xr:uid="{00000000-0005-0000-0000-000006620000}"/>
    <cellStyle name="Note 2 2 4 2 2 2" xfId="24014" xr:uid="{00000000-0005-0000-0000-000007620000}"/>
    <cellStyle name="Note 2 2 4 2 2 3" xfId="24015" xr:uid="{00000000-0005-0000-0000-000008620000}"/>
    <cellStyle name="Note 2 2 4 2 3" xfId="24016" xr:uid="{00000000-0005-0000-0000-000009620000}"/>
    <cellStyle name="Note 2 2 4 2 3 2" xfId="24017" xr:uid="{00000000-0005-0000-0000-00000A620000}"/>
    <cellStyle name="Note 2 2 4 2 3 3" xfId="24018" xr:uid="{00000000-0005-0000-0000-00000B620000}"/>
    <cellStyle name="Note 2 2 4 2 4" xfId="24019" xr:uid="{00000000-0005-0000-0000-00000C620000}"/>
    <cellStyle name="Note 2 2 4 2 4 2" xfId="24020" xr:uid="{00000000-0005-0000-0000-00000D620000}"/>
    <cellStyle name="Note 2 2 4 2 4 3" xfId="24021" xr:uid="{00000000-0005-0000-0000-00000E620000}"/>
    <cellStyle name="Note 2 2 4 2 5" xfId="24022" xr:uid="{00000000-0005-0000-0000-00000F620000}"/>
    <cellStyle name="Note 2 2 4 2 5 2" xfId="24023" xr:uid="{00000000-0005-0000-0000-000010620000}"/>
    <cellStyle name="Note 2 2 4 2 5 3" xfId="24024" xr:uid="{00000000-0005-0000-0000-000011620000}"/>
    <cellStyle name="Note 2 2 4 2 6" xfId="24025" xr:uid="{00000000-0005-0000-0000-000012620000}"/>
    <cellStyle name="Note 2 2 4 2 6 2" xfId="24026" xr:uid="{00000000-0005-0000-0000-000013620000}"/>
    <cellStyle name="Note 2 2 4 2 6 3" xfId="24027" xr:uid="{00000000-0005-0000-0000-000014620000}"/>
    <cellStyle name="Note 2 2 4 2 7" xfId="24028" xr:uid="{00000000-0005-0000-0000-000015620000}"/>
    <cellStyle name="Note 2 2 4 2 7 2" xfId="24029" xr:uid="{00000000-0005-0000-0000-000016620000}"/>
    <cellStyle name="Note 2 2 4 2 7 3" xfId="24030" xr:uid="{00000000-0005-0000-0000-000017620000}"/>
    <cellStyle name="Note 2 2 4 2 8" xfId="24031" xr:uid="{00000000-0005-0000-0000-000018620000}"/>
    <cellStyle name="Note 2 2 4 2 9" xfId="24032" xr:uid="{00000000-0005-0000-0000-000019620000}"/>
    <cellStyle name="Note 2 2 4 3" xfId="24033" xr:uid="{00000000-0005-0000-0000-00001A620000}"/>
    <cellStyle name="Note 2 2 4 3 2" xfId="24034" xr:uid="{00000000-0005-0000-0000-00001B620000}"/>
    <cellStyle name="Note 2 2 4 3 3" xfId="24035" xr:uid="{00000000-0005-0000-0000-00001C620000}"/>
    <cellStyle name="Note 2 2 4 4" xfId="24036" xr:uid="{00000000-0005-0000-0000-00001D620000}"/>
    <cellStyle name="Note 2 2 4 4 2" xfId="24037" xr:uid="{00000000-0005-0000-0000-00001E620000}"/>
    <cellStyle name="Note 2 2 4 4 3" xfId="24038" xr:uid="{00000000-0005-0000-0000-00001F620000}"/>
    <cellStyle name="Note 2 2 4 5" xfId="24039" xr:uid="{00000000-0005-0000-0000-000020620000}"/>
    <cellStyle name="Note 2 2 4 5 2" xfId="24040" xr:uid="{00000000-0005-0000-0000-000021620000}"/>
    <cellStyle name="Note 2 2 4 5 3" xfId="24041" xr:uid="{00000000-0005-0000-0000-000022620000}"/>
    <cellStyle name="Note 2 2 4 6" xfId="24042" xr:uid="{00000000-0005-0000-0000-000023620000}"/>
    <cellStyle name="Note 2 2 4 6 2" xfId="24043" xr:uid="{00000000-0005-0000-0000-000024620000}"/>
    <cellStyle name="Note 2 2 4 6 3" xfId="24044" xr:uid="{00000000-0005-0000-0000-000025620000}"/>
    <cellStyle name="Note 2 2 4 7" xfId="24045" xr:uid="{00000000-0005-0000-0000-000026620000}"/>
    <cellStyle name="Note 2 2 4 7 2" xfId="24046" xr:uid="{00000000-0005-0000-0000-000027620000}"/>
    <cellStyle name="Note 2 2 4 7 3" xfId="24047" xr:uid="{00000000-0005-0000-0000-000028620000}"/>
    <cellStyle name="Note 2 2 4 8" xfId="24048" xr:uid="{00000000-0005-0000-0000-000029620000}"/>
    <cellStyle name="Note 2 2 4 9" xfId="24049" xr:uid="{00000000-0005-0000-0000-00002A620000}"/>
    <cellStyle name="Note 2 2 5" xfId="24050" xr:uid="{00000000-0005-0000-0000-00002B620000}"/>
    <cellStyle name="Note 2 2 5 2" xfId="24051" xr:uid="{00000000-0005-0000-0000-00002C620000}"/>
    <cellStyle name="Note 2 2 5 2 2" xfId="24052" xr:uid="{00000000-0005-0000-0000-00002D620000}"/>
    <cellStyle name="Note 2 2 5 2 3" xfId="24053" xr:uid="{00000000-0005-0000-0000-00002E620000}"/>
    <cellStyle name="Note 2 2 5 3" xfId="24054" xr:uid="{00000000-0005-0000-0000-00002F620000}"/>
    <cellStyle name="Note 2 2 5 3 2" xfId="24055" xr:uid="{00000000-0005-0000-0000-000030620000}"/>
    <cellStyle name="Note 2 2 5 3 3" xfId="24056" xr:uid="{00000000-0005-0000-0000-000031620000}"/>
    <cellStyle name="Note 2 2 5 4" xfId="24057" xr:uid="{00000000-0005-0000-0000-000032620000}"/>
    <cellStyle name="Note 2 2 5 4 2" xfId="24058" xr:uid="{00000000-0005-0000-0000-000033620000}"/>
    <cellStyle name="Note 2 2 5 4 3" xfId="24059" xr:uid="{00000000-0005-0000-0000-000034620000}"/>
    <cellStyle name="Note 2 2 5 5" xfId="24060" xr:uid="{00000000-0005-0000-0000-000035620000}"/>
    <cellStyle name="Note 2 2 5 5 2" xfId="24061" xr:uid="{00000000-0005-0000-0000-000036620000}"/>
    <cellStyle name="Note 2 2 5 5 3" xfId="24062" xr:uid="{00000000-0005-0000-0000-000037620000}"/>
    <cellStyle name="Note 2 2 5 6" xfId="24063" xr:uid="{00000000-0005-0000-0000-000038620000}"/>
    <cellStyle name="Note 2 2 5 6 2" xfId="24064" xr:uid="{00000000-0005-0000-0000-000039620000}"/>
    <cellStyle name="Note 2 2 5 6 3" xfId="24065" xr:uid="{00000000-0005-0000-0000-00003A620000}"/>
    <cellStyle name="Note 2 2 5 7" xfId="24066" xr:uid="{00000000-0005-0000-0000-00003B620000}"/>
    <cellStyle name="Note 2 2 5 7 2" xfId="24067" xr:uid="{00000000-0005-0000-0000-00003C620000}"/>
    <cellStyle name="Note 2 2 5 7 3" xfId="24068" xr:uid="{00000000-0005-0000-0000-00003D620000}"/>
    <cellStyle name="Note 2 2 5 8" xfId="24069" xr:uid="{00000000-0005-0000-0000-00003E620000}"/>
    <cellStyle name="Note 2 2 5 9" xfId="24070" xr:uid="{00000000-0005-0000-0000-00003F620000}"/>
    <cellStyle name="Note 2 2 6" xfId="24071" xr:uid="{00000000-0005-0000-0000-000040620000}"/>
    <cellStyle name="Note 2 2 6 2" xfId="24072" xr:uid="{00000000-0005-0000-0000-000041620000}"/>
    <cellStyle name="Note 2 2 6 3" xfId="24073" xr:uid="{00000000-0005-0000-0000-000042620000}"/>
    <cellStyle name="Note 2 2 7" xfId="24074" xr:uid="{00000000-0005-0000-0000-000043620000}"/>
    <cellStyle name="Note 2 2 7 2" xfId="24075" xr:uid="{00000000-0005-0000-0000-000044620000}"/>
    <cellStyle name="Note 2 2 7 3" xfId="24076" xr:uid="{00000000-0005-0000-0000-000045620000}"/>
    <cellStyle name="Note 2 2 8" xfId="24077" xr:uid="{00000000-0005-0000-0000-000046620000}"/>
    <cellStyle name="Note 2 2 8 2" xfId="24078" xr:uid="{00000000-0005-0000-0000-000047620000}"/>
    <cellStyle name="Note 2 2 8 3" xfId="24079" xr:uid="{00000000-0005-0000-0000-000048620000}"/>
    <cellStyle name="Note 2 2 9" xfId="24080" xr:uid="{00000000-0005-0000-0000-000049620000}"/>
    <cellStyle name="Note 2 2 9 2" xfId="24081" xr:uid="{00000000-0005-0000-0000-00004A620000}"/>
    <cellStyle name="Note 2 2 9 3" xfId="24082" xr:uid="{00000000-0005-0000-0000-00004B620000}"/>
    <cellStyle name="Note 2 3" xfId="24083" xr:uid="{00000000-0005-0000-0000-00004C620000}"/>
    <cellStyle name="Note 2 3 10" xfId="24084" xr:uid="{00000000-0005-0000-0000-00004D620000}"/>
    <cellStyle name="Note 2 3 10 2" xfId="24085" xr:uid="{00000000-0005-0000-0000-00004E620000}"/>
    <cellStyle name="Note 2 3 10 3" xfId="24086" xr:uid="{00000000-0005-0000-0000-00004F620000}"/>
    <cellStyle name="Note 2 3 11" xfId="24087" xr:uid="{00000000-0005-0000-0000-000050620000}"/>
    <cellStyle name="Note 2 3 12" xfId="24088" xr:uid="{00000000-0005-0000-0000-000051620000}"/>
    <cellStyle name="Note 2 3 13" xfId="38081" xr:uid="{00000000-0005-0000-0000-000052620000}"/>
    <cellStyle name="Note 2 3 2" xfId="24089" xr:uid="{00000000-0005-0000-0000-000053620000}"/>
    <cellStyle name="Note 2 3 2 10" xfId="38082" xr:uid="{00000000-0005-0000-0000-000054620000}"/>
    <cellStyle name="Note 2 3 2 2" xfId="24090" xr:uid="{00000000-0005-0000-0000-000055620000}"/>
    <cellStyle name="Note 2 3 2 2 2" xfId="24091" xr:uid="{00000000-0005-0000-0000-000056620000}"/>
    <cellStyle name="Note 2 3 2 2 2 2" xfId="24092" xr:uid="{00000000-0005-0000-0000-000057620000}"/>
    <cellStyle name="Note 2 3 2 2 2 3" xfId="24093" xr:uid="{00000000-0005-0000-0000-000058620000}"/>
    <cellStyle name="Note 2 3 2 2 3" xfId="24094" xr:uid="{00000000-0005-0000-0000-000059620000}"/>
    <cellStyle name="Note 2 3 2 2 3 2" xfId="24095" xr:uid="{00000000-0005-0000-0000-00005A620000}"/>
    <cellStyle name="Note 2 3 2 2 3 3" xfId="24096" xr:uid="{00000000-0005-0000-0000-00005B620000}"/>
    <cellStyle name="Note 2 3 2 2 4" xfId="24097" xr:uid="{00000000-0005-0000-0000-00005C620000}"/>
    <cellStyle name="Note 2 3 2 2 4 2" xfId="24098" xr:uid="{00000000-0005-0000-0000-00005D620000}"/>
    <cellStyle name="Note 2 3 2 2 4 3" xfId="24099" xr:uid="{00000000-0005-0000-0000-00005E620000}"/>
    <cellStyle name="Note 2 3 2 2 5" xfId="24100" xr:uid="{00000000-0005-0000-0000-00005F620000}"/>
    <cellStyle name="Note 2 3 2 2 5 2" xfId="24101" xr:uid="{00000000-0005-0000-0000-000060620000}"/>
    <cellStyle name="Note 2 3 2 2 5 3" xfId="24102" xr:uid="{00000000-0005-0000-0000-000061620000}"/>
    <cellStyle name="Note 2 3 2 2 6" xfId="24103" xr:uid="{00000000-0005-0000-0000-000062620000}"/>
    <cellStyle name="Note 2 3 2 2 6 2" xfId="24104" xr:uid="{00000000-0005-0000-0000-000063620000}"/>
    <cellStyle name="Note 2 3 2 2 6 3" xfId="24105" xr:uid="{00000000-0005-0000-0000-000064620000}"/>
    <cellStyle name="Note 2 3 2 2 7" xfId="24106" xr:uid="{00000000-0005-0000-0000-000065620000}"/>
    <cellStyle name="Note 2 3 2 2 7 2" xfId="24107" xr:uid="{00000000-0005-0000-0000-000066620000}"/>
    <cellStyle name="Note 2 3 2 2 7 3" xfId="24108" xr:uid="{00000000-0005-0000-0000-000067620000}"/>
    <cellStyle name="Note 2 3 2 2 8" xfId="24109" xr:uid="{00000000-0005-0000-0000-000068620000}"/>
    <cellStyle name="Note 2 3 2 2 9" xfId="24110" xr:uid="{00000000-0005-0000-0000-000069620000}"/>
    <cellStyle name="Note 2 3 2 3" xfId="24111" xr:uid="{00000000-0005-0000-0000-00006A620000}"/>
    <cellStyle name="Note 2 3 2 3 2" xfId="24112" xr:uid="{00000000-0005-0000-0000-00006B620000}"/>
    <cellStyle name="Note 2 3 2 3 3" xfId="24113" xr:uid="{00000000-0005-0000-0000-00006C620000}"/>
    <cellStyle name="Note 2 3 2 4" xfId="24114" xr:uid="{00000000-0005-0000-0000-00006D620000}"/>
    <cellStyle name="Note 2 3 2 4 2" xfId="24115" xr:uid="{00000000-0005-0000-0000-00006E620000}"/>
    <cellStyle name="Note 2 3 2 4 3" xfId="24116" xr:uid="{00000000-0005-0000-0000-00006F620000}"/>
    <cellStyle name="Note 2 3 2 5" xfId="24117" xr:uid="{00000000-0005-0000-0000-000070620000}"/>
    <cellStyle name="Note 2 3 2 5 2" xfId="24118" xr:uid="{00000000-0005-0000-0000-000071620000}"/>
    <cellStyle name="Note 2 3 2 5 3" xfId="24119" xr:uid="{00000000-0005-0000-0000-000072620000}"/>
    <cellStyle name="Note 2 3 2 6" xfId="24120" xr:uid="{00000000-0005-0000-0000-000073620000}"/>
    <cellStyle name="Note 2 3 2 6 2" xfId="24121" xr:uid="{00000000-0005-0000-0000-000074620000}"/>
    <cellStyle name="Note 2 3 2 6 3" xfId="24122" xr:uid="{00000000-0005-0000-0000-000075620000}"/>
    <cellStyle name="Note 2 3 2 7" xfId="24123" xr:uid="{00000000-0005-0000-0000-000076620000}"/>
    <cellStyle name="Note 2 3 2 7 2" xfId="24124" xr:uid="{00000000-0005-0000-0000-000077620000}"/>
    <cellStyle name="Note 2 3 2 7 3" xfId="24125" xr:uid="{00000000-0005-0000-0000-000078620000}"/>
    <cellStyle name="Note 2 3 2 8" xfId="24126" xr:uid="{00000000-0005-0000-0000-000079620000}"/>
    <cellStyle name="Note 2 3 2 9" xfId="24127" xr:uid="{00000000-0005-0000-0000-00007A620000}"/>
    <cellStyle name="Note 2 3 3" xfId="24128" xr:uid="{00000000-0005-0000-0000-00007B620000}"/>
    <cellStyle name="Note 2 3 3 10" xfId="38083" xr:uid="{00000000-0005-0000-0000-00007C620000}"/>
    <cellStyle name="Note 2 3 3 2" xfId="24129" xr:uid="{00000000-0005-0000-0000-00007D620000}"/>
    <cellStyle name="Note 2 3 3 2 2" xfId="24130" xr:uid="{00000000-0005-0000-0000-00007E620000}"/>
    <cellStyle name="Note 2 3 3 2 2 2" xfId="24131" xr:uid="{00000000-0005-0000-0000-00007F620000}"/>
    <cellStyle name="Note 2 3 3 2 2 3" xfId="24132" xr:uid="{00000000-0005-0000-0000-000080620000}"/>
    <cellStyle name="Note 2 3 3 2 3" xfId="24133" xr:uid="{00000000-0005-0000-0000-000081620000}"/>
    <cellStyle name="Note 2 3 3 2 3 2" xfId="24134" xr:uid="{00000000-0005-0000-0000-000082620000}"/>
    <cellStyle name="Note 2 3 3 2 3 3" xfId="24135" xr:uid="{00000000-0005-0000-0000-000083620000}"/>
    <cellStyle name="Note 2 3 3 2 4" xfId="24136" xr:uid="{00000000-0005-0000-0000-000084620000}"/>
    <cellStyle name="Note 2 3 3 2 4 2" xfId="24137" xr:uid="{00000000-0005-0000-0000-000085620000}"/>
    <cellStyle name="Note 2 3 3 2 4 3" xfId="24138" xr:uid="{00000000-0005-0000-0000-000086620000}"/>
    <cellStyle name="Note 2 3 3 2 5" xfId="24139" xr:uid="{00000000-0005-0000-0000-000087620000}"/>
    <cellStyle name="Note 2 3 3 2 5 2" xfId="24140" xr:uid="{00000000-0005-0000-0000-000088620000}"/>
    <cellStyle name="Note 2 3 3 2 5 3" xfId="24141" xr:uid="{00000000-0005-0000-0000-000089620000}"/>
    <cellStyle name="Note 2 3 3 2 6" xfId="24142" xr:uid="{00000000-0005-0000-0000-00008A620000}"/>
    <cellStyle name="Note 2 3 3 2 6 2" xfId="24143" xr:uid="{00000000-0005-0000-0000-00008B620000}"/>
    <cellStyle name="Note 2 3 3 2 6 3" xfId="24144" xr:uid="{00000000-0005-0000-0000-00008C620000}"/>
    <cellStyle name="Note 2 3 3 2 7" xfId="24145" xr:uid="{00000000-0005-0000-0000-00008D620000}"/>
    <cellStyle name="Note 2 3 3 2 7 2" xfId="24146" xr:uid="{00000000-0005-0000-0000-00008E620000}"/>
    <cellStyle name="Note 2 3 3 2 7 3" xfId="24147" xr:uid="{00000000-0005-0000-0000-00008F620000}"/>
    <cellStyle name="Note 2 3 3 2 8" xfId="24148" xr:uid="{00000000-0005-0000-0000-000090620000}"/>
    <cellStyle name="Note 2 3 3 2 9" xfId="24149" xr:uid="{00000000-0005-0000-0000-000091620000}"/>
    <cellStyle name="Note 2 3 3 3" xfId="24150" xr:uid="{00000000-0005-0000-0000-000092620000}"/>
    <cellStyle name="Note 2 3 3 3 2" xfId="24151" xr:uid="{00000000-0005-0000-0000-000093620000}"/>
    <cellStyle name="Note 2 3 3 3 3" xfId="24152" xr:uid="{00000000-0005-0000-0000-000094620000}"/>
    <cellStyle name="Note 2 3 3 4" xfId="24153" xr:uid="{00000000-0005-0000-0000-000095620000}"/>
    <cellStyle name="Note 2 3 3 4 2" xfId="24154" xr:uid="{00000000-0005-0000-0000-000096620000}"/>
    <cellStyle name="Note 2 3 3 4 3" xfId="24155" xr:uid="{00000000-0005-0000-0000-000097620000}"/>
    <cellStyle name="Note 2 3 3 5" xfId="24156" xr:uid="{00000000-0005-0000-0000-000098620000}"/>
    <cellStyle name="Note 2 3 3 5 2" xfId="24157" xr:uid="{00000000-0005-0000-0000-000099620000}"/>
    <cellStyle name="Note 2 3 3 5 3" xfId="24158" xr:uid="{00000000-0005-0000-0000-00009A620000}"/>
    <cellStyle name="Note 2 3 3 6" xfId="24159" xr:uid="{00000000-0005-0000-0000-00009B620000}"/>
    <cellStyle name="Note 2 3 3 6 2" xfId="24160" xr:uid="{00000000-0005-0000-0000-00009C620000}"/>
    <cellStyle name="Note 2 3 3 6 3" xfId="24161" xr:uid="{00000000-0005-0000-0000-00009D620000}"/>
    <cellStyle name="Note 2 3 3 7" xfId="24162" xr:uid="{00000000-0005-0000-0000-00009E620000}"/>
    <cellStyle name="Note 2 3 3 7 2" xfId="24163" xr:uid="{00000000-0005-0000-0000-00009F620000}"/>
    <cellStyle name="Note 2 3 3 7 3" xfId="24164" xr:uid="{00000000-0005-0000-0000-0000A0620000}"/>
    <cellStyle name="Note 2 3 3 8" xfId="24165" xr:uid="{00000000-0005-0000-0000-0000A1620000}"/>
    <cellStyle name="Note 2 3 3 9" xfId="24166" xr:uid="{00000000-0005-0000-0000-0000A2620000}"/>
    <cellStyle name="Note 2 3 4" xfId="24167" xr:uid="{00000000-0005-0000-0000-0000A3620000}"/>
    <cellStyle name="Note 2 3 4 10" xfId="38084" xr:uid="{00000000-0005-0000-0000-0000A4620000}"/>
    <cellStyle name="Note 2 3 4 2" xfId="24168" xr:uid="{00000000-0005-0000-0000-0000A5620000}"/>
    <cellStyle name="Note 2 3 4 2 2" xfId="24169" xr:uid="{00000000-0005-0000-0000-0000A6620000}"/>
    <cellStyle name="Note 2 3 4 2 2 2" xfId="24170" xr:uid="{00000000-0005-0000-0000-0000A7620000}"/>
    <cellStyle name="Note 2 3 4 2 2 3" xfId="24171" xr:uid="{00000000-0005-0000-0000-0000A8620000}"/>
    <cellStyle name="Note 2 3 4 2 3" xfId="24172" xr:uid="{00000000-0005-0000-0000-0000A9620000}"/>
    <cellStyle name="Note 2 3 4 2 3 2" xfId="24173" xr:uid="{00000000-0005-0000-0000-0000AA620000}"/>
    <cellStyle name="Note 2 3 4 2 3 3" xfId="24174" xr:uid="{00000000-0005-0000-0000-0000AB620000}"/>
    <cellStyle name="Note 2 3 4 2 4" xfId="24175" xr:uid="{00000000-0005-0000-0000-0000AC620000}"/>
    <cellStyle name="Note 2 3 4 2 4 2" xfId="24176" xr:uid="{00000000-0005-0000-0000-0000AD620000}"/>
    <cellStyle name="Note 2 3 4 2 4 3" xfId="24177" xr:uid="{00000000-0005-0000-0000-0000AE620000}"/>
    <cellStyle name="Note 2 3 4 2 5" xfId="24178" xr:uid="{00000000-0005-0000-0000-0000AF620000}"/>
    <cellStyle name="Note 2 3 4 2 5 2" xfId="24179" xr:uid="{00000000-0005-0000-0000-0000B0620000}"/>
    <cellStyle name="Note 2 3 4 2 5 3" xfId="24180" xr:uid="{00000000-0005-0000-0000-0000B1620000}"/>
    <cellStyle name="Note 2 3 4 2 6" xfId="24181" xr:uid="{00000000-0005-0000-0000-0000B2620000}"/>
    <cellStyle name="Note 2 3 4 2 6 2" xfId="24182" xr:uid="{00000000-0005-0000-0000-0000B3620000}"/>
    <cellStyle name="Note 2 3 4 2 6 3" xfId="24183" xr:uid="{00000000-0005-0000-0000-0000B4620000}"/>
    <cellStyle name="Note 2 3 4 2 7" xfId="24184" xr:uid="{00000000-0005-0000-0000-0000B5620000}"/>
    <cellStyle name="Note 2 3 4 2 7 2" xfId="24185" xr:uid="{00000000-0005-0000-0000-0000B6620000}"/>
    <cellStyle name="Note 2 3 4 2 7 3" xfId="24186" xr:uid="{00000000-0005-0000-0000-0000B7620000}"/>
    <cellStyle name="Note 2 3 4 2 8" xfId="24187" xr:uid="{00000000-0005-0000-0000-0000B8620000}"/>
    <cellStyle name="Note 2 3 4 2 9" xfId="24188" xr:uid="{00000000-0005-0000-0000-0000B9620000}"/>
    <cellStyle name="Note 2 3 4 3" xfId="24189" xr:uid="{00000000-0005-0000-0000-0000BA620000}"/>
    <cellStyle name="Note 2 3 4 3 2" xfId="24190" xr:uid="{00000000-0005-0000-0000-0000BB620000}"/>
    <cellStyle name="Note 2 3 4 3 3" xfId="24191" xr:uid="{00000000-0005-0000-0000-0000BC620000}"/>
    <cellStyle name="Note 2 3 4 4" xfId="24192" xr:uid="{00000000-0005-0000-0000-0000BD620000}"/>
    <cellStyle name="Note 2 3 4 4 2" xfId="24193" xr:uid="{00000000-0005-0000-0000-0000BE620000}"/>
    <cellStyle name="Note 2 3 4 4 3" xfId="24194" xr:uid="{00000000-0005-0000-0000-0000BF620000}"/>
    <cellStyle name="Note 2 3 4 5" xfId="24195" xr:uid="{00000000-0005-0000-0000-0000C0620000}"/>
    <cellStyle name="Note 2 3 4 5 2" xfId="24196" xr:uid="{00000000-0005-0000-0000-0000C1620000}"/>
    <cellStyle name="Note 2 3 4 5 3" xfId="24197" xr:uid="{00000000-0005-0000-0000-0000C2620000}"/>
    <cellStyle name="Note 2 3 4 6" xfId="24198" xr:uid="{00000000-0005-0000-0000-0000C3620000}"/>
    <cellStyle name="Note 2 3 4 6 2" xfId="24199" xr:uid="{00000000-0005-0000-0000-0000C4620000}"/>
    <cellStyle name="Note 2 3 4 6 3" xfId="24200" xr:uid="{00000000-0005-0000-0000-0000C5620000}"/>
    <cellStyle name="Note 2 3 4 7" xfId="24201" xr:uid="{00000000-0005-0000-0000-0000C6620000}"/>
    <cellStyle name="Note 2 3 4 7 2" xfId="24202" xr:uid="{00000000-0005-0000-0000-0000C7620000}"/>
    <cellStyle name="Note 2 3 4 7 3" xfId="24203" xr:uid="{00000000-0005-0000-0000-0000C8620000}"/>
    <cellStyle name="Note 2 3 4 8" xfId="24204" xr:uid="{00000000-0005-0000-0000-0000C9620000}"/>
    <cellStyle name="Note 2 3 4 9" xfId="24205" xr:uid="{00000000-0005-0000-0000-0000CA620000}"/>
    <cellStyle name="Note 2 3 5" xfId="24206" xr:uid="{00000000-0005-0000-0000-0000CB620000}"/>
    <cellStyle name="Note 2 3 5 2" xfId="24207" xr:uid="{00000000-0005-0000-0000-0000CC620000}"/>
    <cellStyle name="Note 2 3 5 2 2" xfId="24208" xr:uid="{00000000-0005-0000-0000-0000CD620000}"/>
    <cellStyle name="Note 2 3 5 2 3" xfId="24209" xr:uid="{00000000-0005-0000-0000-0000CE620000}"/>
    <cellStyle name="Note 2 3 5 3" xfId="24210" xr:uid="{00000000-0005-0000-0000-0000CF620000}"/>
    <cellStyle name="Note 2 3 5 3 2" xfId="24211" xr:uid="{00000000-0005-0000-0000-0000D0620000}"/>
    <cellStyle name="Note 2 3 5 3 3" xfId="24212" xr:uid="{00000000-0005-0000-0000-0000D1620000}"/>
    <cellStyle name="Note 2 3 5 4" xfId="24213" xr:uid="{00000000-0005-0000-0000-0000D2620000}"/>
    <cellStyle name="Note 2 3 5 4 2" xfId="24214" xr:uid="{00000000-0005-0000-0000-0000D3620000}"/>
    <cellStyle name="Note 2 3 5 4 3" xfId="24215" xr:uid="{00000000-0005-0000-0000-0000D4620000}"/>
    <cellStyle name="Note 2 3 5 5" xfId="24216" xr:uid="{00000000-0005-0000-0000-0000D5620000}"/>
    <cellStyle name="Note 2 3 5 5 2" xfId="24217" xr:uid="{00000000-0005-0000-0000-0000D6620000}"/>
    <cellStyle name="Note 2 3 5 5 3" xfId="24218" xr:uid="{00000000-0005-0000-0000-0000D7620000}"/>
    <cellStyle name="Note 2 3 5 6" xfId="24219" xr:uid="{00000000-0005-0000-0000-0000D8620000}"/>
    <cellStyle name="Note 2 3 5 6 2" xfId="24220" xr:uid="{00000000-0005-0000-0000-0000D9620000}"/>
    <cellStyle name="Note 2 3 5 6 3" xfId="24221" xr:uid="{00000000-0005-0000-0000-0000DA620000}"/>
    <cellStyle name="Note 2 3 5 7" xfId="24222" xr:uid="{00000000-0005-0000-0000-0000DB620000}"/>
    <cellStyle name="Note 2 3 5 7 2" xfId="24223" xr:uid="{00000000-0005-0000-0000-0000DC620000}"/>
    <cellStyle name="Note 2 3 5 7 3" xfId="24224" xr:uid="{00000000-0005-0000-0000-0000DD620000}"/>
    <cellStyle name="Note 2 3 5 8" xfId="24225" xr:uid="{00000000-0005-0000-0000-0000DE620000}"/>
    <cellStyle name="Note 2 3 5 9" xfId="24226" xr:uid="{00000000-0005-0000-0000-0000DF620000}"/>
    <cellStyle name="Note 2 3 6" xfId="24227" xr:uid="{00000000-0005-0000-0000-0000E0620000}"/>
    <cellStyle name="Note 2 3 6 2" xfId="24228" xr:uid="{00000000-0005-0000-0000-0000E1620000}"/>
    <cellStyle name="Note 2 3 6 3" xfId="24229" xr:uid="{00000000-0005-0000-0000-0000E2620000}"/>
    <cellStyle name="Note 2 3 7" xfId="24230" xr:uid="{00000000-0005-0000-0000-0000E3620000}"/>
    <cellStyle name="Note 2 3 7 2" xfId="24231" xr:uid="{00000000-0005-0000-0000-0000E4620000}"/>
    <cellStyle name="Note 2 3 7 3" xfId="24232" xr:uid="{00000000-0005-0000-0000-0000E5620000}"/>
    <cellStyle name="Note 2 3 8" xfId="24233" xr:uid="{00000000-0005-0000-0000-0000E6620000}"/>
    <cellStyle name="Note 2 3 8 2" xfId="24234" xr:uid="{00000000-0005-0000-0000-0000E7620000}"/>
    <cellStyle name="Note 2 3 8 3" xfId="24235" xr:uid="{00000000-0005-0000-0000-0000E8620000}"/>
    <cellStyle name="Note 2 3 9" xfId="24236" xr:uid="{00000000-0005-0000-0000-0000E9620000}"/>
    <cellStyle name="Note 2 3 9 2" xfId="24237" xr:uid="{00000000-0005-0000-0000-0000EA620000}"/>
    <cellStyle name="Note 2 3 9 3" xfId="24238" xr:uid="{00000000-0005-0000-0000-0000EB620000}"/>
    <cellStyle name="Note 2 4" xfId="24239" xr:uid="{00000000-0005-0000-0000-0000EC620000}"/>
    <cellStyle name="Note 2 4 10" xfId="24240" xr:uid="{00000000-0005-0000-0000-0000ED620000}"/>
    <cellStyle name="Note 2 4 10 2" xfId="24241" xr:uid="{00000000-0005-0000-0000-0000EE620000}"/>
    <cellStyle name="Note 2 4 10 3" xfId="24242" xr:uid="{00000000-0005-0000-0000-0000EF620000}"/>
    <cellStyle name="Note 2 4 11" xfId="24243" xr:uid="{00000000-0005-0000-0000-0000F0620000}"/>
    <cellStyle name="Note 2 4 12" xfId="24244" xr:uid="{00000000-0005-0000-0000-0000F1620000}"/>
    <cellStyle name="Note 2 4 13" xfId="38085" xr:uid="{00000000-0005-0000-0000-0000F2620000}"/>
    <cellStyle name="Note 2 4 2" xfId="24245" xr:uid="{00000000-0005-0000-0000-0000F3620000}"/>
    <cellStyle name="Note 2 4 2 10" xfId="38086" xr:uid="{00000000-0005-0000-0000-0000F4620000}"/>
    <cellStyle name="Note 2 4 2 2" xfId="24246" xr:uid="{00000000-0005-0000-0000-0000F5620000}"/>
    <cellStyle name="Note 2 4 2 2 2" xfId="24247" xr:uid="{00000000-0005-0000-0000-0000F6620000}"/>
    <cellStyle name="Note 2 4 2 2 2 2" xfId="24248" xr:uid="{00000000-0005-0000-0000-0000F7620000}"/>
    <cellStyle name="Note 2 4 2 2 2 3" xfId="24249" xr:uid="{00000000-0005-0000-0000-0000F8620000}"/>
    <cellStyle name="Note 2 4 2 2 3" xfId="24250" xr:uid="{00000000-0005-0000-0000-0000F9620000}"/>
    <cellStyle name="Note 2 4 2 2 3 2" xfId="24251" xr:uid="{00000000-0005-0000-0000-0000FA620000}"/>
    <cellStyle name="Note 2 4 2 2 3 3" xfId="24252" xr:uid="{00000000-0005-0000-0000-0000FB620000}"/>
    <cellStyle name="Note 2 4 2 2 4" xfId="24253" xr:uid="{00000000-0005-0000-0000-0000FC620000}"/>
    <cellStyle name="Note 2 4 2 2 4 2" xfId="24254" xr:uid="{00000000-0005-0000-0000-0000FD620000}"/>
    <cellStyle name="Note 2 4 2 2 4 3" xfId="24255" xr:uid="{00000000-0005-0000-0000-0000FE620000}"/>
    <cellStyle name="Note 2 4 2 2 5" xfId="24256" xr:uid="{00000000-0005-0000-0000-0000FF620000}"/>
    <cellStyle name="Note 2 4 2 2 5 2" xfId="24257" xr:uid="{00000000-0005-0000-0000-000000630000}"/>
    <cellStyle name="Note 2 4 2 2 5 3" xfId="24258" xr:uid="{00000000-0005-0000-0000-000001630000}"/>
    <cellStyle name="Note 2 4 2 2 6" xfId="24259" xr:uid="{00000000-0005-0000-0000-000002630000}"/>
    <cellStyle name="Note 2 4 2 2 6 2" xfId="24260" xr:uid="{00000000-0005-0000-0000-000003630000}"/>
    <cellStyle name="Note 2 4 2 2 6 3" xfId="24261" xr:uid="{00000000-0005-0000-0000-000004630000}"/>
    <cellStyle name="Note 2 4 2 2 7" xfId="24262" xr:uid="{00000000-0005-0000-0000-000005630000}"/>
    <cellStyle name="Note 2 4 2 2 7 2" xfId="24263" xr:uid="{00000000-0005-0000-0000-000006630000}"/>
    <cellStyle name="Note 2 4 2 2 7 3" xfId="24264" xr:uid="{00000000-0005-0000-0000-000007630000}"/>
    <cellStyle name="Note 2 4 2 2 8" xfId="24265" xr:uid="{00000000-0005-0000-0000-000008630000}"/>
    <cellStyle name="Note 2 4 2 2 9" xfId="24266" xr:uid="{00000000-0005-0000-0000-000009630000}"/>
    <cellStyle name="Note 2 4 2 3" xfId="24267" xr:uid="{00000000-0005-0000-0000-00000A630000}"/>
    <cellStyle name="Note 2 4 2 3 2" xfId="24268" xr:uid="{00000000-0005-0000-0000-00000B630000}"/>
    <cellStyle name="Note 2 4 2 3 3" xfId="24269" xr:uid="{00000000-0005-0000-0000-00000C630000}"/>
    <cellStyle name="Note 2 4 2 4" xfId="24270" xr:uid="{00000000-0005-0000-0000-00000D630000}"/>
    <cellStyle name="Note 2 4 2 4 2" xfId="24271" xr:uid="{00000000-0005-0000-0000-00000E630000}"/>
    <cellStyle name="Note 2 4 2 4 3" xfId="24272" xr:uid="{00000000-0005-0000-0000-00000F630000}"/>
    <cellStyle name="Note 2 4 2 5" xfId="24273" xr:uid="{00000000-0005-0000-0000-000010630000}"/>
    <cellStyle name="Note 2 4 2 5 2" xfId="24274" xr:uid="{00000000-0005-0000-0000-000011630000}"/>
    <cellStyle name="Note 2 4 2 5 3" xfId="24275" xr:uid="{00000000-0005-0000-0000-000012630000}"/>
    <cellStyle name="Note 2 4 2 6" xfId="24276" xr:uid="{00000000-0005-0000-0000-000013630000}"/>
    <cellStyle name="Note 2 4 2 6 2" xfId="24277" xr:uid="{00000000-0005-0000-0000-000014630000}"/>
    <cellStyle name="Note 2 4 2 6 3" xfId="24278" xr:uid="{00000000-0005-0000-0000-000015630000}"/>
    <cellStyle name="Note 2 4 2 7" xfId="24279" xr:uid="{00000000-0005-0000-0000-000016630000}"/>
    <cellStyle name="Note 2 4 2 7 2" xfId="24280" xr:uid="{00000000-0005-0000-0000-000017630000}"/>
    <cellStyle name="Note 2 4 2 7 3" xfId="24281" xr:uid="{00000000-0005-0000-0000-000018630000}"/>
    <cellStyle name="Note 2 4 2 8" xfId="24282" xr:uid="{00000000-0005-0000-0000-000019630000}"/>
    <cellStyle name="Note 2 4 2 9" xfId="24283" xr:uid="{00000000-0005-0000-0000-00001A630000}"/>
    <cellStyle name="Note 2 4 3" xfId="24284" xr:uid="{00000000-0005-0000-0000-00001B630000}"/>
    <cellStyle name="Note 2 4 3 10" xfId="38087" xr:uid="{00000000-0005-0000-0000-00001C630000}"/>
    <cellStyle name="Note 2 4 3 2" xfId="24285" xr:uid="{00000000-0005-0000-0000-00001D630000}"/>
    <cellStyle name="Note 2 4 3 2 2" xfId="24286" xr:uid="{00000000-0005-0000-0000-00001E630000}"/>
    <cellStyle name="Note 2 4 3 2 2 2" xfId="24287" xr:uid="{00000000-0005-0000-0000-00001F630000}"/>
    <cellStyle name="Note 2 4 3 2 2 3" xfId="24288" xr:uid="{00000000-0005-0000-0000-000020630000}"/>
    <cellStyle name="Note 2 4 3 2 3" xfId="24289" xr:uid="{00000000-0005-0000-0000-000021630000}"/>
    <cellStyle name="Note 2 4 3 2 3 2" xfId="24290" xr:uid="{00000000-0005-0000-0000-000022630000}"/>
    <cellStyle name="Note 2 4 3 2 3 3" xfId="24291" xr:uid="{00000000-0005-0000-0000-000023630000}"/>
    <cellStyle name="Note 2 4 3 2 4" xfId="24292" xr:uid="{00000000-0005-0000-0000-000024630000}"/>
    <cellStyle name="Note 2 4 3 2 4 2" xfId="24293" xr:uid="{00000000-0005-0000-0000-000025630000}"/>
    <cellStyle name="Note 2 4 3 2 4 3" xfId="24294" xr:uid="{00000000-0005-0000-0000-000026630000}"/>
    <cellStyle name="Note 2 4 3 2 5" xfId="24295" xr:uid="{00000000-0005-0000-0000-000027630000}"/>
    <cellStyle name="Note 2 4 3 2 5 2" xfId="24296" xr:uid="{00000000-0005-0000-0000-000028630000}"/>
    <cellStyle name="Note 2 4 3 2 5 3" xfId="24297" xr:uid="{00000000-0005-0000-0000-000029630000}"/>
    <cellStyle name="Note 2 4 3 2 6" xfId="24298" xr:uid="{00000000-0005-0000-0000-00002A630000}"/>
    <cellStyle name="Note 2 4 3 2 6 2" xfId="24299" xr:uid="{00000000-0005-0000-0000-00002B630000}"/>
    <cellStyle name="Note 2 4 3 2 6 3" xfId="24300" xr:uid="{00000000-0005-0000-0000-00002C630000}"/>
    <cellStyle name="Note 2 4 3 2 7" xfId="24301" xr:uid="{00000000-0005-0000-0000-00002D630000}"/>
    <cellStyle name="Note 2 4 3 2 7 2" xfId="24302" xr:uid="{00000000-0005-0000-0000-00002E630000}"/>
    <cellStyle name="Note 2 4 3 2 7 3" xfId="24303" xr:uid="{00000000-0005-0000-0000-00002F630000}"/>
    <cellStyle name="Note 2 4 3 2 8" xfId="24304" xr:uid="{00000000-0005-0000-0000-000030630000}"/>
    <cellStyle name="Note 2 4 3 2 9" xfId="24305" xr:uid="{00000000-0005-0000-0000-000031630000}"/>
    <cellStyle name="Note 2 4 3 3" xfId="24306" xr:uid="{00000000-0005-0000-0000-000032630000}"/>
    <cellStyle name="Note 2 4 3 3 2" xfId="24307" xr:uid="{00000000-0005-0000-0000-000033630000}"/>
    <cellStyle name="Note 2 4 3 3 3" xfId="24308" xr:uid="{00000000-0005-0000-0000-000034630000}"/>
    <cellStyle name="Note 2 4 3 4" xfId="24309" xr:uid="{00000000-0005-0000-0000-000035630000}"/>
    <cellStyle name="Note 2 4 3 4 2" xfId="24310" xr:uid="{00000000-0005-0000-0000-000036630000}"/>
    <cellStyle name="Note 2 4 3 4 3" xfId="24311" xr:uid="{00000000-0005-0000-0000-000037630000}"/>
    <cellStyle name="Note 2 4 3 5" xfId="24312" xr:uid="{00000000-0005-0000-0000-000038630000}"/>
    <cellStyle name="Note 2 4 3 5 2" xfId="24313" xr:uid="{00000000-0005-0000-0000-000039630000}"/>
    <cellStyle name="Note 2 4 3 5 3" xfId="24314" xr:uid="{00000000-0005-0000-0000-00003A630000}"/>
    <cellStyle name="Note 2 4 3 6" xfId="24315" xr:uid="{00000000-0005-0000-0000-00003B630000}"/>
    <cellStyle name="Note 2 4 3 6 2" xfId="24316" xr:uid="{00000000-0005-0000-0000-00003C630000}"/>
    <cellStyle name="Note 2 4 3 6 3" xfId="24317" xr:uid="{00000000-0005-0000-0000-00003D630000}"/>
    <cellStyle name="Note 2 4 3 7" xfId="24318" xr:uid="{00000000-0005-0000-0000-00003E630000}"/>
    <cellStyle name="Note 2 4 3 7 2" xfId="24319" xr:uid="{00000000-0005-0000-0000-00003F630000}"/>
    <cellStyle name="Note 2 4 3 7 3" xfId="24320" xr:uid="{00000000-0005-0000-0000-000040630000}"/>
    <cellStyle name="Note 2 4 3 8" xfId="24321" xr:uid="{00000000-0005-0000-0000-000041630000}"/>
    <cellStyle name="Note 2 4 3 9" xfId="24322" xr:uid="{00000000-0005-0000-0000-000042630000}"/>
    <cellStyle name="Note 2 4 4" xfId="24323" xr:uid="{00000000-0005-0000-0000-000043630000}"/>
    <cellStyle name="Note 2 4 4 10" xfId="38088" xr:uid="{00000000-0005-0000-0000-000044630000}"/>
    <cellStyle name="Note 2 4 4 2" xfId="24324" xr:uid="{00000000-0005-0000-0000-000045630000}"/>
    <cellStyle name="Note 2 4 4 2 2" xfId="24325" xr:uid="{00000000-0005-0000-0000-000046630000}"/>
    <cellStyle name="Note 2 4 4 2 2 2" xfId="24326" xr:uid="{00000000-0005-0000-0000-000047630000}"/>
    <cellStyle name="Note 2 4 4 2 2 3" xfId="24327" xr:uid="{00000000-0005-0000-0000-000048630000}"/>
    <cellStyle name="Note 2 4 4 2 3" xfId="24328" xr:uid="{00000000-0005-0000-0000-000049630000}"/>
    <cellStyle name="Note 2 4 4 2 3 2" xfId="24329" xr:uid="{00000000-0005-0000-0000-00004A630000}"/>
    <cellStyle name="Note 2 4 4 2 3 3" xfId="24330" xr:uid="{00000000-0005-0000-0000-00004B630000}"/>
    <cellStyle name="Note 2 4 4 2 4" xfId="24331" xr:uid="{00000000-0005-0000-0000-00004C630000}"/>
    <cellStyle name="Note 2 4 4 2 4 2" xfId="24332" xr:uid="{00000000-0005-0000-0000-00004D630000}"/>
    <cellStyle name="Note 2 4 4 2 4 3" xfId="24333" xr:uid="{00000000-0005-0000-0000-00004E630000}"/>
    <cellStyle name="Note 2 4 4 2 5" xfId="24334" xr:uid="{00000000-0005-0000-0000-00004F630000}"/>
    <cellStyle name="Note 2 4 4 2 5 2" xfId="24335" xr:uid="{00000000-0005-0000-0000-000050630000}"/>
    <cellStyle name="Note 2 4 4 2 5 3" xfId="24336" xr:uid="{00000000-0005-0000-0000-000051630000}"/>
    <cellStyle name="Note 2 4 4 2 6" xfId="24337" xr:uid="{00000000-0005-0000-0000-000052630000}"/>
    <cellStyle name="Note 2 4 4 2 6 2" xfId="24338" xr:uid="{00000000-0005-0000-0000-000053630000}"/>
    <cellStyle name="Note 2 4 4 2 6 3" xfId="24339" xr:uid="{00000000-0005-0000-0000-000054630000}"/>
    <cellStyle name="Note 2 4 4 2 7" xfId="24340" xr:uid="{00000000-0005-0000-0000-000055630000}"/>
    <cellStyle name="Note 2 4 4 2 7 2" xfId="24341" xr:uid="{00000000-0005-0000-0000-000056630000}"/>
    <cellStyle name="Note 2 4 4 2 7 3" xfId="24342" xr:uid="{00000000-0005-0000-0000-000057630000}"/>
    <cellStyle name="Note 2 4 4 2 8" xfId="24343" xr:uid="{00000000-0005-0000-0000-000058630000}"/>
    <cellStyle name="Note 2 4 4 2 9" xfId="24344" xr:uid="{00000000-0005-0000-0000-000059630000}"/>
    <cellStyle name="Note 2 4 4 3" xfId="24345" xr:uid="{00000000-0005-0000-0000-00005A630000}"/>
    <cellStyle name="Note 2 4 4 3 2" xfId="24346" xr:uid="{00000000-0005-0000-0000-00005B630000}"/>
    <cellStyle name="Note 2 4 4 3 3" xfId="24347" xr:uid="{00000000-0005-0000-0000-00005C630000}"/>
    <cellStyle name="Note 2 4 4 4" xfId="24348" xr:uid="{00000000-0005-0000-0000-00005D630000}"/>
    <cellStyle name="Note 2 4 4 4 2" xfId="24349" xr:uid="{00000000-0005-0000-0000-00005E630000}"/>
    <cellStyle name="Note 2 4 4 4 3" xfId="24350" xr:uid="{00000000-0005-0000-0000-00005F630000}"/>
    <cellStyle name="Note 2 4 4 5" xfId="24351" xr:uid="{00000000-0005-0000-0000-000060630000}"/>
    <cellStyle name="Note 2 4 4 5 2" xfId="24352" xr:uid="{00000000-0005-0000-0000-000061630000}"/>
    <cellStyle name="Note 2 4 4 5 3" xfId="24353" xr:uid="{00000000-0005-0000-0000-000062630000}"/>
    <cellStyle name="Note 2 4 4 6" xfId="24354" xr:uid="{00000000-0005-0000-0000-000063630000}"/>
    <cellStyle name="Note 2 4 4 6 2" xfId="24355" xr:uid="{00000000-0005-0000-0000-000064630000}"/>
    <cellStyle name="Note 2 4 4 6 3" xfId="24356" xr:uid="{00000000-0005-0000-0000-000065630000}"/>
    <cellStyle name="Note 2 4 4 7" xfId="24357" xr:uid="{00000000-0005-0000-0000-000066630000}"/>
    <cellStyle name="Note 2 4 4 7 2" xfId="24358" xr:uid="{00000000-0005-0000-0000-000067630000}"/>
    <cellStyle name="Note 2 4 4 7 3" xfId="24359" xr:uid="{00000000-0005-0000-0000-000068630000}"/>
    <cellStyle name="Note 2 4 4 8" xfId="24360" xr:uid="{00000000-0005-0000-0000-000069630000}"/>
    <cellStyle name="Note 2 4 4 9" xfId="24361" xr:uid="{00000000-0005-0000-0000-00006A630000}"/>
    <cellStyle name="Note 2 4 5" xfId="24362" xr:uid="{00000000-0005-0000-0000-00006B630000}"/>
    <cellStyle name="Note 2 4 5 2" xfId="24363" xr:uid="{00000000-0005-0000-0000-00006C630000}"/>
    <cellStyle name="Note 2 4 5 2 2" xfId="24364" xr:uid="{00000000-0005-0000-0000-00006D630000}"/>
    <cellStyle name="Note 2 4 5 2 3" xfId="24365" xr:uid="{00000000-0005-0000-0000-00006E630000}"/>
    <cellStyle name="Note 2 4 5 3" xfId="24366" xr:uid="{00000000-0005-0000-0000-00006F630000}"/>
    <cellStyle name="Note 2 4 5 3 2" xfId="24367" xr:uid="{00000000-0005-0000-0000-000070630000}"/>
    <cellStyle name="Note 2 4 5 3 3" xfId="24368" xr:uid="{00000000-0005-0000-0000-000071630000}"/>
    <cellStyle name="Note 2 4 5 4" xfId="24369" xr:uid="{00000000-0005-0000-0000-000072630000}"/>
    <cellStyle name="Note 2 4 5 4 2" xfId="24370" xr:uid="{00000000-0005-0000-0000-000073630000}"/>
    <cellStyle name="Note 2 4 5 4 3" xfId="24371" xr:uid="{00000000-0005-0000-0000-000074630000}"/>
    <cellStyle name="Note 2 4 5 5" xfId="24372" xr:uid="{00000000-0005-0000-0000-000075630000}"/>
    <cellStyle name="Note 2 4 5 5 2" xfId="24373" xr:uid="{00000000-0005-0000-0000-000076630000}"/>
    <cellStyle name="Note 2 4 5 5 3" xfId="24374" xr:uid="{00000000-0005-0000-0000-000077630000}"/>
    <cellStyle name="Note 2 4 5 6" xfId="24375" xr:uid="{00000000-0005-0000-0000-000078630000}"/>
    <cellStyle name="Note 2 4 5 6 2" xfId="24376" xr:uid="{00000000-0005-0000-0000-000079630000}"/>
    <cellStyle name="Note 2 4 5 6 3" xfId="24377" xr:uid="{00000000-0005-0000-0000-00007A630000}"/>
    <cellStyle name="Note 2 4 5 7" xfId="24378" xr:uid="{00000000-0005-0000-0000-00007B630000}"/>
    <cellStyle name="Note 2 4 5 7 2" xfId="24379" xr:uid="{00000000-0005-0000-0000-00007C630000}"/>
    <cellStyle name="Note 2 4 5 7 3" xfId="24380" xr:uid="{00000000-0005-0000-0000-00007D630000}"/>
    <cellStyle name="Note 2 4 5 8" xfId="24381" xr:uid="{00000000-0005-0000-0000-00007E630000}"/>
    <cellStyle name="Note 2 4 5 9" xfId="24382" xr:uid="{00000000-0005-0000-0000-00007F630000}"/>
    <cellStyle name="Note 2 4 6" xfId="24383" xr:uid="{00000000-0005-0000-0000-000080630000}"/>
    <cellStyle name="Note 2 4 6 2" xfId="24384" xr:uid="{00000000-0005-0000-0000-000081630000}"/>
    <cellStyle name="Note 2 4 6 3" xfId="24385" xr:uid="{00000000-0005-0000-0000-000082630000}"/>
    <cellStyle name="Note 2 4 7" xfId="24386" xr:uid="{00000000-0005-0000-0000-000083630000}"/>
    <cellStyle name="Note 2 4 7 2" xfId="24387" xr:uid="{00000000-0005-0000-0000-000084630000}"/>
    <cellStyle name="Note 2 4 7 3" xfId="24388" xr:uid="{00000000-0005-0000-0000-000085630000}"/>
    <cellStyle name="Note 2 4 8" xfId="24389" xr:uid="{00000000-0005-0000-0000-000086630000}"/>
    <cellStyle name="Note 2 4 8 2" xfId="24390" xr:uid="{00000000-0005-0000-0000-000087630000}"/>
    <cellStyle name="Note 2 4 8 3" xfId="24391" xr:uid="{00000000-0005-0000-0000-000088630000}"/>
    <cellStyle name="Note 2 4 9" xfId="24392" xr:uid="{00000000-0005-0000-0000-000089630000}"/>
    <cellStyle name="Note 2 4 9 2" xfId="24393" xr:uid="{00000000-0005-0000-0000-00008A630000}"/>
    <cellStyle name="Note 2 4 9 3" xfId="24394" xr:uid="{00000000-0005-0000-0000-00008B630000}"/>
    <cellStyle name="Note 2 5" xfId="24395" xr:uid="{00000000-0005-0000-0000-00008C630000}"/>
    <cellStyle name="Note 2 5 10" xfId="38089" xr:uid="{00000000-0005-0000-0000-00008D630000}"/>
    <cellStyle name="Note 2 5 2" xfId="24396" xr:uid="{00000000-0005-0000-0000-00008E630000}"/>
    <cellStyle name="Note 2 5 2 2" xfId="24397" xr:uid="{00000000-0005-0000-0000-00008F630000}"/>
    <cellStyle name="Note 2 5 2 2 2" xfId="24398" xr:uid="{00000000-0005-0000-0000-000090630000}"/>
    <cellStyle name="Note 2 5 2 2 3" xfId="24399" xr:uid="{00000000-0005-0000-0000-000091630000}"/>
    <cellStyle name="Note 2 5 2 3" xfId="24400" xr:uid="{00000000-0005-0000-0000-000092630000}"/>
    <cellStyle name="Note 2 5 2 3 2" xfId="24401" xr:uid="{00000000-0005-0000-0000-000093630000}"/>
    <cellStyle name="Note 2 5 2 3 3" xfId="24402" xr:uid="{00000000-0005-0000-0000-000094630000}"/>
    <cellStyle name="Note 2 5 2 4" xfId="24403" xr:uid="{00000000-0005-0000-0000-000095630000}"/>
    <cellStyle name="Note 2 5 2 4 2" xfId="24404" xr:uid="{00000000-0005-0000-0000-000096630000}"/>
    <cellStyle name="Note 2 5 2 4 3" xfId="24405" xr:uid="{00000000-0005-0000-0000-000097630000}"/>
    <cellStyle name="Note 2 5 2 5" xfId="24406" xr:uid="{00000000-0005-0000-0000-000098630000}"/>
    <cellStyle name="Note 2 5 2 5 2" xfId="24407" xr:uid="{00000000-0005-0000-0000-000099630000}"/>
    <cellStyle name="Note 2 5 2 5 3" xfId="24408" xr:uid="{00000000-0005-0000-0000-00009A630000}"/>
    <cellStyle name="Note 2 5 2 6" xfId="24409" xr:uid="{00000000-0005-0000-0000-00009B630000}"/>
    <cellStyle name="Note 2 5 2 6 2" xfId="24410" xr:uid="{00000000-0005-0000-0000-00009C630000}"/>
    <cellStyle name="Note 2 5 2 6 3" xfId="24411" xr:uid="{00000000-0005-0000-0000-00009D630000}"/>
    <cellStyle name="Note 2 5 2 7" xfId="24412" xr:uid="{00000000-0005-0000-0000-00009E630000}"/>
    <cellStyle name="Note 2 5 2 7 2" xfId="24413" xr:uid="{00000000-0005-0000-0000-00009F630000}"/>
    <cellStyle name="Note 2 5 2 7 3" xfId="24414" xr:uid="{00000000-0005-0000-0000-0000A0630000}"/>
    <cellStyle name="Note 2 5 2 8" xfId="24415" xr:uid="{00000000-0005-0000-0000-0000A1630000}"/>
    <cellStyle name="Note 2 5 2 9" xfId="24416" xr:uid="{00000000-0005-0000-0000-0000A2630000}"/>
    <cellStyle name="Note 2 5 3" xfId="24417" xr:uid="{00000000-0005-0000-0000-0000A3630000}"/>
    <cellStyle name="Note 2 5 3 2" xfId="24418" xr:uid="{00000000-0005-0000-0000-0000A4630000}"/>
    <cellStyle name="Note 2 5 3 3" xfId="24419" xr:uid="{00000000-0005-0000-0000-0000A5630000}"/>
    <cellStyle name="Note 2 5 4" xfId="24420" xr:uid="{00000000-0005-0000-0000-0000A6630000}"/>
    <cellStyle name="Note 2 5 4 2" xfId="24421" xr:uid="{00000000-0005-0000-0000-0000A7630000}"/>
    <cellStyle name="Note 2 5 4 3" xfId="24422" xr:uid="{00000000-0005-0000-0000-0000A8630000}"/>
    <cellStyle name="Note 2 5 5" xfId="24423" xr:uid="{00000000-0005-0000-0000-0000A9630000}"/>
    <cellStyle name="Note 2 5 5 2" xfId="24424" xr:uid="{00000000-0005-0000-0000-0000AA630000}"/>
    <cellStyle name="Note 2 5 5 3" xfId="24425" xr:uid="{00000000-0005-0000-0000-0000AB630000}"/>
    <cellStyle name="Note 2 5 6" xfId="24426" xr:uid="{00000000-0005-0000-0000-0000AC630000}"/>
    <cellStyle name="Note 2 5 6 2" xfId="24427" xr:uid="{00000000-0005-0000-0000-0000AD630000}"/>
    <cellStyle name="Note 2 5 6 3" xfId="24428" xr:uid="{00000000-0005-0000-0000-0000AE630000}"/>
    <cellStyle name="Note 2 5 7" xfId="24429" xr:uid="{00000000-0005-0000-0000-0000AF630000}"/>
    <cellStyle name="Note 2 5 7 2" xfId="24430" xr:uid="{00000000-0005-0000-0000-0000B0630000}"/>
    <cellStyle name="Note 2 5 7 3" xfId="24431" xr:uid="{00000000-0005-0000-0000-0000B1630000}"/>
    <cellStyle name="Note 2 5 8" xfId="24432" xr:uid="{00000000-0005-0000-0000-0000B2630000}"/>
    <cellStyle name="Note 2 5 9" xfId="24433" xr:uid="{00000000-0005-0000-0000-0000B3630000}"/>
    <cellStyle name="Note 2 6" xfId="24434" xr:uid="{00000000-0005-0000-0000-0000B4630000}"/>
    <cellStyle name="Note 2 6 10" xfId="38090" xr:uid="{00000000-0005-0000-0000-0000B5630000}"/>
    <cellStyle name="Note 2 6 2" xfId="24435" xr:uid="{00000000-0005-0000-0000-0000B6630000}"/>
    <cellStyle name="Note 2 6 2 2" xfId="24436" xr:uid="{00000000-0005-0000-0000-0000B7630000}"/>
    <cellStyle name="Note 2 6 2 3" xfId="24437" xr:uid="{00000000-0005-0000-0000-0000B8630000}"/>
    <cellStyle name="Note 2 6 3" xfId="24438" xr:uid="{00000000-0005-0000-0000-0000B9630000}"/>
    <cellStyle name="Note 2 6 3 2" xfId="24439" xr:uid="{00000000-0005-0000-0000-0000BA630000}"/>
    <cellStyle name="Note 2 6 3 3" xfId="24440" xr:uid="{00000000-0005-0000-0000-0000BB630000}"/>
    <cellStyle name="Note 2 6 4" xfId="24441" xr:uid="{00000000-0005-0000-0000-0000BC630000}"/>
    <cellStyle name="Note 2 6 4 2" xfId="24442" xr:uid="{00000000-0005-0000-0000-0000BD630000}"/>
    <cellStyle name="Note 2 6 4 3" xfId="24443" xr:uid="{00000000-0005-0000-0000-0000BE630000}"/>
    <cellStyle name="Note 2 6 5" xfId="24444" xr:uid="{00000000-0005-0000-0000-0000BF630000}"/>
    <cellStyle name="Note 2 6 5 2" xfId="24445" xr:uid="{00000000-0005-0000-0000-0000C0630000}"/>
    <cellStyle name="Note 2 6 5 3" xfId="24446" xr:uid="{00000000-0005-0000-0000-0000C1630000}"/>
    <cellStyle name="Note 2 6 6" xfId="24447" xr:uid="{00000000-0005-0000-0000-0000C2630000}"/>
    <cellStyle name="Note 2 6 6 2" xfId="24448" xr:uid="{00000000-0005-0000-0000-0000C3630000}"/>
    <cellStyle name="Note 2 6 6 3" xfId="24449" xr:uid="{00000000-0005-0000-0000-0000C4630000}"/>
    <cellStyle name="Note 2 6 7" xfId="24450" xr:uid="{00000000-0005-0000-0000-0000C5630000}"/>
    <cellStyle name="Note 2 6 7 2" xfId="24451" xr:uid="{00000000-0005-0000-0000-0000C6630000}"/>
    <cellStyle name="Note 2 6 7 3" xfId="24452" xr:uid="{00000000-0005-0000-0000-0000C7630000}"/>
    <cellStyle name="Note 2 6 8" xfId="24453" xr:uid="{00000000-0005-0000-0000-0000C8630000}"/>
    <cellStyle name="Note 2 6 9" xfId="24454" xr:uid="{00000000-0005-0000-0000-0000C9630000}"/>
    <cellStyle name="Note 2 7" xfId="24455" xr:uid="{00000000-0005-0000-0000-0000CA630000}"/>
    <cellStyle name="Note 2 7 2" xfId="24456" xr:uid="{00000000-0005-0000-0000-0000CB630000}"/>
    <cellStyle name="Note 2 7 3" xfId="24457" xr:uid="{00000000-0005-0000-0000-0000CC630000}"/>
    <cellStyle name="Note 2 7 4" xfId="38091" xr:uid="{00000000-0005-0000-0000-0000CD630000}"/>
    <cellStyle name="Note 2 8" xfId="24458" xr:uid="{00000000-0005-0000-0000-0000CE630000}"/>
    <cellStyle name="Note 2 8 2" xfId="24459" xr:uid="{00000000-0005-0000-0000-0000CF630000}"/>
    <cellStyle name="Note 2 8 3" xfId="24460" xr:uid="{00000000-0005-0000-0000-0000D0630000}"/>
    <cellStyle name="Note 2 9" xfId="24461" xr:uid="{00000000-0005-0000-0000-0000D1630000}"/>
    <cellStyle name="Note 2 9 2" xfId="24462" xr:uid="{00000000-0005-0000-0000-0000D2630000}"/>
    <cellStyle name="Note 2 9 3" xfId="24463" xr:uid="{00000000-0005-0000-0000-0000D3630000}"/>
    <cellStyle name="Note 3" xfId="24464" xr:uid="{00000000-0005-0000-0000-0000D4630000}"/>
    <cellStyle name="Note 3 10" xfId="24465" xr:uid="{00000000-0005-0000-0000-0000D5630000}"/>
    <cellStyle name="Note 3 10 2" xfId="24466" xr:uid="{00000000-0005-0000-0000-0000D6630000}"/>
    <cellStyle name="Note 3 10 3" xfId="24467" xr:uid="{00000000-0005-0000-0000-0000D7630000}"/>
    <cellStyle name="Note 3 11" xfId="24468" xr:uid="{00000000-0005-0000-0000-0000D8630000}"/>
    <cellStyle name="Note 3 11 2" xfId="24469" xr:uid="{00000000-0005-0000-0000-0000D9630000}"/>
    <cellStyle name="Note 3 11 3" xfId="24470" xr:uid="{00000000-0005-0000-0000-0000DA630000}"/>
    <cellStyle name="Note 3 12" xfId="24471" xr:uid="{00000000-0005-0000-0000-0000DB630000}"/>
    <cellStyle name="Note 3 13" xfId="24472" xr:uid="{00000000-0005-0000-0000-0000DC630000}"/>
    <cellStyle name="Note 3 14" xfId="38092" xr:uid="{00000000-0005-0000-0000-0000DD630000}"/>
    <cellStyle name="Note 3 2" xfId="24473" xr:uid="{00000000-0005-0000-0000-0000DE630000}"/>
    <cellStyle name="Note 3 2 10" xfId="24474" xr:uid="{00000000-0005-0000-0000-0000DF630000}"/>
    <cellStyle name="Note 3 2 10 2" xfId="24475" xr:uid="{00000000-0005-0000-0000-0000E0630000}"/>
    <cellStyle name="Note 3 2 10 3" xfId="24476" xr:uid="{00000000-0005-0000-0000-0000E1630000}"/>
    <cellStyle name="Note 3 2 11" xfId="24477" xr:uid="{00000000-0005-0000-0000-0000E2630000}"/>
    <cellStyle name="Note 3 2 12" xfId="24478" xr:uid="{00000000-0005-0000-0000-0000E3630000}"/>
    <cellStyle name="Note 3 2 13" xfId="38093" xr:uid="{00000000-0005-0000-0000-0000E4630000}"/>
    <cellStyle name="Note 3 2 2" xfId="24479" xr:uid="{00000000-0005-0000-0000-0000E5630000}"/>
    <cellStyle name="Note 3 2 2 10" xfId="38094" xr:uid="{00000000-0005-0000-0000-0000E6630000}"/>
    <cellStyle name="Note 3 2 2 2" xfId="24480" xr:uid="{00000000-0005-0000-0000-0000E7630000}"/>
    <cellStyle name="Note 3 2 2 2 2" xfId="24481" xr:uid="{00000000-0005-0000-0000-0000E8630000}"/>
    <cellStyle name="Note 3 2 2 2 2 2" xfId="24482" xr:uid="{00000000-0005-0000-0000-0000E9630000}"/>
    <cellStyle name="Note 3 2 2 2 2 3" xfId="24483" xr:uid="{00000000-0005-0000-0000-0000EA630000}"/>
    <cellStyle name="Note 3 2 2 2 3" xfId="24484" xr:uid="{00000000-0005-0000-0000-0000EB630000}"/>
    <cellStyle name="Note 3 2 2 2 3 2" xfId="24485" xr:uid="{00000000-0005-0000-0000-0000EC630000}"/>
    <cellStyle name="Note 3 2 2 2 3 3" xfId="24486" xr:uid="{00000000-0005-0000-0000-0000ED630000}"/>
    <cellStyle name="Note 3 2 2 2 4" xfId="24487" xr:uid="{00000000-0005-0000-0000-0000EE630000}"/>
    <cellStyle name="Note 3 2 2 2 4 2" xfId="24488" xr:uid="{00000000-0005-0000-0000-0000EF630000}"/>
    <cellStyle name="Note 3 2 2 2 4 3" xfId="24489" xr:uid="{00000000-0005-0000-0000-0000F0630000}"/>
    <cellStyle name="Note 3 2 2 2 5" xfId="24490" xr:uid="{00000000-0005-0000-0000-0000F1630000}"/>
    <cellStyle name="Note 3 2 2 2 5 2" xfId="24491" xr:uid="{00000000-0005-0000-0000-0000F2630000}"/>
    <cellStyle name="Note 3 2 2 2 5 3" xfId="24492" xr:uid="{00000000-0005-0000-0000-0000F3630000}"/>
    <cellStyle name="Note 3 2 2 2 6" xfId="24493" xr:uid="{00000000-0005-0000-0000-0000F4630000}"/>
    <cellStyle name="Note 3 2 2 2 6 2" xfId="24494" xr:uid="{00000000-0005-0000-0000-0000F5630000}"/>
    <cellStyle name="Note 3 2 2 2 6 3" xfId="24495" xr:uid="{00000000-0005-0000-0000-0000F6630000}"/>
    <cellStyle name="Note 3 2 2 2 7" xfId="24496" xr:uid="{00000000-0005-0000-0000-0000F7630000}"/>
    <cellStyle name="Note 3 2 2 2 7 2" xfId="24497" xr:uid="{00000000-0005-0000-0000-0000F8630000}"/>
    <cellStyle name="Note 3 2 2 2 7 3" xfId="24498" xr:uid="{00000000-0005-0000-0000-0000F9630000}"/>
    <cellStyle name="Note 3 2 2 2 8" xfId="24499" xr:uid="{00000000-0005-0000-0000-0000FA630000}"/>
    <cellStyle name="Note 3 2 2 2 9" xfId="24500" xr:uid="{00000000-0005-0000-0000-0000FB630000}"/>
    <cellStyle name="Note 3 2 2 3" xfId="24501" xr:uid="{00000000-0005-0000-0000-0000FC630000}"/>
    <cellStyle name="Note 3 2 2 3 2" xfId="24502" xr:uid="{00000000-0005-0000-0000-0000FD630000}"/>
    <cellStyle name="Note 3 2 2 3 3" xfId="24503" xr:uid="{00000000-0005-0000-0000-0000FE630000}"/>
    <cellStyle name="Note 3 2 2 4" xfId="24504" xr:uid="{00000000-0005-0000-0000-0000FF630000}"/>
    <cellStyle name="Note 3 2 2 4 2" xfId="24505" xr:uid="{00000000-0005-0000-0000-000000640000}"/>
    <cellStyle name="Note 3 2 2 4 3" xfId="24506" xr:uid="{00000000-0005-0000-0000-000001640000}"/>
    <cellStyle name="Note 3 2 2 5" xfId="24507" xr:uid="{00000000-0005-0000-0000-000002640000}"/>
    <cellStyle name="Note 3 2 2 5 2" xfId="24508" xr:uid="{00000000-0005-0000-0000-000003640000}"/>
    <cellStyle name="Note 3 2 2 5 3" xfId="24509" xr:uid="{00000000-0005-0000-0000-000004640000}"/>
    <cellStyle name="Note 3 2 2 6" xfId="24510" xr:uid="{00000000-0005-0000-0000-000005640000}"/>
    <cellStyle name="Note 3 2 2 6 2" xfId="24511" xr:uid="{00000000-0005-0000-0000-000006640000}"/>
    <cellStyle name="Note 3 2 2 6 3" xfId="24512" xr:uid="{00000000-0005-0000-0000-000007640000}"/>
    <cellStyle name="Note 3 2 2 7" xfId="24513" xr:uid="{00000000-0005-0000-0000-000008640000}"/>
    <cellStyle name="Note 3 2 2 7 2" xfId="24514" xr:uid="{00000000-0005-0000-0000-000009640000}"/>
    <cellStyle name="Note 3 2 2 7 3" xfId="24515" xr:uid="{00000000-0005-0000-0000-00000A640000}"/>
    <cellStyle name="Note 3 2 2 8" xfId="24516" xr:uid="{00000000-0005-0000-0000-00000B640000}"/>
    <cellStyle name="Note 3 2 2 9" xfId="24517" xr:uid="{00000000-0005-0000-0000-00000C640000}"/>
    <cellStyle name="Note 3 2 3" xfId="24518" xr:uid="{00000000-0005-0000-0000-00000D640000}"/>
    <cellStyle name="Note 3 2 3 10" xfId="38095" xr:uid="{00000000-0005-0000-0000-00000E640000}"/>
    <cellStyle name="Note 3 2 3 2" xfId="24519" xr:uid="{00000000-0005-0000-0000-00000F640000}"/>
    <cellStyle name="Note 3 2 3 2 2" xfId="24520" xr:uid="{00000000-0005-0000-0000-000010640000}"/>
    <cellStyle name="Note 3 2 3 2 2 2" xfId="24521" xr:uid="{00000000-0005-0000-0000-000011640000}"/>
    <cellStyle name="Note 3 2 3 2 2 3" xfId="24522" xr:uid="{00000000-0005-0000-0000-000012640000}"/>
    <cellStyle name="Note 3 2 3 2 3" xfId="24523" xr:uid="{00000000-0005-0000-0000-000013640000}"/>
    <cellStyle name="Note 3 2 3 2 3 2" xfId="24524" xr:uid="{00000000-0005-0000-0000-000014640000}"/>
    <cellStyle name="Note 3 2 3 2 3 3" xfId="24525" xr:uid="{00000000-0005-0000-0000-000015640000}"/>
    <cellStyle name="Note 3 2 3 2 4" xfId="24526" xr:uid="{00000000-0005-0000-0000-000016640000}"/>
    <cellStyle name="Note 3 2 3 2 4 2" xfId="24527" xr:uid="{00000000-0005-0000-0000-000017640000}"/>
    <cellStyle name="Note 3 2 3 2 4 3" xfId="24528" xr:uid="{00000000-0005-0000-0000-000018640000}"/>
    <cellStyle name="Note 3 2 3 2 5" xfId="24529" xr:uid="{00000000-0005-0000-0000-000019640000}"/>
    <cellStyle name="Note 3 2 3 2 5 2" xfId="24530" xr:uid="{00000000-0005-0000-0000-00001A640000}"/>
    <cellStyle name="Note 3 2 3 2 5 3" xfId="24531" xr:uid="{00000000-0005-0000-0000-00001B640000}"/>
    <cellStyle name="Note 3 2 3 2 6" xfId="24532" xr:uid="{00000000-0005-0000-0000-00001C640000}"/>
    <cellStyle name="Note 3 2 3 2 6 2" xfId="24533" xr:uid="{00000000-0005-0000-0000-00001D640000}"/>
    <cellStyle name="Note 3 2 3 2 6 3" xfId="24534" xr:uid="{00000000-0005-0000-0000-00001E640000}"/>
    <cellStyle name="Note 3 2 3 2 7" xfId="24535" xr:uid="{00000000-0005-0000-0000-00001F640000}"/>
    <cellStyle name="Note 3 2 3 2 7 2" xfId="24536" xr:uid="{00000000-0005-0000-0000-000020640000}"/>
    <cellStyle name="Note 3 2 3 2 7 3" xfId="24537" xr:uid="{00000000-0005-0000-0000-000021640000}"/>
    <cellStyle name="Note 3 2 3 2 8" xfId="24538" xr:uid="{00000000-0005-0000-0000-000022640000}"/>
    <cellStyle name="Note 3 2 3 2 9" xfId="24539" xr:uid="{00000000-0005-0000-0000-000023640000}"/>
    <cellStyle name="Note 3 2 3 3" xfId="24540" xr:uid="{00000000-0005-0000-0000-000024640000}"/>
    <cellStyle name="Note 3 2 3 3 2" xfId="24541" xr:uid="{00000000-0005-0000-0000-000025640000}"/>
    <cellStyle name="Note 3 2 3 3 3" xfId="24542" xr:uid="{00000000-0005-0000-0000-000026640000}"/>
    <cellStyle name="Note 3 2 3 4" xfId="24543" xr:uid="{00000000-0005-0000-0000-000027640000}"/>
    <cellStyle name="Note 3 2 3 4 2" xfId="24544" xr:uid="{00000000-0005-0000-0000-000028640000}"/>
    <cellStyle name="Note 3 2 3 4 3" xfId="24545" xr:uid="{00000000-0005-0000-0000-000029640000}"/>
    <cellStyle name="Note 3 2 3 5" xfId="24546" xr:uid="{00000000-0005-0000-0000-00002A640000}"/>
    <cellStyle name="Note 3 2 3 5 2" xfId="24547" xr:uid="{00000000-0005-0000-0000-00002B640000}"/>
    <cellStyle name="Note 3 2 3 5 3" xfId="24548" xr:uid="{00000000-0005-0000-0000-00002C640000}"/>
    <cellStyle name="Note 3 2 3 6" xfId="24549" xr:uid="{00000000-0005-0000-0000-00002D640000}"/>
    <cellStyle name="Note 3 2 3 6 2" xfId="24550" xr:uid="{00000000-0005-0000-0000-00002E640000}"/>
    <cellStyle name="Note 3 2 3 6 3" xfId="24551" xr:uid="{00000000-0005-0000-0000-00002F640000}"/>
    <cellStyle name="Note 3 2 3 7" xfId="24552" xr:uid="{00000000-0005-0000-0000-000030640000}"/>
    <cellStyle name="Note 3 2 3 7 2" xfId="24553" xr:uid="{00000000-0005-0000-0000-000031640000}"/>
    <cellStyle name="Note 3 2 3 7 3" xfId="24554" xr:uid="{00000000-0005-0000-0000-000032640000}"/>
    <cellStyle name="Note 3 2 3 8" xfId="24555" xr:uid="{00000000-0005-0000-0000-000033640000}"/>
    <cellStyle name="Note 3 2 3 9" xfId="24556" xr:uid="{00000000-0005-0000-0000-000034640000}"/>
    <cellStyle name="Note 3 2 4" xfId="24557" xr:uid="{00000000-0005-0000-0000-000035640000}"/>
    <cellStyle name="Note 3 2 4 10" xfId="38096" xr:uid="{00000000-0005-0000-0000-000036640000}"/>
    <cellStyle name="Note 3 2 4 2" xfId="24558" xr:uid="{00000000-0005-0000-0000-000037640000}"/>
    <cellStyle name="Note 3 2 4 2 2" xfId="24559" xr:uid="{00000000-0005-0000-0000-000038640000}"/>
    <cellStyle name="Note 3 2 4 2 2 2" xfId="24560" xr:uid="{00000000-0005-0000-0000-000039640000}"/>
    <cellStyle name="Note 3 2 4 2 2 3" xfId="24561" xr:uid="{00000000-0005-0000-0000-00003A640000}"/>
    <cellStyle name="Note 3 2 4 2 3" xfId="24562" xr:uid="{00000000-0005-0000-0000-00003B640000}"/>
    <cellStyle name="Note 3 2 4 2 3 2" xfId="24563" xr:uid="{00000000-0005-0000-0000-00003C640000}"/>
    <cellStyle name="Note 3 2 4 2 3 3" xfId="24564" xr:uid="{00000000-0005-0000-0000-00003D640000}"/>
    <cellStyle name="Note 3 2 4 2 4" xfId="24565" xr:uid="{00000000-0005-0000-0000-00003E640000}"/>
    <cellStyle name="Note 3 2 4 2 4 2" xfId="24566" xr:uid="{00000000-0005-0000-0000-00003F640000}"/>
    <cellStyle name="Note 3 2 4 2 4 3" xfId="24567" xr:uid="{00000000-0005-0000-0000-000040640000}"/>
    <cellStyle name="Note 3 2 4 2 5" xfId="24568" xr:uid="{00000000-0005-0000-0000-000041640000}"/>
    <cellStyle name="Note 3 2 4 2 5 2" xfId="24569" xr:uid="{00000000-0005-0000-0000-000042640000}"/>
    <cellStyle name="Note 3 2 4 2 5 3" xfId="24570" xr:uid="{00000000-0005-0000-0000-000043640000}"/>
    <cellStyle name="Note 3 2 4 2 6" xfId="24571" xr:uid="{00000000-0005-0000-0000-000044640000}"/>
    <cellStyle name="Note 3 2 4 2 6 2" xfId="24572" xr:uid="{00000000-0005-0000-0000-000045640000}"/>
    <cellStyle name="Note 3 2 4 2 6 3" xfId="24573" xr:uid="{00000000-0005-0000-0000-000046640000}"/>
    <cellStyle name="Note 3 2 4 2 7" xfId="24574" xr:uid="{00000000-0005-0000-0000-000047640000}"/>
    <cellStyle name="Note 3 2 4 2 7 2" xfId="24575" xr:uid="{00000000-0005-0000-0000-000048640000}"/>
    <cellStyle name="Note 3 2 4 2 7 3" xfId="24576" xr:uid="{00000000-0005-0000-0000-000049640000}"/>
    <cellStyle name="Note 3 2 4 2 8" xfId="24577" xr:uid="{00000000-0005-0000-0000-00004A640000}"/>
    <cellStyle name="Note 3 2 4 2 9" xfId="24578" xr:uid="{00000000-0005-0000-0000-00004B640000}"/>
    <cellStyle name="Note 3 2 4 3" xfId="24579" xr:uid="{00000000-0005-0000-0000-00004C640000}"/>
    <cellStyle name="Note 3 2 4 3 2" xfId="24580" xr:uid="{00000000-0005-0000-0000-00004D640000}"/>
    <cellStyle name="Note 3 2 4 3 3" xfId="24581" xr:uid="{00000000-0005-0000-0000-00004E640000}"/>
    <cellStyle name="Note 3 2 4 4" xfId="24582" xr:uid="{00000000-0005-0000-0000-00004F640000}"/>
    <cellStyle name="Note 3 2 4 4 2" xfId="24583" xr:uid="{00000000-0005-0000-0000-000050640000}"/>
    <cellStyle name="Note 3 2 4 4 3" xfId="24584" xr:uid="{00000000-0005-0000-0000-000051640000}"/>
    <cellStyle name="Note 3 2 4 5" xfId="24585" xr:uid="{00000000-0005-0000-0000-000052640000}"/>
    <cellStyle name="Note 3 2 4 5 2" xfId="24586" xr:uid="{00000000-0005-0000-0000-000053640000}"/>
    <cellStyle name="Note 3 2 4 5 3" xfId="24587" xr:uid="{00000000-0005-0000-0000-000054640000}"/>
    <cellStyle name="Note 3 2 4 6" xfId="24588" xr:uid="{00000000-0005-0000-0000-000055640000}"/>
    <cellStyle name="Note 3 2 4 6 2" xfId="24589" xr:uid="{00000000-0005-0000-0000-000056640000}"/>
    <cellStyle name="Note 3 2 4 6 3" xfId="24590" xr:uid="{00000000-0005-0000-0000-000057640000}"/>
    <cellStyle name="Note 3 2 4 7" xfId="24591" xr:uid="{00000000-0005-0000-0000-000058640000}"/>
    <cellStyle name="Note 3 2 4 7 2" xfId="24592" xr:uid="{00000000-0005-0000-0000-000059640000}"/>
    <cellStyle name="Note 3 2 4 7 3" xfId="24593" xr:uid="{00000000-0005-0000-0000-00005A640000}"/>
    <cellStyle name="Note 3 2 4 8" xfId="24594" xr:uid="{00000000-0005-0000-0000-00005B640000}"/>
    <cellStyle name="Note 3 2 4 9" xfId="24595" xr:uid="{00000000-0005-0000-0000-00005C640000}"/>
    <cellStyle name="Note 3 2 5" xfId="24596" xr:uid="{00000000-0005-0000-0000-00005D640000}"/>
    <cellStyle name="Note 3 2 5 2" xfId="24597" xr:uid="{00000000-0005-0000-0000-00005E640000}"/>
    <cellStyle name="Note 3 2 5 2 2" xfId="24598" xr:uid="{00000000-0005-0000-0000-00005F640000}"/>
    <cellStyle name="Note 3 2 5 2 3" xfId="24599" xr:uid="{00000000-0005-0000-0000-000060640000}"/>
    <cellStyle name="Note 3 2 5 3" xfId="24600" xr:uid="{00000000-0005-0000-0000-000061640000}"/>
    <cellStyle name="Note 3 2 5 3 2" xfId="24601" xr:uid="{00000000-0005-0000-0000-000062640000}"/>
    <cellStyle name="Note 3 2 5 3 3" xfId="24602" xr:uid="{00000000-0005-0000-0000-000063640000}"/>
    <cellStyle name="Note 3 2 5 4" xfId="24603" xr:uid="{00000000-0005-0000-0000-000064640000}"/>
    <cellStyle name="Note 3 2 5 4 2" xfId="24604" xr:uid="{00000000-0005-0000-0000-000065640000}"/>
    <cellStyle name="Note 3 2 5 4 3" xfId="24605" xr:uid="{00000000-0005-0000-0000-000066640000}"/>
    <cellStyle name="Note 3 2 5 5" xfId="24606" xr:uid="{00000000-0005-0000-0000-000067640000}"/>
    <cellStyle name="Note 3 2 5 5 2" xfId="24607" xr:uid="{00000000-0005-0000-0000-000068640000}"/>
    <cellStyle name="Note 3 2 5 5 3" xfId="24608" xr:uid="{00000000-0005-0000-0000-000069640000}"/>
    <cellStyle name="Note 3 2 5 6" xfId="24609" xr:uid="{00000000-0005-0000-0000-00006A640000}"/>
    <cellStyle name="Note 3 2 5 6 2" xfId="24610" xr:uid="{00000000-0005-0000-0000-00006B640000}"/>
    <cellStyle name="Note 3 2 5 6 3" xfId="24611" xr:uid="{00000000-0005-0000-0000-00006C640000}"/>
    <cellStyle name="Note 3 2 5 7" xfId="24612" xr:uid="{00000000-0005-0000-0000-00006D640000}"/>
    <cellStyle name="Note 3 2 5 7 2" xfId="24613" xr:uid="{00000000-0005-0000-0000-00006E640000}"/>
    <cellStyle name="Note 3 2 5 7 3" xfId="24614" xr:uid="{00000000-0005-0000-0000-00006F640000}"/>
    <cellStyle name="Note 3 2 5 8" xfId="24615" xr:uid="{00000000-0005-0000-0000-000070640000}"/>
    <cellStyle name="Note 3 2 5 9" xfId="24616" xr:uid="{00000000-0005-0000-0000-000071640000}"/>
    <cellStyle name="Note 3 2 6" xfId="24617" xr:uid="{00000000-0005-0000-0000-000072640000}"/>
    <cellStyle name="Note 3 2 6 2" xfId="24618" xr:uid="{00000000-0005-0000-0000-000073640000}"/>
    <cellStyle name="Note 3 2 6 3" xfId="24619" xr:uid="{00000000-0005-0000-0000-000074640000}"/>
    <cellStyle name="Note 3 2 7" xfId="24620" xr:uid="{00000000-0005-0000-0000-000075640000}"/>
    <cellStyle name="Note 3 2 7 2" xfId="24621" xr:uid="{00000000-0005-0000-0000-000076640000}"/>
    <cellStyle name="Note 3 2 7 3" xfId="24622" xr:uid="{00000000-0005-0000-0000-000077640000}"/>
    <cellStyle name="Note 3 2 8" xfId="24623" xr:uid="{00000000-0005-0000-0000-000078640000}"/>
    <cellStyle name="Note 3 2 8 2" xfId="24624" xr:uid="{00000000-0005-0000-0000-000079640000}"/>
    <cellStyle name="Note 3 2 8 3" xfId="24625" xr:uid="{00000000-0005-0000-0000-00007A640000}"/>
    <cellStyle name="Note 3 2 9" xfId="24626" xr:uid="{00000000-0005-0000-0000-00007B640000}"/>
    <cellStyle name="Note 3 2 9 2" xfId="24627" xr:uid="{00000000-0005-0000-0000-00007C640000}"/>
    <cellStyle name="Note 3 2 9 3" xfId="24628" xr:uid="{00000000-0005-0000-0000-00007D640000}"/>
    <cellStyle name="Note 3 3" xfId="24629" xr:uid="{00000000-0005-0000-0000-00007E640000}"/>
    <cellStyle name="Note 3 3 10" xfId="24630" xr:uid="{00000000-0005-0000-0000-00007F640000}"/>
    <cellStyle name="Note 3 3 10 2" xfId="24631" xr:uid="{00000000-0005-0000-0000-000080640000}"/>
    <cellStyle name="Note 3 3 10 3" xfId="24632" xr:uid="{00000000-0005-0000-0000-000081640000}"/>
    <cellStyle name="Note 3 3 11" xfId="24633" xr:uid="{00000000-0005-0000-0000-000082640000}"/>
    <cellStyle name="Note 3 3 12" xfId="24634" xr:uid="{00000000-0005-0000-0000-000083640000}"/>
    <cellStyle name="Note 3 3 13" xfId="38097" xr:uid="{00000000-0005-0000-0000-000084640000}"/>
    <cellStyle name="Note 3 3 2" xfId="24635" xr:uid="{00000000-0005-0000-0000-000085640000}"/>
    <cellStyle name="Note 3 3 2 10" xfId="38098" xr:uid="{00000000-0005-0000-0000-000086640000}"/>
    <cellStyle name="Note 3 3 2 2" xfId="24636" xr:uid="{00000000-0005-0000-0000-000087640000}"/>
    <cellStyle name="Note 3 3 2 2 2" xfId="24637" xr:uid="{00000000-0005-0000-0000-000088640000}"/>
    <cellStyle name="Note 3 3 2 2 2 2" xfId="24638" xr:uid="{00000000-0005-0000-0000-000089640000}"/>
    <cellStyle name="Note 3 3 2 2 2 3" xfId="24639" xr:uid="{00000000-0005-0000-0000-00008A640000}"/>
    <cellStyle name="Note 3 3 2 2 3" xfId="24640" xr:uid="{00000000-0005-0000-0000-00008B640000}"/>
    <cellStyle name="Note 3 3 2 2 3 2" xfId="24641" xr:uid="{00000000-0005-0000-0000-00008C640000}"/>
    <cellStyle name="Note 3 3 2 2 3 3" xfId="24642" xr:uid="{00000000-0005-0000-0000-00008D640000}"/>
    <cellStyle name="Note 3 3 2 2 4" xfId="24643" xr:uid="{00000000-0005-0000-0000-00008E640000}"/>
    <cellStyle name="Note 3 3 2 2 4 2" xfId="24644" xr:uid="{00000000-0005-0000-0000-00008F640000}"/>
    <cellStyle name="Note 3 3 2 2 4 3" xfId="24645" xr:uid="{00000000-0005-0000-0000-000090640000}"/>
    <cellStyle name="Note 3 3 2 2 5" xfId="24646" xr:uid="{00000000-0005-0000-0000-000091640000}"/>
    <cellStyle name="Note 3 3 2 2 5 2" xfId="24647" xr:uid="{00000000-0005-0000-0000-000092640000}"/>
    <cellStyle name="Note 3 3 2 2 5 3" xfId="24648" xr:uid="{00000000-0005-0000-0000-000093640000}"/>
    <cellStyle name="Note 3 3 2 2 6" xfId="24649" xr:uid="{00000000-0005-0000-0000-000094640000}"/>
    <cellStyle name="Note 3 3 2 2 6 2" xfId="24650" xr:uid="{00000000-0005-0000-0000-000095640000}"/>
    <cellStyle name="Note 3 3 2 2 6 3" xfId="24651" xr:uid="{00000000-0005-0000-0000-000096640000}"/>
    <cellStyle name="Note 3 3 2 2 7" xfId="24652" xr:uid="{00000000-0005-0000-0000-000097640000}"/>
    <cellStyle name="Note 3 3 2 2 7 2" xfId="24653" xr:uid="{00000000-0005-0000-0000-000098640000}"/>
    <cellStyle name="Note 3 3 2 2 7 3" xfId="24654" xr:uid="{00000000-0005-0000-0000-000099640000}"/>
    <cellStyle name="Note 3 3 2 2 8" xfId="24655" xr:uid="{00000000-0005-0000-0000-00009A640000}"/>
    <cellStyle name="Note 3 3 2 2 9" xfId="24656" xr:uid="{00000000-0005-0000-0000-00009B640000}"/>
    <cellStyle name="Note 3 3 2 3" xfId="24657" xr:uid="{00000000-0005-0000-0000-00009C640000}"/>
    <cellStyle name="Note 3 3 2 3 2" xfId="24658" xr:uid="{00000000-0005-0000-0000-00009D640000}"/>
    <cellStyle name="Note 3 3 2 3 3" xfId="24659" xr:uid="{00000000-0005-0000-0000-00009E640000}"/>
    <cellStyle name="Note 3 3 2 4" xfId="24660" xr:uid="{00000000-0005-0000-0000-00009F640000}"/>
    <cellStyle name="Note 3 3 2 4 2" xfId="24661" xr:uid="{00000000-0005-0000-0000-0000A0640000}"/>
    <cellStyle name="Note 3 3 2 4 3" xfId="24662" xr:uid="{00000000-0005-0000-0000-0000A1640000}"/>
    <cellStyle name="Note 3 3 2 5" xfId="24663" xr:uid="{00000000-0005-0000-0000-0000A2640000}"/>
    <cellStyle name="Note 3 3 2 5 2" xfId="24664" xr:uid="{00000000-0005-0000-0000-0000A3640000}"/>
    <cellStyle name="Note 3 3 2 5 3" xfId="24665" xr:uid="{00000000-0005-0000-0000-0000A4640000}"/>
    <cellStyle name="Note 3 3 2 6" xfId="24666" xr:uid="{00000000-0005-0000-0000-0000A5640000}"/>
    <cellStyle name="Note 3 3 2 6 2" xfId="24667" xr:uid="{00000000-0005-0000-0000-0000A6640000}"/>
    <cellStyle name="Note 3 3 2 6 3" xfId="24668" xr:uid="{00000000-0005-0000-0000-0000A7640000}"/>
    <cellStyle name="Note 3 3 2 7" xfId="24669" xr:uid="{00000000-0005-0000-0000-0000A8640000}"/>
    <cellStyle name="Note 3 3 2 7 2" xfId="24670" xr:uid="{00000000-0005-0000-0000-0000A9640000}"/>
    <cellStyle name="Note 3 3 2 7 3" xfId="24671" xr:uid="{00000000-0005-0000-0000-0000AA640000}"/>
    <cellStyle name="Note 3 3 2 8" xfId="24672" xr:uid="{00000000-0005-0000-0000-0000AB640000}"/>
    <cellStyle name="Note 3 3 2 9" xfId="24673" xr:uid="{00000000-0005-0000-0000-0000AC640000}"/>
    <cellStyle name="Note 3 3 3" xfId="24674" xr:uid="{00000000-0005-0000-0000-0000AD640000}"/>
    <cellStyle name="Note 3 3 3 10" xfId="38099" xr:uid="{00000000-0005-0000-0000-0000AE640000}"/>
    <cellStyle name="Note 3 3 3 2" xfId="24675" xr:uid="{00000000-0005-0000-0000-0000AF640000}"/>
    <cellStyle name="Note 3 3 3 2 2" xfId="24676" xr:uid="{00000000-0005-0000-0000-0000B0640000}"/>
    <cellStyle name="Note 3 3 3 2 2 2" xfId="24677" xr:uid="{00000000-0005-0000-0000-0000B1640000}"/>
    <cellStyle name="Note 3 3 3 2 2 3" xfId="24678" xr:uid="{00000000-0005-0000-0000-0000B2640000}"/>
    <cellStyle name="Note 3 3 3 2 3" xfId="24679" xr:uid="{00000000-0005-0000-0000-0000B3640000}"/>
    <cellStyle name="Note 3 3 3 2 3 2" xfId="24680" xr:uid="{00000000-0005-0000-0000-0000B4640000}"/>
    <cellStyle name="Note 3 3 3 2 3 3" xfId="24681" xr:uid="{00000000-0005-0000-0000-0000B5640000}"/>
    <cellStyle name="Note 3 3 3 2 4" xfId="24682" xr:uid="{00000000-0005-0000-0000-0000B6640000}"/>
    <cellStyle name="Note 3 3 3 2 4 2" xfId="24683" xr:uid="{00000000-0005-0000-0000-0000B7640000}"/>
    <cellStyle name="Note 3 3 3 2 4 3" xfId="24684" xr:uid="{00000000-0005-0000-0000-0000B8640000}"/>
    <cellStyle name="Note 3 3 3 2 5" xfId="24685" xr:uid="{00000000-0005-0000-0000-0000B9640000}"/>
    <cellStyle name="Note 3 3 3 2 5 2" xfId="24686" xr:uid="{00000000-0005-0000-0000-0000BA640000}"/>
    <cellStyle name="Note 3 3 3 2 5 3" xfId="24687" xr:uid="{00000000-0005-0000-0000-0000BB640000}"/>
    <cellStyle name="Note 3 3 3 2 6" xfId="24688" xr:uid="{00000000-0005-0000-0000-0000BC640000}"/>
    <cellStyle name="Note 3 3 3 2 6 2" xfId="24689" xr:uid="{00000000-0005-0000-0000-0000BD640000}"/>
    <cellStyle name="Note 3 3 3 2 6 3" xfId="24690" xr:uid="{00000000-0005-0000-0000-0000BE640000}"/>
    <cellStyle name="Note 3 3 3 2 7" xfId="24691" xr:uid="{00000000-0005-0000-0000-0000BF640000}"/>
    <cellStyle name="Note 3 3 3 2 7 2" xfId="24692" xr:uid="{00000000-0005-0000-0000-0000C0640000}"/>
    <cellStyle name="Note 3 3 3 2 7 3" xfId="24693" xr:uid="{00000000-0005-0000-0000-0000C1640000}"/>
    <cellStyle name="Note 3 3 3 2 8" xfId="24694" xr:uid="{00000000-0005-0000-0000-0000C2640000}"/>
    <cellStyle name="Note 3 3 3 2 9" xfId="24695" xr:uid="{00000000-0005-0000-0000-0000C3640000}"/>
    <cellStyle name="Note 3 3 3 3" xfId="24696" xr:uid="{00000000-0005-0000-0000-0000C4640000}"/>
    <cellStyle name="Note 3 3 3 3 2" xfId="24697" xr:uid="{00000000-0005-0000-0000-0000C5640000}"/>
    <cellStyle name="Note 3 3 3 3 3" xfId="24698" xr:uid="{00000000-0005-0000-0000-0000C6640000}"/>
    <cellStyle name="Note 3 3 3 4" xfId="24699" xr:uid="{00000000-0005-0000-0000-0000C7640000}"/>
    <cellStyle name="Note 3 3 3 4 2" xfId="24700" xr:uid="{00000000-0005-0000-0000-0000C8640000}"/>
    <cellStyle name="Note 3 3 3 4 3" xfId="24701" xr:uid="{00000000-0005-0000-0000-0000C9640000}"/>
    <cellStyle name="Note 3 3 3 5" xfId="24702" xr:uid="{00000000-0005-0000-0000-0000CA640000}"/>
    <cellStyle name="Note 3 3 3 5 2" xfId="24703" xr:uid="{00000000-0005-0000-0000-0000CB640000}"/>
    <cellStyle name="Note 3 3 3 5 3" xfId="24704" xr:uid="{00000000-0005-0000-0000-0000CC640000}"/>
    <cellStyle name="Note 3 3 3 6" xfId="24705" xr:uid="{00000000-0005-0000-0000-0000CD640000}"/>
    <cellStyle name="Note 3 3 3 6 2" xfId="24706" xr:uid="{00000000-0005-0000-0000-0000CE640000}"/>
    <cellStyle name="Note 3 3 3 6 3" xfId="24707" xr:uid="{00000000-0005-0000-0000-0000CF640000}"/>
    <cellStyle name="Note 3 3 3 7" xfId="24708" xr:uid="{00000000-0005-0000-0000-0000D0640000}"/>
    <cellStyle name="Note 3 3 3 7 2" xfId="24709" xr:uid="{00000000-0005-0000-0000-0000D1640000}"/>
    <cellStyle name="Note 3 3 3 7 3" xfId="24710" xr:uid="{00000000-0005-0000-0000-0000D2640000}"/>
    <cellStyle name="Note 3 3 3 8" xfId="24711" xr:uid="{00000000-0005-0000-0000-0000D3640000}"/>
    <cellStyle name="Note 3 3 3 9" xfId="24712" xr:uid="{00000000-0005-0000-0000-0000D4640000}"/>
    <cellStyle name="Note 3 3 4" xfId="24713" xr:uid="{00000000-0005-0000-0000-0000D5640000}"/>
    <cellStyle name="Note 3 3 4 10" xfId="38100" xr:uid="{00000000-0005-0000-0000-0000D6640000}"/>
    <cellStyle name="Note 3 3 4 2" xfId="24714" xr:uid="{00000000-0005-0000-0000-0000D7640000}"/>
    <cellStyle name="Note 3 3 4 2 2" xfId="24715" xr:uid="{00000000-0005-0000-0000-0000D8640000}"/>
    <cellStyle name="Note 3 3 4 2 2 2" xfId="24716" xr:uid="{00000000-0005-0000-0000-0000D9640000}"/>
    <cellStyle name="Note 3 3 4 2 2 3" xfId="24717" xr:uid="{00000000-0005-0000-0000-0000DA640000}"/>
    <cellStyle name="Note 3 3 4 2 3" xfId="24718" xr:uid="{00000000-0005-0000-0000-0000DB640000}"/>
    <cellStyle name="Note 3 3 4 2 3 2" xfId="24719" xr:uid="{00000000-0005-0000-0000-0000DC640000}"/>
    <cellStyle name="Note 3 3 4 2 3 3" xfId="24720" xr:uid="{00000000-0005-0000-0000-0000DD640000}"/>
    <cellStyle name="Note 3 3 4 2 4" xfId="24721" xr:uid="{00000000-0005-0000-0000-0000DE640000}"/>
    <cellStyle name="Note 3 3 4 2 4 2" xfId="24722" xr:uid="{00000000-0005-0000-0000-0000DF640000}"/>
    <cellStyle name="Note 3 3 4 2 4 3" xfId="24723" xr:uid="{00000000-0005-0000-0000-0000E0640000}"/>
    <cellStyle name="Note 3 3 4 2 5" xfId="24724" xr:uid="{00000000-0005-0000-0000-0000E1640000}"/>
    <cellStyle name="Note 3 3 4 2 5 2" xfId="24725" xr:uid="{00000000-0005-0000-0000-0000E2640000}"/>
    <cellStyle name="Note 3 3 4 2 5 3" xfId="24726" xr:uid="{00000000-0005-0000-0000-0000E3640000}"/>
    <cellStyle name="Note 3 3 4 2 6" xfId="24727" xr:uid="{00000000-0005-0000-0000-0000E4640000}"/>
    <cellStyle name="Note 3 3 4 2 6 2" xfId="24728" xr:uid="{00000000-0005-0000-0000-0000E5640000}"/>
    <cellStyle name="Note 3 3 4 2 6 3" xfId="24729" xr:uid="{00000000-0005-0000-0000-0000E6640000}"/>
    <cellStyle name="Note 3 3 4 2 7" xfId="24730" xr:uid="{00000000-0005-0000-0000-0000E7640000}"/>
    <cellStyle name="Note 3 3 4 2 7 2" xfId="24731" xr:uid="{00000000-0005-0000-0000-0000E8640000}"/>
    <cellStyle name="Note 3 3 4 2 7 3" xfId="24732" xr:uid="{00000000-0005-0000-0000-0000E9640000}"/>
    <cellStyle name="Note 3 3 4 2 8" xfId="24733" xr:uid="{00000000-0005-0000-0000-0000EA640000}"/>
    <cellStyle name="Note 3 3 4 2 9" xfId="24734" xr:uid="{00000000-0005-0000-0000-0000EB640000}"/>
    <cellStyle name="Note 3 3 4 3" xfId="24735" xr:uid="{00000000-0005-0000-0000-0000EC640000}"/>
    <cellStyle name="Note 3 3 4 3 2" xfId="24736" xr:uid="{00000000-0005-0000-0000-0000ED640000}"/>
    <cellStyle name="Note 3 3 4 3 3" xfId="24737" xr:uid="{00000000-0005-0000-0000-0000EE640000}"/>
    <cellStyle name="Note 3 3 4 4" xfId="24738" xr:uid="{00000000-0005-0000-0000-0000EF640000}"/>
    <cellStyle name="Note 3 3 4 4 2" xfId="24739" xr:uid="{00000000-0005-0000-0000-0000F0640000}"/>
    <cellStyle name="Note 3 3 4 4 3" xfId="24740" xr:uid="{00000000-0005-0000-0000-0000F1640000}"/>
    <cellStyle name="Note 3 3 4 5" xfId="24741" xr:uid="{00000000-0005-0000-0000-0000F2640000}"/>
    <cellStyle name="Note 3 3 4 5 2" xfId="24742" xr:uid="{00000000-0005-0000-0000-0000F3640000}"/>
    <cellStyle name="Note 3 3 4 5 3" xfId="24743" xr:uid="{00000000-0005-0000-0000-0000F4640000}"/>
    <cellStyle name="Note 3 3 4 6" xfId="24744" xr:uid="{00000000-0005-0000-0000-0000F5640000}"/>
    <cellStyle name="Note 3 3 4 6 2" xfId="24745" xr:uid="{00000000-0005-0000-0000-0000F6640000}"/>
    <cellStyle name="Note 3 3 4 6 3" xfId="24746" xr:uid="{00000000-0005-0000-0000-0000F7640000}"/>
    <cellStyle name="Note 3 3 4 7" xfId="24747" xr:uid="{00000000-0005-0000-0000-0000F8640000}"/>
    <cellStyle name="Note 3 3 4 7 2" xfId="24748" xr:uid="{00000000-0005-0000-0000-0000F9640000}"/>
    <cellStyle name="Note 3 3 4 7 3" xfId="24749" xr:uid="{00000000-0005-0000-0000-0000FA640000}"/>
    <cellStyle name="Note 3 3 4 8" xfId="24750" xr:uid="{00000000-0005-0000-0000-0000FB640000}"/>
    <cellStyle name="Note 3 3 4 9" xfId="24751" xr:uid="{00000000-0005-0000-0000-0000FC640000}"/>
    <cellStyle name="Note 3 3 5" xfId="24752" xr:uid="{00000000-0005-0000-0000-0000FD640000}"/>
    <cellStyle name="Note 3 3 5 2" xfId="24753" xr:uid="{00000000-0005-0000-0000-0000FE640000}"/>
    <cellStyle name="Note 3 3 5 2 2" xfId="24754" xr:uid="{00000000-0005-0000-0000-0000FF640000}"/>
    <cellStyle name="Note 3 3 5 2 3" xfId="24755" xr:uid="{00000000-0005-0000-0000-000000650000}"/>
    <cellStyle name="Note 3 3 5 3" xfId="24756" xr:uid="{00000000-0005-0000-0000-000001650000}"/>
    <cellStyle name="Note 3 3 5 3 2" xfId="24757" xr:uid="{00000000-0005-0000-0000-000002650000}"/>
    <cellStyle name="Note 3 3 5 3 3" xfId="24758" xr:uid="{00000000-0005-0000-0000-000003650000}"/>
    <cellStyle name="Note 3 3 5 4" xfId="24759" xr:uid="{00000000-0005-0000-0000-000004650000}"/>
    <cellStyle name="Note 3 3 5 4 2" xfId="24760" xr:uid="{00000000-0005-0000-0000-000005650000}"/>
    <cellStyle name="Note 3 3 5 4 3" xfId="24761" xr:uid="{00000000-0005-0000-0000-000006650000}"/>
    <cellStyle name="Note 3 3 5 5" xfId="24762" xr:uid="{00000000-0005-0000-0000-000007650000}"/>
    <cellStyle name="Note 3 3 5 5 2" xfId="24763" xr:uid="{00000000-0005-0000-0000-000008650000}"/>
    <cellStyle name="Note 3 3 5 5 3" xfId="24764" xr:uid="{00000000-0005-0000-0000-000009650000}"/>
    <cellStyle name="Note 3 3 5 6" xfId="24765" xr:uid="{00000000-0005-0000-0000-00000A650000}"/>
    <cellStyle name="Note 3 3 5 6 2" xfId="24766" xr:uid="{00000000-0005-0000-0000-00000B650000}"/>
    <cellStyle name="Note 3 3 5 6 3" xfId="24767" xr:uid="{00000000-0005-0000-0000-00000C650000}"/>
    <cellStyle name="Note 3 3 5 7" xfId="24768" xr:uid="{00000000-0005-0000-0000-00000D650000}"/>
    <cellStyle name="Note 3 3 5 7 2" xfId="24769" xr:uid="{00000000-0005-0000-0000-00000E650000}"/>
    <cellStyle name="Note 3 3 5 7 3" xfId="24770" xr:uid="{00000000-0005-0000-0000-00000F650000}"/>
    <cellStyle name="Note 3 3 5 8" xfId="24771" xr:uid="{00000000-0005-0000-0000-000010650000}"/>
    <cellStyle name="Note 3 3 5 9" xfId="24772" xr:uid="{00000000-0005-0000-0000-000011650000}"/>
    <cellStyle name="Note 3 3 6" xfId="24773" xr:uid="{00000000-0005-0000-0000-000012650000}"/>
    <cellStyle name="Note 3 3 6 2" xfId="24774" xr:uid="{00000000-0005-0000-0000-000013650000}"/>
    <cellStyle name="Note 3 3 6 3" xfId="24775" xr:uid="{00000000-0005-0000-0000-000014650000}"/>
    <cellStyle name="Note 3 3 7" xfId="24776" xr:uid="{00000000-0005-0000-0000-000015650000}"/>
    <cellStyle name="Note 3 3 7 2" xfId="24777" xr:uid="{00000000-0005-0000-0000-000016650000}"/>
    <cellStyle name="Note 3 3 7 3" xfId="24778" xr:uid="{00000000-0005-0000-0000-000017650000}"/>
    <cellStyle name="Note 3 3 8" xfId="24779" xr:uid="{00000000-0005-0000-0000-000018650000}"/>
    <cellStyle name="Note 3 3 8 2" xfId="24780" xr:uid="{00000000-0005-0000-0000-000019650000}"/>
    <cellStyle name="Note 3 3 8 3" xfId="24781" xr:uid="{00000000-0005-0000-0000-00001A650000}"/>
    <cellStyle name="Note 3 3 9" xfId="24782" xr:uid="{00000000-0005-0000-0000-00001B650000}"/>
    <cellStyle name="Note 3 3 9 2" xfId="24783" xr:uid="{00000000-0005-0000-0000-00001C650000}"/>
    <cellStyle name="Note 3 3 9 3" xfId="24784" xr:uid="{00000000-0005-0000-0000-00001D650000}"/>
    <cellStyle name="Note 3 4" xfId="24785" xr:uid="{00000000-0005-0000-0000-00001E650000}"/>
    <cellStyle name="Note 3 4 10" xfId="24786" xr:uid="{00000000-0005-0000-0000-00001F650000}"/>
    <cellStyle name="Note 3 4 10 2" xfId="24787" xr:uid="{00000000-0005-0000-0000-000020650000}"/>
    <cellStyle name="Note 3 4 10 3" xfId="24788" xr:uid="{00000000-0005-0000-0000-000021650000}"/>
    <cellStyle name="Note 3 4 11" xfId="24789" xr:uid="{00000000-0005-0000-0000-000022650000}"/>
    <cellStyle name="Note 3 4 12" xfId="24790" xr:uid="{00000000-0005-0000-0000-000023650000}"/>
    <cellStyle name="Note 3 4 13" xfId="38101" xr:uid="{00000000-0005-0000-0000-000024650000}"/>
    <cellStyle name="Note 3 4 2" xfId="24791" xr:uid="{00000000-0005-0000-0000-000025650000}"/>
    <cellStyle name="Note 3 4 2 10" xfId="38102" xr:uid="{00000000-0005-0000-0000-000026650000}"/>
    <cellStyle name="Note 3 4 2 2" xfId="24792" xr:uid="{00000000-0005-0000-0000-000027650000}"/>
    <cellStyle name="Note 3 4 2 2 2" xfId="24793" xr:uid="{00000000-0005-0000-0000-000028650000}"/>
    <cellStyle name="Note 3 4 2 2 2 2" xfId="24794" xr:uid="{00000000-0005-0000-0000-000029650000}"/>
    <cellStyle name="Note 3 4 2 2 2 3" xfId="24795" xr:uid="{00000000-0005-0000-0000-00002A650000}"/>
    <cellStyle name="Note 3 4 2 2 3" xfId="24796" xr:uid="{00000000-0005-0000-0000-00002B650000}"/>
    <cellStyle name="Note 3 4 2 2 3 2" xfId="24797" xr:uid="{00000000-0005-0000-0000-00002C650000}"/>
    <cellStyle name="Note 3 4 2 2 3 3" xfId="24798" xr:uid="{00000000-0005-0000-0000-00002D650000}"/>
    <cellStyle name="Note 3 4 2 2 4" xfId="24799" xr:uid="{00000000-0005-0000-0000-00002E650000}"/>
    <cellStyle name="Note 3 4 2 2 4 2" xfId="24800" xr:uid="{00000000-0005-0000-0000-00002F650000}"/>
    <cellStyle name="Note 3 4 2 2 4 3" xfId="24801" xr:uid="{00000000-0005-0000-0000-000030650000}"/>
    <cellStyle name="Note 3 4 2 2 5" xfId="24802" xr:uid="{00000000-0005-0000-0000-000031650000}"/>
    <cellStyle name="Note 3 4 2 2 5 2" xfId="24803" xr:uid="{00000000-0005-0000-0000-000032650000}"/>
    <cellStyle name="Note 3 4 2 2 5 3" xfId="24804" xr:uid="{00000000-0005-0000-0000-000033650000}"/>
    <cellStyle name="Note 3 4 2 2 6" xfId="24805" xr:uid="{00000000-0005-0000-0000-000034650000}"/>
    <cellStyle name="Note 3 4 2 2 6 2" xfId="24806" xr:uid="{00000000-0005-0000-0000-000035650000}"/>
    <cellStyle name="Note 3 4 2 2 6 3" xfId="24807" xr:uid="{00000000-0005-0000-0000-000036650000}"/>
    <cellStyle name="Note 3 4 2 2 7" xfId="24808" xr:uid="{00000000-0005-0000-0000-000037650000}"/>
    <cellStyle name="Note 3 4 2 2 7 2" xfId="24809" xr:uid="{00000000-0005-0000-0000-000038650000}"/>
    <cellStyle name="Note 3 4 2 2 7 3" xfId="24810" xr:uid="{00000000-0005-0000-0000-000039650000}"/>
    <cellStyle name="Note 3 4 2 2 8" xfId="24811" xr:uid="{00000000-0005-0000-0000-00003A650000}"/>
    <cellStyle name="Note 3 4 2 2 9" xfId="24812" xr:uid="{00000000-0005-0000-0000-00003B650000}"/>
    <cellStyle name="Note 3 4 2 3" xfId="24813" xr:uid="{00000000-0005-0000-0000-00003C650000}"/>
    <cellStyle name="Note 3 4 2 3 2" xfId="24814" xr:uid="{00000000-0005-0000-0000-00003D650000}"/>
    <cellStyle name="Note 3 4 2 3 3" xfId="24815" xr:uid="{00000000-0005-0000-0000-00003E650000}"/>
    <cellStyle name="Note 3 4 2 4" xfId="24816" xr:uid="{00000000-0005-0000-0000-00003F650000}"/>
    <cellStyle name="Note 3 4 2 4 2" xfId="24817" xr:uid="{00000000-0005-0000-0000-000040650000}"/>
    <cellStyle name="Note 3 4 2 4 3" xfId="24818" xr:uid="{00000000-0005-0000-0000-000041650000}"/>
    <cellStyle name="Note 3 4 2 5" xfId="24819" xr:uid="{00000000-0005-0000-0000-000042650000}"/>
    <cellStyle name="Note 3 4 2 5 2" xfId="24820" xr:uid="{00000000-0005-0000-0000-000043650000}"/>
    <cellStyle name="Note 3 4 2 5 3" xfId="24821" xr:uid="{00000000-0005-0000-0000-000044650000}"/>
    <cellStyle name="Note 3 4 2 6" xfId="24822" xr:uid="{00000000-0005-0000-0000-000045650000}"/>
    <cellStyle name="Note 3 4 2 6 2" xfId="24823" xr:uid="{00000000-0005-0000-0000-000046650000}"/>
    <cellStyle name="Note 3 4 2 6 3" xfId="24824" xr:uid="{00000000-0005-0000-0000-000047650000}"/>
    <cellStyle name="Note 3 4 2 7" xfId="24825" xr:uid="{00000000-0005-0000-0000-000048650000}"/>
    <cellStyle name="Note 3 4 2 7 2" xfId="24826" xr:uid="{00000000-0005-0000-0000-000049650000}"/>
    <cellStyle name="Note 3 4 2 7 3" xfId="24827" xr:uid="{00000000-0005-0000-0000-00004A650000}"/>
    <cellStyle name="Note 3 4 2 8" xfId="24828" xr:uid="{00000000-0005-0000-0000-00004B650000}"/>
    <cellStyle name="Note 3 4 2 9" xfId="24829" xr:uid="{00000000-0005-0000-0000-00004C650000}"/>
    <cellStyle name="Note 3 4 3" xfId="24830" xr:uid="{00000000-0005-0000-0000-00004D650000}"/>
    <cellStyle name="Note 3 4 3 10" xfId="38103" xr:uid="{00000000-0005-0000-0000-00004E650000}"/>
    <cellStyle name="Note 3 4 3 2" xfId="24831" xr:uid="{00000000-0005-0000-0000-00004F650000}"/>
    <cellStyle name="Note 3 4 3 2 2" xfId="24832" xr:uid="{00000000-0005-0000-0000-000050650000}"/>
    <cellStyle name="Note 3 4 3 2 2 2" xfId="24833" xr:uid="{00000000-0005-0000-0000-000051650000}"/>
    <cellStyle name="Note 3 4 3 2 2 3" xfId="24834" xr:uid="{00000000-0005-0000-0000-000052650000}"/>
    <cellStyle name="Note 3 4 3 2 3" xfId="24835" xr:uid="{00000000-0005-0000-0000-000053650000}"/>
    <cellStyle name="Note 3 4 3 2 3 2" xfId="24836" xr:uid="{00000000-0005-0000-0000-000054650000}"/>
    <cellStyle name="Note 3 4 3 2 3 3" xfId="24837" xr:uid="{00000000-0005-0000-0000-000055650000}"/>
    <cellStyle name="Note 3 4 3 2 4" xfId="24838" xr:uid="{00000000-0005-0000-0000-000056650000}"/>
    <cellStyle name="Note 3 4 3 2 4 2" xfId="24839" xr:uid="{00000000-0005-0000-0000-000057650000}"/>
    <cellStyle name="Note 3 4 3 2 4 3" xfId="24840" xr:uid="{00000000-0005-0000-0000-000058650000}"/>
    <cellStyle name="Note 3 4 3 2 5" xfId="24841" xr:uid="{00000000-0005-0000-0000-000059650000}"/>
    <cellStyle name="Note 3 4 3 2 5 2" xfId="24842" xr:uid="{00000000-0005-0000-0000-00005A650000}"/>
    <cellStyle name="Note 3 4 3 2 5 3" xfId="24843" xr:uid="{00000000-0005-0000-0000-00005B650000}"/>
    <cellStyle name="Note 3 4 3 2 6" xfId="24844" xr:uid="{00000000-0005-0000-0000-00005C650000}"/>
    <cellStyle name="Note 3 4 3 2 6 2" xfId="24845" xr:uid="{00000000-0005-0000-0000-00005D650000}"/>
    <cellStyle name="Note 3 4 3 2 6 3" xfId="24846" xr:uid="{00000000-0005-0000-0000-00005E650000}"/>
    <cellStyle name="Note 3 4 3 2 7" xfId="24847" xr:uid="{00000000-0005-0000-0000-00005F650000}"/>
    <cellStyle name="Note 3 4 3 2 7 2" xfId="24848" xr:uid="{00000000-0005-0000-0000-000060650000}"/>
    <cellStyle name="Note 3 4 3 2 7 3" xfId="24849" xr:uid="{00000000-0005-0000-0000-000061650000}"/>
    <cellStyle name="Note 3 4 3 2 8" xfId="24850" xr:uid="{00000000-0005-0000-0000-000062650000}"/>
    <cellStyle name="Note 3 4 3 2 9" xfId="24851" xr:uid="{00000000-0005-0000-0000-000063650000}"/>
    <cellStyle name="Note 3 4 3 3" xfId="24852" xr:uid="{00000000-0005-0000-0000-000064650000}"/>
    <cellStyle name="Note 3 4 3 3 2" xfId="24853" xr:uid="{00000000-0005-0000-0000-000065650000}"/>
    <cellStyle name="Note 3 4 3 3 3" xfId="24854" xr:uid="{00000000-0005-0000-0000-000066650000}"/>
    <cellStyle name="Note 3 4 3 4" xfId="24855" xr:uid="{00000000-0005-0000-0000-000067650000}"/>
    <cellStyle name="Note 3 4 3 4 2" xfId="24856" xr:uid="{00000000-0005-0000-0000-000068650000}"/>
    <cellStyle name="Note 3 4 3 4 3" xfId="24857" xr:uid="{00000000-0005-0000-0000-000069650000}"/>
    <cellStyle name="Note 3 4 3 5" xfId="24858" xr:uid="{00000000-0005-0000-0000-00006A650000}"/>
    <cellStyle name="Note 3 4 3 5 2" xfId="24859" xr:uid="{00000000-0005-0000-0000-00006B650000}"/>
    <cellStyle name="Note 3 4 3 5 3" xfId="24860" xr:uid="{00000000-0005-0000-0000-00006C650000}"/>
    <cellStyle name="Note 3 4 3 6" xfId="24861" xr:uid="{00000000-0005-0000-0000-00006D650000}"/>
    <cellStyle name="Note 3 4 3 6 2" xfId="24862" xr:uid="{00000000-0005-0000-0000-00006E650000}"/>
    <cellStyle name="Note 3 4 3 6 3" xfId="24863" xr:uid="{00000000-0005-0000-0000-00006F650000}"/>
    <cellStyle name="Note 3 4 3 7" xfId="24864" xr:uid="{00000000-0005-0000-0000-000070650000}"/>
    <cellStyle name="Note 3 4 3 7 2" xfId="24865" xr:uid="{00000000-0005-0000-0000-000071650000}"/>
    <cellStyle name="Note 3 4 3 7 3" xfId="24866" xr:uid="{00000000-0005-0000-0000-000072650000}"/>
    <cellStyle name="Note 3 4 3 8" xfId="24867" xr:uid="{00000000-0005-0000-0000-000073650000}"/>
    <cellStyle name="Note 3 4 3 9" xfId="24868" xr:uid="{00000000-0005-0000-0000-000074650000}"/>
    <cellStyle name="Note 3 4 4" xfId="24869" xr:uid="{00000000-0005-0000-0000-000075650000}"/>
    <cellStyle name="Note 3 4 4 10" xfId="38104" xr:uid="{00000000-0005-0000-0000-000076650000}"/>
    <cellStyle name="Note 3 4 4 2" xfId="24870" xr:uid="{00000000-0005-0000-0000-000077650000}"/>
    <cellStyle name="Note 3 4 4 2 2" xfId="24871" xr:uid="{00000000-0005-0000-0000-000078650000}"/>
    <cellStyle name="Note 3 4 4 2 2 2" xfId="24872" xr:uid="{00000000-0005-0000-0000-000079650000}"/>
    <cellStyle name="Note 3 4 4 2 2 3" xfId="24873" xr:uid="{00000000-0005-0000-0000-00007A650000}"/>
    <cellStyle name="Note 3 4 4 2 3" xfId="24874" xr:uid="{00000000-0005-0000-0000-00007B650000}"/>
    <cellStyle name="Note 3 4 4 2 3 2" xfId="24875" xr:uid="{00000000-0005-0000-0000-00007C650000}"/>
    <cellStyle name="Note 3 4 4 2 3 3" xfId="24876" xr:uid="{00000000-0005-0000-0000-00007D650000}"/>
    <cellStyle name="Note 3 4 4 2 4" xfId="24877" xr:uid="{00000000-0005-0000-0000-00007E650000}"/>
    <cellStyle name="Note 3 4 4 2 4 2" xfId="24878" xr:uid="{00000000-0005-0000-0000-00007F650000}"/>
    <cellStyle name="Note 3 4 4 2 4 3" xfId="24879" xr:uid="{00000000-0005-0000-0000-000080650000}"/>
    <cellStyle name="Note 3 4 4 2 5" xfId="24880" xr:uid="{00000000-0005-0000-0000-000081650000}"/>
    <cellStyle name="Note 3 4 4 2 5 2" xfId="24881" xr:uid="{00000000-0005-0000-0000-000082650000}"/>
    <cellStyle name="Note 3 4 4 2 5 3" xfId="24882" xr:uid="{00000000-0005-0000-0000-000083650000}"/>
    <cellStyle name="Note 3 4 4 2 6" xfId="24883" xr:uid="{00000000-0005-0000-0000-000084650000}"/>
    <cellStyle name="Note 3 4 4 2 6 2" xfId="24884" xr:uid="{00000000-0005-0000-0000-000085650000}"/>
    <cellStyle name="Note 3 4 4 2 6 3" xfId="24885" xr:uid="{00000000-0005-0000-0000-000086650000}"/>
    <cellStyle name="Note 3 4 4 2 7" xfId="24886" xr:uid="{00000000-0005-0000-0000-000087650000}"/>
    <cellStyle name="Note 3 4 4 2 7 2" xfId="24887" xr:uid="{00000000-0005-0000-0000-000088650000}"/>
    <cellStyle name="Note 3 4 4 2 7 3" xfId="24888" xr:uid="{00000000-0005-0000-0000-000089650000}"/>
    <cellStyle name="Note 3 4 4 2 8" xfId="24889" xr:uid="{00000000-0005-0000-0000-00008A650000}"/>
    <cellStyle name="Note 3 4 4 2 9" xfId="24890" xr:uid="{00000000-0005-0000-0000-00008B650000}"/>
    <cellStyle name="Note 3 4 4 3" xfId="24891" xr:uid="{00000000-0005-0000-0000-00008C650000}"/>
    <cellStyle name="Note 3 4 4 3 2" xfId="24892" xr:uid="{00000000-0005-0000-0000-00008D650000}"/>
    <cellStyle name="Note 3 4 4 3 3" xfId="24893" xr:uid="{00000000-0005-0000-0000-00008E650000}"/>
    <cellStyle name="Note 3 4 4 4" xfId="24894" xr:uid="{00000000-0005-0000-0000-00008F650000}"/>
    <cellStyle name="Note 3 4 4 4 2" xfId="24895" xr:uid="{00000000-0005-0000-0000-000090650000}"/>
    <cellStyle name="Note 3 4 4 4 3" xfId="24896" xr:uid="{00000000-0005-0000-0000-000091650000}"/>
    <cellStyle name="Note 3 4 4 5" xfId="24897" xr:uid="{00000000-0005-0000-0000-000092650000}"/>
    <cellStyle name="Note 3 4 4 5 2" xfId="24898" xr:uid="{00000000-0005-0000-0000-000093650000}"/>
    <cellStyle name="Note 3 4 4 5 3" xfId="24899" xr:uid="{00000000-0005-0000-0000-000094650000}"/>
    <cellStyle name="Note 3 4 4 6" xfId="24900" xr:uid="{00000000-0005-0000-0000-000095650000}"/>
    <cellStyle name="Note 3 4 4 6 2" xfId="24901" xr:uid="{00000000-0005-0000-0000-000096650000}"/>
    <cellStyle name="Note 3 4 4 6 3" xfId="24902" xr:uid="{00000000-0005-0000-0000-000097650000}"/>
    <cellStyle name="Note 3 4 4 7" xfId="24903" xr:uid="{00000000-0005-0000-0000-000098650000}"/>
    <cellStyle name="Note 3 4 4 7 2" xfId="24904" xr:uid="{00000000-0005-0000-0000-000099650000}"/>
    <cellStyle name="Note 3 4 4 7 3" xfId="24905" xr:uid="{00000000-0005-0000-0000-00009A650000}"/>
    <cellStyle name="Note 3 4 4 8" xfId="24906" xr:uid="{00000000-0005-0000-0000-00009B650000}"/>
    <cellStyle name="Note 3 4 4 9" xfId="24907" xr:uid="{00000000-0005-0000-0000-00009C650000}"/>
    <cellStyle name="Note 3 4 5" xfId="24908" xr:uid="{00000000-0005-0000-0000-00009D650000}"/>
    <cellStyle name="Note 3 4 5 2" xfId="24909" xr:uid="{00000000-0005-0000-0000-00009E650000}"/>
    <cellStyle name="Note 3 4 5 2 2" xfId="24910" xr:uid="{00000000-0005-0000-0000-00009F650000}"/>
    <cellStyle name="Note 3 4 5 2 3" xfId="24911" xr:uid="{00000000-0005-0000-0000-0000A0650000}"/>
    <cellStyle name="Note 3 4 5 3" xfId="24912" xr:uid="{00000000-0005-0000-0000-0000A1650000}"/>
    <cellStyle name="Note 3 4 5 3 2" xfId="24913" xr:uid="{00000000-0005-0000-0000-0000A2650000}"/>
    <cellStyle name="Note 3 4 5 3 3" xfId="24914" xr:uid="{00000000-0005-0000-0000-0000A3650000}"/>
    <cellStyle name="Note 3 4 5 4" xfId="24915" xr:uid="{00000000-0005-0000-0000-0000A4650000}"/>
    <cellStyle name="Note 3 4 5 4 2" xfId="24916" xr:uid="{00000000-0005-0000-0000-0000A5650000}"/>
    <cellStyle name="Note 3 4 5 4 3" xfId="24917" xr:uid="{00000000-0005-0000-0000-0000A6650000}"/>
    <cellStyle name="Note 3 4 5 5" xfId="24918" xr:uid="{00000000-0005-0000-0000-0000A7650000}"/>
    <cellStyle name="Note 3 4 5 5 2" xfId="24919" xr:uid="{00000000-0005-0000-0000-0000A8650000}"/>
    <cellStyle name="Note 3 4 5 5 3" xfId="24920" xr:uid="{00000000-0005-0000-0000-0000A9650000}"/>
    <cellStyle name="Note 3 4 5 6" xfId="24921" xr:uid="{00000000-0005-0000-0000-0000AA650000}"/>
    <cellStyle name="Note 3 4 5 6 2" xfId="24922" xr:uid="{00000000-0005-0000-0000-0000AB650000}"/>
    <cellStyle name="Note 3 4 5 6 3" xfId="24923" xr:uid="{00000000-0005-0000-0000-0000AC650000}"/>
    <cellStyle name="Note 3 4 5 7" xfId="24924" xr:uid="{00000000-0005-0000-0000-0000AD650000}"/>
    <cellStyle name="Note 3 4 5 7 2" xfId="24925" xr:uid="{00000000-0005-0000-0000-0000AE650000}"/>
    <cellStyle name="Note 3 4 5 7 3" xfId="24926" xr:uid="{00000000-0005-0000-0000-0000AF650000}"/>
    <cellStyle name="Note 3 4 5 8" xfId="24927" xr:uid="{00000000-0005-0000-0000-0000B0650000}"/>
    <cellStyle name="Note 3 4 5 9" xfId="24928" xr:uid="{00000000-0005-0000-0000-0000B1650000}"/>
    <cellStyle name="Note 3 4 6" xfId="24929" xr:uid="{00000000-0005-0000-0000-0000B2650000}"/>
    <cellStyle name="Note 3 4 6 2" xfId="24930" xr:uid="{00000000-0005-0000-0000-0000B3650000}"/>
    <cellStyle name="Note 3 4 6 3" xfId="24931" xr:uid="{00000000-0005-0000-0000-0000B4650000}"/>
    <cellStyle name="Note 3 4 7" xfId="24932" xr:uid="{00000000-0005-0000-0000-0000B5650000}"/>
    <cellStyle name="Note 3 4 7 2" xfId="24933" xr:uid="{00000000-0005-0000-0000-0000B6650000}"/>
    <cellStyle name="Note 3 4 7 3" xfId="24934" xr:uid="{00000000-0005-0000-0000-0000B7650000}"/>
    <cellStyle name="Note 3 4 8" xfId="24935" xr:uid="{00000000-0005-0000-0000-0000B8650000}"/>
    <cellStyle name="Note 3 4 8 2" xfId="24936" xr:uid="{00000000-0005-0000-0000-0000B9650000}"/>
    <cellStyle name="Note 3 4 8 3" xfId="24937" xr:uid="{00000000-0005-0000-0000-0000BA650000}"/>
    <cellStyle name="Note 3 4 9" xfId="24938" xr:uid="{00000000-0005-0000-0000-0000BB650000}"/>
    <cellStyle name="Note 3 4 9 2" xfId="24939" xr:uid="{00000000-0005-0000-0000-0000BC650000}"/>
    <cellStyle name="Note 3 4 9 3" xfId="24940" xr:uid="{00000000-0005-0000-0000-0000BD650000}"/>
    <cellStyle name="Note 3 5" xfId="24941" xr:uid="{00000000-0005-0000-0000-0000BE650000}"/>
    <cellStyle name="Note 3 5 10" xfId="38105" xr:uid="{00000000-0005-0000-0000-0000BF650000}"/>
    <cellStyle name="Note 3 5 2" xfId="24942" xr:uid="{00000000-0005-0000-0000-0000C0650000}"/>
    <cellStyle name="Note 3 5 2 2" xfId="24943" xr:uid="{00000000-0005-0000-0000-0000C1650000}"/>
    <cellStyle name="Note 3 5 2 2 2" xfId="24944" xr:uid="{00000000-0005-0000-0000-0000C2650000}"/>
    <cellStyle name="Note 3 5 2 2 3" xfId="24945" xr:uid="{00000000-0005-0000-0000-0000C3650000}"/>
    <cellStyle name="Note 3 5 2 3" xfId="24946" xr:uid="{00000000-0005-0000-0000-0000C4650000}"/>
    <cellStyle name="Note 3 5 2 3 2" xfId="24947" xr:uid="{00000000-0005-0000-0000-0000C5650000}"/>
    <cellStyle name="Note 3 5 2 3 3" xfId="24948" xr:uid="{00000000-0005-0000-0000-0000C6650000}"/>
    <cellStyle name="Note 3 5 2 4" xfId="24949" xr:uid="{00000000-0005-0000-0000-0000C7650000}"/>
    <cellStyle name="Note 3 5 2 4 2" xfId="24950" xr:uid="{00000000-0005-0000-0000-0000C8650000}"/>
    <cellStyle name="Note 3 5 2 4 3" xfId="24951" xr:uid="{00000000-0005-0000-0000-0000C9650000}"/>
    <cellStyle name="Note 3 5 2 5" xfId="24952" xr:uid="{00000000-0005-0000-0000-0000CA650000}"/>
    <cellStyle name="Note 3 5 2 5 2" xfId="24953" xr:uid="{00000000-0005-0000-0000-0000CB650000}"/>
    <cellStyle name="Note 3 5 2 5 3" xfId="24954" xr:uid="{00000000-0005-0000-0000-0000CC650000}"/>
    <cellStyle name="Note 3 5 2 6" xfId="24955" xr:uid="{00000000-0005-0000-0000-0000CD650000}"/>
    <cellStyle name="Note 3 5 2 6 2" xfId="24956" xr:uid="{00000000-0005-0000-0000-0000CE650000}"/>
    <cellStyle name="Note 3 5 2 6 3" xfId="24957" xr:uid="{00000000-0005-0000-0000-0000CF650000}"/>
    <cellStyle name="Note 3 5 2 7" xfId="24958" xr:uid="{00000000-0005-0000-0000-0000D0650000}"/>
    <cellStyle name="Note 3 5 2 7 2" xfId="24959" xr:uid="{00000000-0005-0000-0000-0000D1650000}"/>
    <cellStyle name="Note 3 5 2 7 3" xfId="24960" xr:uid="{00000000-0005-0000-0000-0000D2650000}"/>
    <cellStyle name="Note 3 5 2 8" xfId="24961" xr:uid="{00000000-0005-0000-0000-0000D3650000}"/>
    <cellStyle name="Note 3 5 2 9" xfId="24962" xr:uid="{00000000-0005-0000-0000-0000D4650000}"/>
    <cellStyle name="Note 3 5 3" xfId="24963" xr:uid="{00000000-0005-0000-0000-0000D5650000}"/>
    <cellStyle name="Note 3 5 3 2" xfId="24964" xr:uid="{00000000-0005-0000-0000-0000D6650000}"/>
    <cellStyle name="Note 3 5 3 3" xfId="24965" xr:uid="{00000000-0005-0000-0000-0000D7650000}"/>
    <cellStyle name="Note 3 5 4" xfId="24966" xr:uid="{00000000-0005-0000-0000-0000D8650000}"/>
    <cellStyle name="Note 3 5 4 2" xfId="24967" xr:uid="{00000000-0005-0000-0000-0000D9650000}"/>
    <cellStyle name="Note 3 5 4 3" xfId="24968" xr:uid="{00000000-0005-0000-0000-0000DA650000}"/>
    <cellStyle name="Note 3 5 5" xfId="24969" xr:uid="{00000000-0005-0000-0000-0000DB650000}"/>
    <cellStyle name="Note 3 5 5 2" xfId="24970" xr:uid="{00000000-0005-0000-0000-0000DC650000}"/>
    <cellStyle name="Note 3 5 5 3" xfId="24971" xr:uid="{00000000-0005-0000-0000-0000DD650000}"/>
    <cellStyle name="Note 3 5 6" xfId="24972" xr:uid="{00000000-0005-0000-0000-0000DE650000}"/>
    <cellStyle name="Note 3 5 6 2" xfId="24973" xr:uid="{00000000-0005-0000-0000-0000DF650000}"/>
    <cellStyle name="Note 3 5 6 3" xfId="24974" xr:uid="{00000000-0005-0000-0000-0000E0650000}"/>
    <cellStyle name="Note 3 5 7" xfId="24975" xr:uid="{00000000-0005-0000-0000-0000E1650000}"/>
    <cellStyle name="Note 3 5 7 2" xfId="24976" xr:uid="{00000000-0005-0000-0000-0000E2650000}"/>
    <cellStyle name="Note 3 5 7 3" xfId="24977" xr:uid="{00000000-0005-0000-0000-0000E3650000}"/>
    <cellStyle name="Note 3 5 8" xfId="24978" xr:uid="{00000000-0005-0000-0000-0000E4650000}"/>
    <cellStyle name="Note 3 5 9" xfId="24979" xr:uid="{00000000-0005-0000-0000-0000E5650000}"/>
    <cellStyle name="Note 3 6" xfId="24980" xr:uid="{00000000-0005-0000-0000-0000E6650000}"/>
    <cellStyle name="Note 3 6 10" xfId="38106" xr:uid="{00000000-0005-0000-0000-0000E7650000}"/>
    <cellStyle name="Note 3 6 2" xfId="24981" xr:uid="{00000000-0005-0000-0000-0000E8650000}"/>
    <cellStyle name="Note 3 6 2 2" xfId="24982" xr:uid="{00000000-0005-0000-0000-0000E9650000}"/>
    <cellStyle name="Note 3 6 2 3" xfId="24983" xr:uid="{00000000-0005-0000-0000-0000EA650000}"/>
    <cellStyle name="Note 3 6 3" xfId="24984" xr:uid="{00000000-0005-0000-0000-0000EB650000}"/>
    <cellStyle name="Note 3 6 3 2" xfId="24985" xr:uid="{00000000-0005-0000-0000-0000EC650000}"/>
    <cellStyle name="Note 3 6 3 3" xfId="24986" xr:uid="{00000000-0005-0000-0000-0000ED650000}"/>
    <cellStyle name="Note 3 6 4" xfId="24987" xr:uid="{00000000-0005-0000-0000-0000EE650000}"/>
    <cellStyle name="Note 3 6 4 2" xfId="24988" xr:uid="{00000000-0005-0000-0000-0000EF650000}"/>
    <cellStyle name="Note 3 6 4 3" xfId="24989" xr:uid="{00000000-0005-0000-0000-0000F0650000}"/>
    <cellStyle name="Note 3 6 5" xfId="24990" xr:uid="{00000000-0005-0000-0000-0000F1650000}"/>
    <cellStyle name="Note 3 6 5 2" xfId="24991" xr:uid="{00000000-0005-0000-0000-0000F2650000}"/>
    <cellStyle name="Note 3 6 5 3" xfId="24992" xr:uid="{00000000-0005-0000-0000-0000F3650000}"/>
    <cellStyle name="Note 3 6 6" xfId="24993" xr:uid="{00000000-0005-0000-0000-0000F4650000}"/>
    <cellStyle name="Note 3 6 6 2" xfId="24994" xr:uid="{00000000-0005-0000-0000-0000F5650000}"/>
    <cellStyle name="Note 3 6 6 3" xfId="24995" xr:uid="{00000000-0005-0000-0000-0000F6650000}"/>
    <cellStyle name="Note 3 6 7" xfId="24996" xr:uid="{00000000-0005-0000-0000-0000F7650000}"/>
    <cellStyle name="Note 3 6 7 2" xfId="24997" xr:uid="{00000000-0005-0000-0000-0000F8650000}"/>
    <cellStyle name="Note 3 6 7 3" xfId="24998" xr:uid="{00000000-0005-0000-0000-0000F9650000}"/>
    <cellStyle name="Note 3 6 8" xfId="24999" xr:uid="{00000000-0005-0000-0000-0000FA650000}"/>
    <cellStyle name="Note 3 6 9" xfId="25000" xr:uid="{00000000-0005-0000-0000-0000FB650000}"/>
    <cellStyle name="Note 3 7" xfId="25001" xr:uid="{00000000-0005-0000-0000-0000FC650000}"/>
    <cellStyle name="Note 3 7 2" xfId="25002" xr:uid="{00000000-0005-0000-0000-0000FD650000}"/>
    <cellStyle name="Note 3 7 3" xfId="25003" xr:uid="{00000000-0005-0000-0000-0000FE650000}"/>
    <cellStyle name="Note 3 7 4" xfId="38107" xr:uid="{00000000-0005-0000-0000-0000FF650000}"/>
    <cellStyle name="Note 3 8" xfId="25004" xr:uid="{00000000-0005-0000-0000-000000660000}"/>
    <cellStyle name="Note 3 8 2" xfId="25005" xr:uid="{00000000-0005-0000-0000-000001660000}"/>
    <cellStyle name="Note 3 8 3" xfId="25006" xr:uid="{00000000-0005-0000-0000-000002660000}"/>
    <cellStyle name="Note 3 9" xfId="25007" xr:uid="{00000000-0005-0000-0000-000003660000}"/>
    <cellStyle name="Note 3 9 2" xfId="25008" xr:uid="{00000000-0005-0000-0000-000004660000}"/>
    <cellStyle name="Note 3 9 3" xfId="25009" xr:uid="{00000000-0005-0000-0000-000005660000}"/>
    <cellStyle name="Note 4" xfId="25010" xr:uid="{00000000-0005-0000-0000-000006660000}"/>
    <cellStyle name="Note 4 10" xfId="25011" xr:uid="{00000000-0005-0000-0000-000007660000}"/>
    <cellStyle name="Note 4 10 2" xfId="25012" xr:uid="{00000000-0005-0000-0000-000008660000}"/>
    <cellStyle name="Note 4 10 3" xfId="25013" xr:uid="{00000000-0005-0000-0000-000009660000}"/>
    <cellStyle name="Note 4 11" xfId="25014" xr:uid="{00000000-0005-0000-0000-00000A660000}"/>
    <cellStyle name="Note 4 12" xfId="25015" xr:uid="{00000000-0005-0000-0000-00000B660000}"/>
    <cellStyle name="Note 4 13" xfId="38108" xr:uid="{00000000-0005-0000-0000-00000C660000}"/>
    <cellStyle name="Note 4 2" xfId="25016" xr:uid="{00000000-0005-0000-0000-00000D660000}"/>
    <cellStyle name="Note 4 2 10" xfId="25017" xr:uid="{00000000-0005-0000-0000-00000E660000}"/>
    <cellStyle name="Note 4 2 10 2" xfId="25018" xr:uid="{00000000-0005-0000-0000-00000F660000}"/>
    <cellStyle name="Note 4 2 10 3" xfId="25019" xr:uid="{00000000-0005-0000-0000-000010660000}"/>
    <cellStyle name="Note 4 2 11" xfId="25020" xr:uid="{00000000-0005-0000-0000-000011660000}"/>
    <cellStyle name="Note 4 2 12" xfId="25021" xr:uid="{00000000-0005-0000-0000-000012660000}"/>
    <cellStyle name="Note 4 2 13" xfId="38109" xr:uid="{00000000-0005-0000-0000-000013660000}"/>
    <cellStyle name="Note 4 2 2" xfId="25022" xr:uid="{00000000-0005-0000-0000-000014660000}"/>
    <cellStyle name="Note 4 2 2 2" xfId="25023" xr:uid="{00000000-0005-0000-0000-000015660000}"/>
    <cellStyle name="Note 4 2 2 2 2" xfId="25024" xr:uid="{00000000-0005-0000-0000-000016660000}"/>
    <cellStyle name="Note 4 2 2 2 2 2" xfId="25025" xr:uid="{00000000-0005-0000-0000-000017660000}"/>
    <cellStyle name="Note 4 2 2 2 2 3" xfId="25026" xr:uid="{00000000-0005-0000-0000-000018660000}"/>
    <cellStyle name="Note 4 2 2 2 3" xfId="25027" xr:uid="{00000000-0005-0000-0000-000019660000}"/>
    <cellStyle name="Note 4 2 2 2 3 2" xfId="25028" xr:uid="{00000000-0005-0000-0000-00001A660000}"/>
    <cellStyle name="Note 4 2 2 2 3 3" xfId="25029" xr:uid="{00000000-0005-0000-0000-00001B660000}"/>
    <cellStyle name="Note 4 2 2 2 4" xfId="25030" xr:uid="{00000000-0005-0000-0000-00001C660000}"/>
    <cellStyle name="Note 4 2 2 2 4 2" xfId="25031" xr:uid="{00000000-0005-0000-0000-00001D660000}"/>
    <cellStyle name="Note 4 2 2 2 4 3" xfId="25032" xr:uid="{00000000-0005-0000-0000-00001E660000}"/>
    <cellStyle name="Note 4 2 2 2 5" xfId="25033" xr:uid="{00000000-0005-0000-0000-00001F660000}"/>
    <cellStyle name="Note 4 2 2 2 5 2" xfId="25034" xr:uid="{00000000-0005-0000-0000-000020660000}"/>
    <cellStyle name="Note 4 2 2 2 5 3" xfId="25035" xr:uid="{00000000-0005-0000-0000-000021660000}"/>
    <cellStyle name="Note 4 2 2 2 6" xfId="25036" xr:uid="{00000000-0005-0000-0000-000022660000}"/>
    <cellStyle name="Note 4 2 2 2 6 2" xfId="25037" xr:uid="{00000000-0005-0000-0000-000023660000}"/>
    <cellStyle name="Note 4 2 2 2 6 3" xfId="25038" xr:uid="{00000000-0005-0000-0000-000024660000}"/>
    <cellStyle name="Note 4 2 2 2 7" xfId="25039" xr:uid="{00000000-0005-0000-0000-000025660000}"/>
    <cellStyle name="Note 4 2 2 2 7 2" xfId="25040" xr:uid="{00000000-0005-0000-0000-000026660000}"/>
    <cellStyle name="Note 4 2 2 2 7 3" xfId="25041" xr:uid="{00000000-0005-0000-0000-000027660000}"/>
    <cellStyle name="Note 4 2 2 2 8" xfId="25042" xr:uid="{00000000-0005-0000-0000-000028660000}"/>
    <cellStyle name="Note 4 2 2 2 9" xfId="25043" xr:uid="{00000000-0005-0000-0000-000029660000}"/>
    <cellStyle name="Note 4 2 2 3" xfId="25044" xr:uid="{00000000-0005-0000-0000-00002A660000}"/>
    <cellStyle name="Note 4 2 2 3 2" xfId="25045" xr:uid="{00000000-0005-0000-0000-00002B660000}"/>
    <cellStyle name="Note 4 2 2 3 3" xfId="25046" xr:uid="{00000000-0005-0000-0000-00002C660000}"/>
    <cellStyle name="Note 4 2 2 4" xfId="25047" xr:uid="{00000000-0005-0000-0000-00002D660000}"/>
    <cellStyle name="Note 4 2 2 4 2" xfId="25048" xr:uid="{00000000-0005-0000-0000-00002E660000}"/>
    <cellStyle name="Note 4 2 2 4 3" xfId="25049" xr:uid="{00000000-0005-0000-0000-00002F660000}"/>
    <cellStyle name="Note 4 2 2 5" xfId="25050" xr:uid="{00000000-0005-0000-0000-000030660000}"/>
    <cellStyle name="Note 4 2 2 5 2" xfId="25051" xr:uid="{00000000-0005-0000-0000-000031660000}"/>
    <cellStyle name="Note 4 2 2 5 3" xfId="25052" xr:uid="{00000000-0005-0000-0000-000032660000}"/>
    <cellStyle name="Note 4 2 2 6" xfId="25053" xr:uid="{00000000-0005-0000-0000-000033660000}"/>
    <cellStyle name="Note 4 2 2 6 2" xfId="25054" xr:uid="{00000000-0005-0000-0000-000034660000}"/>
    <cellStyle name="Note 4 2 2 6 3" xfId="25055" xr:uid="{00000000-0005-0000-0000-000035660000}"/>
    <cellStyle name="Note 4 2 2 7" xfId="25056" xr:uid="{00000000-0005-0000-0000-000036660000}"/>
    <cellStyle name="Note 4 2 2 7 2" xfId="25057" xr:uid="{00000000-0005-0000-0000-000037660000}"/>
    <cellStyle name="Note 4 2 2 7 3" xfId="25058" xr:uid="{00000000-0005-0000-0000-000038660000}"/>
    <cellStyle name="Note 4 2 2 8" xfId="25059" xr:uid="{00000000-0005-0000-0000-000039660000}"/>
    <cellStyle name="Note 4 2 2 9" xfId="25060" xr:uid="{00000000-0005-0000-0000-00003A660000}"/>
    <cellStyle name="Note 4 2 3" xfId="25061" xr:uid="{00000000-0005-0000-0000-00003B660000}"/>
    <cellStyle name="Note 4 2 3 2" xfId="25062" xr:uid="{00000000-0005-0000-0000-00003C660000}"/>
    <cellStyle name="Note 4 2 3 2 2" xfId="25063" xr:uid="{00000000-0005-0000-0000-00003D660000}"/>
    <cellStyle name="Note 4 2 3 2 2 2" xfId="25064" xr:uid="{00000000-0005-0000-0000-00003E660000}"/>
    <cellStyle name="Note 4 2 3 2 2 3" xfId="25065" xr:uid="{00000000-0005-0000-0000-00003F660000}"/>
    <cellStyle name="Note 4 2 3 2 3" xfId="25066" xr:uid="{00000000-0005-0000-0000-000040660000}"/>
    <cellStyle name="Note 4 2 3 2 3 2" xfId="25067" xr:uid="{00000000-0005-0000-0000-000041660000}"/>
    <cellStyle name="Note 4 2 3 2 3 3" xfId="25068" xr:uid="{00000000-0005-0000-0000-000042660000}"/>
    <cellStyle name="Note 4 2 3 2 4" xfId="25069" xr:uid="{00000000-0005-0000-0000-000043660000}"/>
    <cellStyle name="Note 4 2 3 2 4 2" xfId="25070" xr:uid="{00000000-0005-0000-0000-000044660000}"/>
    <cellStyle name="Note 4 2 3 2 4 3" xfId="25071" xr:uid="{00000000-0005-0000-0000-000045660000}"/>
    <cellStyle name="Note 4 2 3 2 5" xfId="25072" xr:uid="{00000000-0005-0000-0000-000046660000}"/>
    <cellStyle name="Note 4 2 3 2 5 2" xfId="25073" xr:uid="{00000000-0005-0000-0000-000047660000}"/>
    <cellStyle name="Note 4 2 3 2 5 3" xfId="25074" xr:uid="{00000000-0005-0000-0000-000048660000}"/>
    <cellStyle name="Note 4 2 3 2 6" xfId="25075" xr:uid="{00000000-0005-0000-0000-000049660000}"/>
    <cellStyle name="Note 4 2 3 2 6 2" xfId="25076" xr:uid="{00000000-0005-0000-0000-00004A660000}"/>
    <cellStyle name="Note 4 2 3 2 6 3" xfId="25077" xr:uid="{00000000-0005-0000-0000-00004B660000}"/>
    <cellStyle name="Note 4 2 3 2 7" xfId="25078" xr:uid="{00000000-0005-0000-0000-00004C660000}"/>
    <cellStyle name="Note 4 2 3 2 7 2" xfId="25079" xr:uid="{00000000-0005-0000-0000-00004D660000}"/>
    <cellStyle name="Note 4 2 3 2 7 3" xfId="25080" xr:uid="{00000000-0005-0000-0000-00004E660000}"/>
    <cellStyle name="Note 4 2 3 2 8" xfId="25081" xr:uid="{00000000-0005-0000-0000-00004F660000}"/>
    <cellStyle name="Note 4 2 3 2 9" xfId="25082" xr:uid="{00000000-0005-0000-0000-000050660000}"/>
    <cellStyle name="Note 4 2 3 3" xfId="25083" xr:uid="{00000000-0005-0000-0000-000051660000}"/>
    <cellStyle name="Note 4 2 3 3 2" xfId="25084" xr:uid="{00000000-0005-0000-0000-000052660000}"/>
    <cellStyle name="Note 4 2 3 3 3" xfId="25085" xr:uid="{00000000-0005-0000-0000-000053660000}"/>
    <cellStyle name="Note 4 2 3 4" xfId="25086" xr:uid="{00000000-0005-0000-0000-000054660000}"/>
    <cellStyle name="Note 4 2 3 4 2" xfId="25087" xr:uid="{00000000-0005-0000-0000-000055660000}"/>
    <cellStyle name="Note 4 2 3 4 3" xfId="25088" xr:uid="{00000000-0005-0000-0000-000056660000}"/>
    <cellStyle name="Note 4 2 3 5" xfId="25089" xr:uid="{00000000-0005-0000-0000-000057660000}"/>
    <cellStyle name="Note 4 2 3 5 2" xfId="25090" xr:uid="{00000000-0005-0000-0000-000058660000}"/>
    <cellStyle name="Note 4 2 3 5 3" xfId="25091" xr:uid="{00000000-0005-0000-0000-000059660000}"/>
    <cellStyle name="Note 4 2 3 6" xfId="25092" xr:uid="{00000000-0005-0000-0000-00005A660000}"/>
    <cellStyle name="Note 4 2 3 6 2" xfId="25093" xr:uid="{00000000-0005-0000-0000-00005B660000}"/>
    <cellStyle name="Note 4 2 3 6 3" xfId="25094" xr:uid="{00000000-0005-0000-0000-00005C660000}"/>
    <cellStyle name="Note 4 2 3 7" xfId="25095" xr:uid="{00000000-0005-0000-0000-00005D660000}"/>
    <cellStyle name="Note 4 2 3 7 2" xfId="25096" xr:uid="{00000000-0005-0000-0000-00005E660000}"/>
    <cellStyle name="Note 4 2 3 7 3" xfId="25097" xr:uid="{00000000-0005-0000-0000-00005F660000}"/>
    <cellStyle name="Note 4 2 3 8" xfId="25098" xr:uid="{00000000-0005-0000-0000-000060660000}"/>
    <cellStyle name="Note 4 2 3 9" xfId="25099" xr:uid="{00000000-0005-0000-0000-000061660000}"/>
    <cellStyle name="Note 4 2 4" xfId="25100" xr:uid="{00000000-0005-0000-0000-000062660000}"/>
    <cellStyle name="Note 4 2 4 2" xfId="25101" xr:uid="{00000000-0005-0000-0000-000063660000}"/>
    <cellStyle name="Note 4 2 4 2 2" xfId="25102" xr:uid="{00000000-0005-0000-0000-000064660000}"/>
    <cellStyle name="Note 4 2 4 2 2 2" xfId="25103" xr:uid="{00000000-0005-0000-0000-000065660000}"/>
    <cellStyle name="Note 4 2 4 2 2 3" xfId="25104" xr:uid="{00000000-0005-0000-0000-000066660000}"/>
    <cellStyle name="Note 4 2 4 2 3" xfId="25105" xr:uid="{00000000-0005-0000-0000-000067660000}"/>
    <cellStyle name="Note 4 2 4 2 3 2" xfId="25106" xr:uid="{00000000-0005-0000-0000-000068660000}"/>
    <cellStyle name="Note 4 2 4 2 3 3" xfId="25107" xr:uid="{00000000-0005-0000-0000-000069660000}"/>
    <cellStyle name="Note 4 2 4 2 4" xfId="25108" xr:uid="{00000000-0005-0000-0000-00006A660000}"/>
    <cellStyle name="Note 4 2 4 2 4 2" xfId="25109" xr:uid="{00000000-0005-0000-0000-00006B660000}"/>
    <cellStyle name="Note 4 2 4 2 4 3" xfId="25110" xr:uid="{00000000-0005-0000-0000-00006C660000}"/>
    <cellStyle name="Note 4 2 4 2 5" xfId="25111" xr:uid="{00000000-0005-0000-0000-00006D660000}"/>
    <cellStyle name="Note 4 2 4 2 5 2" xfId="25112" xr:uid="{00000000-0005-0000-0000-00006E660000}"/>
    <cellStyle name="Note 4 2 4 2 5 3" xfId="25113" xr:uid="{00000000-0005-0000-0000-00006F660000}"/>
    <cellStyle name="Note 4 2 4 2 6" xfId="25114" xr:uid="{00000000-0005-0000-0000-000070660000}"/>
    <cellStyle name="Note 4 2 4 2 6 2" xfId="25115" xr:uid="{00000000-0005-0000-0000-000071660000}"/>
    <cellStyle name="Note 4 2 4 2 6 3" xfId="25116" xr:uid="{00000000-0005-0000-0000-000072660000}"/>
    <cellStyle name="Note 4 2 4 2 7" xfId="25117" xr:uid="{00000000-0005-0000-0000-000073660000}"/>
    <cellStyle name="Note 4 2 4 2 7 2" xfId="25118" xr:uid="{00000000-0005-0000-0000-000074660000}"/>
    <cellStyle name="Note 4 2 4 2 7 3" xfId="25119" xr:uid="{00000000-0005-0000-0000-000075660000}"/>
    <cellStyle name="Note 4 2 4 2 8" xfId="25120" xr:uid="{00000000-0005-0000-0000-000076660000}"/>
    <cellStyle name="Note 4 2 4 2 9" xfId="25121" xr:uid="{00000000-0005-0000-0000-000077660000}"/>
    <cellStyle name="Note 4 2 4 3" xfId="25122" xr:uid="{00000000-0005-0000-0000-000078660000}"/>
    <cellStyle name="Note 4 2 4 3 2" xfId="25123" xr:uid="{00000000-0005-0000-0000-000079660000}"/>
    <cellStyle name="Note 4 2 4 3 3" xfId="25124" xr:uid="{00000000-0005-0000-0000-00007A660000}"/>
    <cellStyle name="Note 4 2 4 4" xfId="25125" xr:uid="{00000000-0005-0000-0000-00007B660000}"/>
    <cellStyle name="Note 4 2 4 4 2" xfId="25126" xr:uid="{00000000-0005-0000-0000-00007C660000}"/>
    <cellStyle name="Note 4 2 4 4 3" xfId="25127" xr:uid="{00000000-0005-0000-0000-00007D660000}"/>
    <cellStyle name="Note 4 2 4 5" xfId="25128" xr:uid="{00000000-0005-0000-0000-00007E660000}"/>
    <cellStyle name="Note 4 2 4 5 2" xfId="25129" xr:uid="{00000000-0005-0000-0000-00007F660000}"/>
    <cellStyle name="Note 4 2 4 5 3" xfId="25130" xr:uid="{00000000-0005-0000-0000-000080660000}"/>
    <cellStyle name="Note 4 2 4 6" xfId="25131" xr:uid="{00000000-0005-0000-0000-000081660000}"/>
    <cellStyle name="Note 4 2 4 6 2" xfId="25132" xr:uid="{00000000-0005-0000-0000-000082660000}"/>
    <cellStyle name="Note 4 2 4 6 3" xfId="25133" xr:uid="{00000000-0005-0000-0000-000083660000}"/>
    <cellStyle name="Note 4 2 4 7" xfId="25134" xr:uid="{00000000-0005-0000-0000-000084660000}"/>
    <cellStyle name="Note 4 2 4 7 2" xfId="25135" xr:uid="{00000000-0005-0000-0000-000085660000}"/>
    <cellStyle name="Note 4 2 4 7 3" xfId="25136" xr:uid="{00000000-0005-0000-0000-000086660000}"/>
    <cellStyle name="Note 4 2 4 8" xfId="25137" xr:uid="{00000000-0005-0000-0000-000087660000}"/>
    <cellStyle name="Note 4 2 4 9" xfId="25138" xr:uid="{00000000-0005-0000-0000-000088660000}"/>
    <cellStyle name="Note 4 2 5" xfId="25139" xr:uid="{00000000-0005-0000-0000-000089660000}"/>
    <cellStyle name="Note 4 2 5 2" xfId="25140" xr:uid="{00000000-0005-0000-0000-00008A660000}"/>
    <cellStyle name="Note 4 2 5 2 2" xfId="25141" xr:uid="{00000000-0005-0000-0000-00008B660000}"/>
    <cellStyle name="Note 4 2 5 2 3" xfId="25142" xr:uid="{00000000-0005-0000-0000-00008C660000}"/>
    <cellStyle name="Note 4 2 5 3" xfId="25143" xr:uid="{00000000-0005-0000-0000-00008D660000}"/>
    <cellStyle name="Note 4 2 5 3 2" xfId="25144" xr:uid="{00000000-0005-0000-0000-00008E660000}"/>
    <cellStyle name="Note 4 2 5 3 3" xfId="25145" xr:uid="{00000000-0005-0000-0000-00008F660000}"/>
    <cellStyle name="Note 4 2 5 4" xfId="25146" xr:uid="{00000000-0005-0000-0000-000090660000}"/>
    <cellStyle name="Note 4 2 5 4 2" xfId="25147" xr:uid="{00000000-0005-0000-0000-000091660000}"/>
    <cellStyle name="Note 4 2 5 4 3" xfId="25148" xr:uid="{00000000-0005-0000-0000-000092660000}"/>
    <cellStyle name="Note 4 2 5 5" xfId="25149" xr:uid="{00000000-0005-0000-0000-000093660000}"/>
    <cellStyle name="Note 4 2 5 5 2" xfId="25150" xr:uid="{00000000-0005-0000-0000-000094660000}"/>
    <cellStyle name="Note 4 2 5 5 3" xfId="25151" xr:uid="{00000000-0005-0000-0000-000095660000}"/>
    <cellStyle name="Note 4 2 5 6" xfId="25152" xr:uid="{00000000-0005-0000-0000-000096660000}"/>
    <cellStyle name="Note 4 2 5 6 2" xfId="25153" xr:uid="{00000000-0005-0000-0000-000097660000}"/>
    <cellStyle name="Note 4 2 5 6 3" xfId="25154" xr:uid="{00000000-0005-0000-0000-000098660000}"/>
    <cellStyle name="Note 4 2 5 7" xfId="25155" xr:uid="{00000000-0005-0000-0000-000099660000}"/>
    <cellStyle name="Note 4 2 5 7 2" xfId="25156" xr:uid="{00000000-0005-0000-0000-00009A660000}"/>
    <cellStyle name="Note 4 2 5 7 3" xfId="25157" xr:uid="{00000000-0005-0000-0000-00009B660000}"/>
    <cellStyle name="Note 4 2 5 8" xfId="25158" xr:uid="{00000000-0005-0000-0000-00009C660000}"/>
    <cellStyle name="Note 4 2 5 9" xfId="25159" xr:uid="{00000000-0005-0000-0000-00009D660000}"/>
    <cellStyle name="Note 4 2 6" xfId="25160" xr:uid="{00000000-0005-0000-0000-00009E660000}"/>
    <cellStyle name="Note 4 2 6 2" xfId="25161" xr:uid="{00000000-0005-0000-0000-00009F660000}"/>
    <cellStyle name="Note 4 2 6 3" xfId="25162" xr:uid="{00000000-0005-0000-0000-0000A0660000}"/>
    <cellStyle name="Note 4 2 7" xfId="25163" xr:uid="{00000000-0005-0000-0000-0000A1660000}"/>
    <cellStyle name="Note 4 2 7 2" xfId="25164" xr:uid="{00000000-0005-0000-0000-0000A2660000}"/>
    <cellStyle name="Note 4 2 7 3" xfId="25165" xr:uid="{00000000-0005-0000-0000-0000A3660000}"/>
    <cellStyle name="Note 4 2 8" xfId="25166" xr:uid="{00000000-0005-0000-0000-0000A4660000}"/>
    <cellStyle name="Note 4 2 8 2" xfId="25167" xr:uid="{00000000-0005-0000-0000-0000A5660000}"/>
    <cellStyle name="Note 4 2 8 3" xfId="25168" xr:uid="{00000000-0005-0000-0000-0000A6660000}"/>
    <cellStyle name="Note 4 2 9" xfId="25169" xr:uid="{00000000-0005-0000-0000-0000A7660000}"/>
    <cellStyle name="Note 4 2 9 2" xfId="25170" xr:uid="{00000000-0005-0000-0000-0000A8660000}"/>
    <cellStyle name="Note 4 2 9 3" xfId="25171" xr:uid="{00000000-0005-0000-0000-0000A9660000}"/>
    <cellStyle name="Note 4 3" xfId="25172" xr:uid="{00000000-0005-0000-0000-0000AA660000}"/>
    <cellStyle name="Note 4 3 10" xfId="25173" xr:uid="{00000000-0005-0000-0000-0000AB660000}"/>
    <cellStyle name="Note 4 3 10 2" xfId="25174" xr:uid="{00000000-0005-0000-0000-0000AC660000}"/>
    <cellStyle name="Note 4 3 10 3" xfId="25175" xr:uid="{00000000-0005-0000-0000-0000AD660000}"/>
    <cellStyle name="Note 4 3 11" xfId="25176" xr:uid="{00000000-0005-0000-0000-0000AE660000}"/>
    <cellStyle name="Note 4 3 12" xfId="25177" xr:uid="{00000000-0005-0000-0000-0000AF660000}"/>
    <cellStyle name="Note 4 3 13" xfId="38110" xr:uid="{00000000-0005-0000-0000-0000B0660000}"/>
    <cellStyle name="Note 4 3 2" xfId="25178" xr:uid="{00000000-0005-0000-0000-0000B1660000}"/>
    <cellStyle name="Note 4 3 2 2" xfId="25179" xr:uid="{00000000-0005-0000-0000-0000B2660000}"/>
    <cellStyle name="Note 4 3 2 2 2" xfId="25180" xr:uid="{00000000-0005-0000-0000-0000B3660000}"/>
    <cellStyle name="Note 4 3 2 2 2 2" xfId="25181" xr:uid="{00000000-0005-0000-0000-0000B4660000}"/>
    <cellStyle name="Note 4 3 2 2 2 3" xfId="25182" xr:uid="{00000000-0005-0000-0000-0000B5660000}"/>
    <cellStyle name="Note 4 3 2 2 3" xfId="25183" xr:uid="{00000000-0005-0000-0000-0000B6660000}"/>
    <cellStyle name="Note 4 3 2 2 3 2" xfId="25184" xr:uid="{00000000-0005-0000-0000-0000B7660000}"/>
    <cellStyle name="Note 4 3 2 2 3 3" xfId="25185" xr:uid="{00000000-0005-0000-0000-0000B8660000}"/>
    <cellStyle name="Note 4 3 2 2 4" xfId="25186" xr:uid="{00000000-0005-0000-0000-0000B9660000}"/>
    <cellStyle name="Note 4 3 2 2 4 2" xfId="25187" xr:uid="{00000000-0005-0000-0000-0000BA660000}"/>
    <cellStyle name="Note 4 3 2 2 4 3" xfId="25188" xr:uid="{00000000-0005-0000-0000-0000BB660000}"/>
    <cellStyle name="Note 4 3 2 2 5" xfId="25189" xr:uid="{00000000-0005-0000-0000-0000BC660000}"/>
    <cellStyle name="Note 4 3 2 2 5 2" xfId="25190" xr:uid="{00000000-0005-0000-0000-0000BD660000}"/>
    <cellStyle name="Note 4 3 2 2 5 3" xfId="25191" xr:uid="{00000000-0005-0000-0000-0000BE660000}"/>
    <cellStyle name="Note 4 3 2 2 6" xfId="25192" xr:uid="{00000000-0005-0000-0000-0000BF660000}"/>
    <cellStyle name="Note 4 3 2 2 6 2" xfId="25193" xr:uid="{00000000-0005-0000-0000-0000C0660000}"/>
    <cellStyle name="Note 4 3 2 2 6 3" xfId="25194" xr:uid="{00000000-0005-0000-0000-0000C1660000}"/>
    <cellStyle name="Note 4 3 2 2 7" xfId="25195" xr:uid="{00000000-0005-0000-0000-0000C2660000}"/>
    <cellStyle name="Note 4 3 2 2 7 2" xfId="25196" xr:uid="{00000000-0005-0000-0000-0000C3660000}"/>
    <cellStyle name="Note 4 3 2 2 7 3" xfId="25197" xr:uid="{00000000-0005-0000-0000-0000C4660000}"/>
    <cellStyle name="Note 4 3 2 2 8" xfId="25198" xr:uid="{00000000-0005-0000-0000-0000C5660000}"/>
    <cellStyle name="Note 4 3 2 2 9" xfId="25199" xr:uid="{00000000-0005-0000-0000-0000C6660000}"/>
    <cellStyle name="Note 4 3 2 3" xfId="25200" xr:uid="{00000000-0005-0000-0000-0000C7660000}"/>
    <cellStyle name="Note 4 3 2 3 2" xfId="25201" xr:uid="{00000000-0005-0000-0000-0000C8660000}"/>
    <cellStyle name="Note 4 3 2 3 3" xfId="25202" xr:uid="{00000000-0005-0000-0000-0000C9660000}"/>
    <cellStyle name="Note 4 3 2 4" xfId="25203" xr:uid="{00000000-0005-0000-0000-0000CA660000}"/>
    <cellStyle name="Note 4 3 2 4 2" xfId="25204" xr:uid="{00000000-0005-0000-0000-0000CB660000}"/>
    <cellStyle name="Note 4 3 2 4 3" xfId="25205" xr:uid="{00000000-0005-0000-0000-0000CC660000}"/>
    <cellStyle name="Note 4 3 2 5" xfId="25206" xr:uid="{00000000-0005-0000-0000-0000CD660000}"/>
    <cellStyle name="Note 4 3 2 5 2" xfId="25207" xr:uid="{00000000-0005-0000-0000-0000CE660000}"/>
    <cellStyle name="Note 4 3 2 5 3" xfId="25208" xr:uid="{00000000-0005-0000-0000-0000CF660000}"/>
    <cellStyle name="Note 4 3 2 6" xfId="25209" xr:uid="{00000000-0005-0000-0000-0000D0660000}"/>
    <cellStyle name="Note 4 3 2 6 2" xfId="25210" xr:uid="{00000000-0005-0000-0000-0000D1660000}"/>
    <cellStyle name="Note 4 3 2 6 3" xfId="25211" xr:uid="{00000000-0005-0000-0000-0000D2660000}"/>
    <cellStyle name="Note 4 3 2 7" xfId="25212" xr:uid="{00000000-0005-0000-0000-0000D3660000}"/>
    <cellStyle name="Note 4 3 2 7 2" xfId="25213" xr:uid="{00000000-0005-0000-0000-0000D4660000}"/>
    <cellStyle name="Note 4 3 2 7 3" xfId="25214" xr:uid="{00000000-0005-0000-0000-0000D5660000}"/>
    <cellStyle name="Note 4 3 2 8" xfId="25215" xr:uid="{00000000-0005-0000-0000-0000D6660000}"/>
    <cellStyle name="Note 4 3 2 9" xfId="25216" xr:uid="{00000000-0005-0000-0000-0000D7660000}"/>
    <cellStyle name="Note 4 3 3" xfId="25217" xr:uid="{00000000-0005-0000-0000-0000D8660000}"/>
    <cellStyle name="Note 4 3 3 2" xfId="25218" xr:uid="{00000000-0005-0000-0000-0000D9660000}"/>
    <cellStyle name="Note 4 3 3 2 2" xfId="25219" xr:uid="{00000000-0005-0000-0000-0000DA660000}"/>
    <cellStyle name="Note 4 3 3 2 2 2" xfId="25220" xr:uid="{00000000-0005-0000-0000-0000DB660000}"/>
    <cellStyle name="Note 4 3 3 2 2 3" xfId="25221" xr:uid="{00000000-0005-0000-0000-0000DC660000}"/>
    <cellStyle name="Note 4 3 3 2 3" xfId="25222" xr:uid="{00000000-0005-0000-0000-0000DD660000}"/>
    <cellStyle name="Note 4 3 3 2 3 2" xfId="25223" xr:uid="{00000000-0005-0000-0000-0000DE660000}"/>
    <cellStyle name="Note 4 3 3 2 3 3" xfId="25224" xr:uid="{00000000-0005-0000-0000-0000DF660000}"/>
    <cellStyle name="Note 4 3 3 2 4" xfId="25225" xr:uid="{00000000-0005-0000-0000-0000E0660000}"/>
    <cellStyle name="Note 4 3 3 2 4 2" xfId="25226" xr:uid="{00000000-0005-0000-0000-0000E1660000}"/>
    <cellStyle name="Note 4 3 3 2 4 3" xfId="25227" xr:uid="{00000000-0005-0000-0000-0000E2660000}"/>
    <cellStyle name="Note 4 3 3 2 5" xfId="25228" xr:uid="{00000000-0005-0000-0000-0000E3660000}"/>
    <cellStyle name="Note 4 3 3 2 5 2" xfId="25229" xr:uid="{00000000-0005-0000-0000-0000E4660000}"/>
    <cellStyle name="Note 4 3 3 2 5 3" xfId="25230" xr:uid="{00000000-0005-0000-0000-0000E5660000}"/>
    <cellStyle name="Note 4 3 3 2 6" xfId="25231" xr:uid="{00000000-0005-0000-0000-0000E6660000}"/>
    <cellStyle name="Note 4 3 3 2 6 2" xfId="25232" xr:uid="{00000000-0005-0000-0000-0000E7660000}"/>
    <cellStyle name="Note 4 3 3 2 6 3" xfId="25233" xr:uid="{00000000-0005-0000-0000-0000E8660000}"/>
    <cellStyle name="Note 4 3 3 2 7" xfId="25234" xr:uid="{00000000-0005-0000-0000-0000E9660000}"/>
    <cellStyle name="Note 4 3 3 2 7 2" xfId="25235" xr:uid="{00000000-0005-0000-0000-0000EA660000}"/>
    <cellStyle name="Note 4 3 3 2 7 3" xfId="25236" xr:uid="{00000000-0005-0000-0000-0000EB660000}"/>
    <cellStyle name="Note 4 3 3 2 8" xfId="25237" xr:uid="{00000000-0005-0000-0000-0000EC660000}"/>
    <cellStyle name="Note 4 3 3 2 9" xfId="25238" xr:uid="{00000000-0005-0000-0000-0000ED660000}"/>
    <cellStyle name="Note 4 3 3 3" xfId="25239" xr:uid="{00000000-0005-0000-0000-0000EE660000}"/>
    <cellStyle name="Note 4 3 3 3 2" xfId="25240" xr:uid="{00000000-0005-0000-0000-0000EF660000}"/>
    <cellStyle name="Note 4 3 3 3 3" xfId="25241" xr:uid="{00000000-0005-0000-0000-0000F0660000}"/>
    <cellStyle name="Note 4 3 3 4" xfId="25242" xr:uid="{00000000-0005-0000-0000-0000F1660000}"/>
    <cellStyle name="Note 4 3 3 4 2" xfId="25243" xr:uid="{00000000-0005-0000-0000-0000F2660000}"/>
    <cellStyle name="Note 4 3 3 4 3" xfId="25244" xr:uid="{00000000-0005-0000-0000-0000F3660000}"/>
    <cellStyle name="Note 4 3 3 5" xfId="25245" xr:uid="{00000000-0005-0000-0000-0000F4660000}"/>
    <cellStyle name="Note 4 3 3 5 2" xfId="25246" xr:uid="{00000000-0005-0000-0000-0000F5660000}"/>
    <cellStyle name="Note 4 3 3 5 3" xfId="25247" xr:uid="{00000000-0005-0000-0000-0000F6660000}"/>
    <cellStyle name="Note 4 3 3 6" xfId="25248" xr:uid="{00000000-0005-0000-0000-0000F7660000}"/>
    <cellStyle name="Note 4 3 3 6 2" xfId="25249" xr:uid="{00000000-0005-0000-0000-0000F8660000}"/>
    <cellStyle name="Note 4 3 3 6 3" xfId="25250" xr:uid="{00000000-0005-0000-0000-0000F9660000}"/>
    <cellStyle name="Note 4 3 3 7" xfId="25251" xr:uid="{00000000-0005-0000-0000-0000FA660000}"/>
    <cellStyle name="Note 4 3 3 7 2" xfId="25252" xr:uid="{00000000-0005-0000-0000-0000FB660000}"/>
    <cellStyle name="Note 4 3 3 7 3" xfId="25253" xr:uid="{00000000-0005-0000-0000-0000FC660000}"/>
    <cellStyle name="Note 4 3 3 8" xfId="25254" xr:uid="{00000000-0005-0000-0000-0000FD660000}"/>
    <cellStyle name="Note 4 3 3 9" xfId="25255" xr:uid="{00000000-0005-0000-0000-0000FE660000}"/>
    <cellStyle name="Note 4 3 4" xfId="25256" xr:uid="{00000000-0005-0000-0000-0000FF660000}"/>
    <cellStyle name="Note 4 3 4 2" xfId="25257" xr:uid="{00000000-0005-0000-0000-000000670000}"/>
    <cellStyle name="Note 4 3 4 2 2" xfId="25258" xr:uid="{00000000-0005-0000-0000-000001670000}"/>
    <cellStyle name="Note 4 3 4 2 2 2" xfId="25259" xr:uid="{00000000-0005-0000-0000-000002670000}"/>
    <cellStyle name="Note 4 3 4 2 2 3" xfId="25260" xr:uid="{00000000-0005-0000-0000-000003670000}"/>
    <cellStyle name="Note 4 3 4 2 3" xfId="25261" xr:uid="{00000000-0005-0000-0000-000004670000}"/>
    <cellStyle name="Note 4 3 4 2 3 2" xfId="25262" xr:uid="{00000000-0005-0000-0000-000005670000}"/>
    <cellStyle name="Note 4 3 4 2 3 3" xfId="25263" xr:uid="{00000000-0005-0000-0000-000006670000}"/>
    <cellStyle name="Note 4 3 4 2 4" xfId="25264" xr:uid="{00000000-0005-0000-0000-000007670000}"/>
    <cellStyle name="Note 4 3 4 2 4 2" xfId="25265" xr:uid="{00000000-0005-0000-0000-000008670000}"/>
    <cellStyle name="Note 4 3 4 2 4 3" xfId="25266" xr:uid="{00000000-0005-0000-0000-000009670000}"/>
    <cellStyle name="Note 4 3 4 2 5" xfId="25267" xr:uid="{00000000-0005-0000-0000-00000A670000}"/>
    <cellStyle name="Note 4 3 4 2 5 2" xfId="25268" xr:uid="{00000000-0005-0000-0000-00000B670000}"/>
    <cellStyle name="Note 4 3 4 2 5 3" xfId="25269" xr:uid="{00000000-0005-0000-0000-00000C670000}"/>
    <cellStyle name="Note 4 3 4 2 6" xfId="25270" xr:uid="{00000000-0005-0000-0000-00000D670000}"/>
    <cellStyle name="Note 4 3 4 2 6 2" xfId="25271" xr:uid="{00000000-0005-0000-0000-00000E670000}"/>
    <cellStyle name="Note 4 3 4 2 6 3" xfId="25272" xr:uid="{00000000-0005-0000-0000-00000F670000}"/>
    <cellStyle name="Note 4 3 4 2 7" xfId="25273" xr:uid="{00000000-0005-0000-0000-000010670000}"/>
    <cellStyle name="Note 4 3 4 2 7 2" xfId="25274" xr:uid="{00000000-0005-0000-0000-000011670000}"/>
    <cellStyle name="Note 4 3 4 2 7 3" xfId="25275" xr:uid="{00000000-0005-0000-0000-000012670000}"/>
    <cellStyle name="Note 4 3 4 2 8" xfId="25276" xr:uid="{00000000-0005-0000-0000-000013670000}"/>
    <cellStyle name="Note 4 3 4 2 9" xfId="25277" xr:uid="{00000000-0005-0000-0000-000014670000}"/>
    <cellStyle name="Note 4 3 4 3" xfId="25278" xr:uid="{00000000-0005-0000-0000-000015670000}"/>
    <cellStyle name="Note 4 3 4 3 2" xfId="25279" xr:uid="{00000000-0005-0000-0000-000016670000}"/>
    <cellStyle name="Note 4 3 4 3 3" xfId="25280" xr:uid="{00000000-0005-0000-0000-000017670000}"/>
    <cellStyle name="Note 4 3 4 4" xfId="25281" xr:uid="{00000000-0005-0000-0000-000018670000}"/>
    <cellStyle name="Note 4 3 4 4 2" xfId="25282" xr:uid="{00000000-0005-0000-0000-000019670000}"/>
    <cellStyle name="Note 4 3 4 4 3" xfId="25283" xr:uid="{00000000-0005-0000-0000-00001A670000}"/>
    <cellStyle name="Note 4 3 4 5" xfId="25284" xr:uid="{00000000-0005-0000-0000-00001B670000}"/>
    <cellStyle name="Note 4 3 4 5 2" xfId="25285" xr:uid="{00000000-0005-0000-0000-00001C670000}"/>
    <cellStyle name="Note 4 3 4 5 3" xfId="25286" xr:uid="{00000000-0005-0000-0000-00001D670000}"/>
    <cellStyle name="Note 4 3 4 6" xfId="25287" xr:uid="{00000000-0005-0000-0000-00001E670000}"/>
    <cellStyle name="Note 4 3 4 6 2" xfId="25288" xr:uid="{00000000-0005-0000-0000-00001F670000}"/>
    <cellStyle name="Note 4 3 4 6 3" xfId="25289" xr:uid="{00000000-0005-0000-0000-000020670000}"/>
    <cellStyle name="Note 4 3 4 7" xfId="25290" xr:uid="{00000000-0005-0000-0000-000021670000}"/>
    <cellStyle name="Note 4 3 4 7 2" xfId="25291" xr:uid="{00000000-0005-0000-0000-000022670000}"/>
    <cellStyle name="Note 4 3 4 7 3" xfId="25292" xr:uid="{00000000-0005-0000-0000-000023670000}"/>
    <cellStyle name="Note 4 3 4 8" xfId="25293" xr:uid="{00000000-0005-0000-0000-000024670000}"/>
    <cellStyle name="Note 4 3 4 9" xfId="25294" xr:uid="{00000000-0005-0000-0000-000025670000}"/>
    <cellStyle name="Note 4 3 5" xfId="25295" xr:uid="{00000000-0005-0000-0000-000026670000}"/>
    <cellStyle name="Note 4 3 5 2" xfId="25296" xr:uid="{00000000-0005-0000-0000-000027670000}"/>
    <cellStyle name="Note 4 3 5 2 2" xfId="25297" xr:uid="{00000000-0005-0000-0000-000028670000}"/>
    <cellStyle name="Note 4 3 5 2 3" xfId="25298" xr:uid="{00000000-0005-0000-0000-000029670000}"/>
    <cellStyle name="Note 4 3 5 3" xfId="25299" xr:uid="{00000000-0005-0000-0000-00002A670000}"/>
    <cellStyle name="Note 4 3 5 3 2" xfId="25300" xr:uid="{00000000-0005-0000-0000-00002B670000}"/>
    <cellStyle name="Note 4 3 5 3 3" xfId="25301" xr:uid="{00000000-0005-0000-0000-00002C670000}"/>
    <cellStyle name="Note 4 3 5 4" xfId="25302" xr:uid="{00000000-0005-0000-0000-00002D670000}"/>
    <cellStyle name="Note 4 3 5 4 2" xfId="25303" xr:uid="{00000000-0005-0000-0000-00002E670000}"/>
    <cellStyle name="Note 4 3 5 4 3" xfId="25304" xr:uid="{00000000-0005-0000-0000-00002F670000}"/>
    <cellStyle name="Note 4 3 5 5" xfId="25305" xr:uid="{00000000-0005-0000-0000-000030670000}"/>
    <cellStyle name="Note 4 3 5 5 2" xfId="25306" xr:uid="{00000000-0005-0000-0000-000031670000}"/>
    <cellStyle name="Note 4 3 5 5 3" xfId="25307" xr:uid="{00000000-0005-0000-0000-000032670000}"/>
    <cellStyle name="Note 4 3 5 6" xfId="25308" xr:uid="{00000000-0005-0000-0000-000033670000}"/>
    <cellStyle name="Note 4 3 5 6 2" xfId="25309" xr:uid="{00000000-0005-0000-0000-000034670000}"/>
    <cellStyle name="Note 4 3 5 6 3" xfId="25310" xr:uid="{00000000-0005-0000-0000-000035670000}"/>
    <cellStyle name="Note 4 3 5 7" xfId="25311" xr:uid="{00000000-0005-0000-0000-000036670000}"/>
    <cellStyle name="Note 4 3 5 7 2" xfId="25312" xr:uid="{00000000-0005-0000-0000-000037670000}"/>
    <cellStyle name="Note 4 3 5 7 3" xfId="25313" xr:uid="{00000000-0005-0000-0000-000038670000}"/>
    <cellStyle name="Note 4 3 5 8" xfId="25314" xr:uid="{00000000-0005-0000-0000-000039670000}"/>
    <cellStyle name="Note 4 3 5 9" xfId="25315" xr:uid="{00000000-0005-0000-0000-00003A670000}"/>
    <cellStyle name="Note 4 3 6" xfId="25316" xr:uid="{00000000-0005-0000-0000-00003B670000}"/>
    <cellStyle name="Note 4 3 6 2" xfId="25317" xr:uid="{00000000-0005-0000-0000-00003C670000}"/>
    <cellStyle name="Note 4 3 6 3" xfId="25318" xr:uid="{00000000-0005-0000-0000-00003D670000}"/>
    <cellStyle name="Note 4 3 7" xfId="25319" xr:uid="{00000000-0005-0000-0000-00003E670000}"/>
    <cellStyle name="Note 4 3 7 2" xfId="25320" xr:uid="{00000000-0005-0000-0000-00003F670000}"/>
    <cellStyle name="Note 4 3 7 3" xfId="25321" xr:uid="{00000000-0005-0000-0000-000040670000}"/>
    <cellStyle name="Note 4 3 8" xfId="25322" xr:uid="{00000000-0005-0000-0000-000041670000}"/>
    <cellStyle name="Note 4 3 8 2" xfId="25323" xr:uid="{00000000-0005-0000-0000-000042670000}"/>
    <cellStyle name="Note 4 3 8 3" xfId="25324" xr:uid="{00000000-0005-0000-0000-000043670000}"/>
    <cellStyle name="Note 4 3 9" xfId="25325" xr:uid="{00000000-0005-0000-0000-000044670000}"/>
    <cellStyle name="Note 4 3 9 2" xfId="25326" xr:uid="{00000000-0005-0000-0000-000045670000}"/>
    <cellStyle name="Note 4 3 9 3" xfId="25327" xr:uid="{00000000-0005-0000-0000-000046670000}"/>
    <cellStyle name="Note 4 4" xfId="25328" xr:uid="{00000000-0005-0000-0000-000047670000}"/>
    <cellStyle name="Note 4 4 10" xfId="25329" xr:uid="{00000000-0005-0000-0000-000048670000}"/>
    <cellStyle name="Note 4 4 10 2" xfId="25330" xr:uid="{00000000-0005-0000-0000-000049670000}"/>
    <cellStyle name="Note 4 4 10 3" xfId="25331" xr:uid="{00000000-0005-0000-0000-00004A670000}"/>
    <cellStyle name="Note 4 4 11" xfId="25332" xr:uid="{00000000-0005-0000-0000-00004B670000}"/>
    <cellStyle name="Note 4 4 12" xfId="25333" xr:uid="{00000000-0005-0000-0000-00004C670000}"/>
    <cellStyle name="Note 4 4 13" xfId="38111" xr:uid="{00000000-0005-0000-0000-00004D670000}"/>
    <cellStyle name="Note 4 4 2" xfId="25334" xr:uid="{00000000-0005-0000-0000-00004E670000}"/>
    <cellStyle name="Note 4 4 2 2" xfId="25335" xr:uid="{00000000-0005-0000-0000-00004F670000}"/>
    <cellStyle name="Note 4 4 2 2 2" xfId="25336" xr:uid="{00000000-0005-0000-0000-000050670000}"/>
    <cellStyle name="Note 4 4 2 2 2 2" xfId="25337" xr:uid="{00000000-0005-0000-0000-000051670000}"/>
    <cellStyle name="Note 4 4 2 2 2 3" xfId="25338" xr:uid="{00000000-0005-0000-0000-000052670000}"/>
    <cellStyle name="Note 4 4 2 2 3" xfId="25339" xr:uid="{00000000-0005-0000-0000-000053670000}"/>
    <cellStyle name="Note 4 4 2 2 3 2" xfId="25340" xr:uid="{00000000-0005-0000-0000-000054670000}"/>
    <cellStyle name="Note 4 4 2 2 3 3" xfId="25341" xr:uid="{00000000-0005-0000-0000-000055670000}"/>
    <cellStyle name="Note 4 4 2 2 4" xfId="25342" xr:uid="{00000000-0005-0000-0000-000056670000}"/>
    <cellStyle name="Note 4 4 2 2 4 2" xfId="25343" xr:uid="{00000000-0005-0000-0000-000057670000}"/>
    <cellStyle name="Note 4 4 2 2 4 3" xfId="25344" xr:uid="{00000000-0005-0000-0000-000058670000}"/>
    <cellStyle name="Note 4 4 2 2 5" xfId="25345" xr:uid="{00000000-0005-0000-0000-000059670000}"/>
    <cellStyle name="Note 4 4 2 2 5 2" xfId="25346" xr:uid="{00000000-0005-0000-0000-00005A670000}"/>
    <cellStyle name="Note 4 4 2 2 5 3" xfId="25347" xr:uid="{00000000-0005-0000-0000-00005B670000}"/>
    <cellStyle name="Note 4 4 2 2 6" xfId="25348" xr:uid="{00000000-0005-0000-0000-00005C670000}"/>
    <cellStyle name="Note 4 4 2 2 6 2" xfId="25349" xr:uid="{00000000-0005-0000-0000-00005D670000}"/>
    <cellStyle name="Note 4 4 2 2 6 3" xfId="25350" xr:uid="{00000000-0005-0000-0000-00005E670000}"/>
    <cellStyle name="Note 4 4 2 2 7" xfId="25351" xr:uid="{00000000-0005-0000-0000-00005F670000}"/>
    <cellStyle name="Note 4 4 2 2 7 2" xfId="25352" xr:uid="{00000000-0005-0000-0000-000060670000}"/>
    <cellStyle name="Note 4 4 2 2 7 3" xfId="25353" xr:uid="{00000000-0005-0000-0000-000061670000}"/>
    <cellStyle name="Note 4 4 2 2 8" xfId="25354" xr:uid="{00000000-0005-0000-0000-000062670000}"/>
    <cellStyle name="Note 4 4 2 2 9" xfId="25355" xr:uid="{00000000-0005-0000-0000-000063670000}"/>
    <cellStyle name="Note 4 4 2 3" xfId="25356" xr:uid="{00000000-0005-0000-0000-000064670000}"/>
    <cellStyle name="Note 4 4 2 3 2" xfId="25357" xr:uid="{00000000-0005-0000-0000-000065670000}"/>
    <cellStyle name="Note 4 4 2 3 3" xfId="25358" xr:uid="{00000000-0005-0000-0000-000066670000}"/>
    <cellStyle name="Note 4 4 2 4" xfId="25359" xr:uid="{00000000-0005-0000-0000-000067670000}"/>
    <cellStyle name="Note 4 4 2 4 2" xfId="25360" xr:uid="{00000000-0005-0000-0000-000068670000}"/>
    <cellStyle name="Note 4 4 2 4 3" xfId="25361" xr:uid="{00000000-0005-0000-0000-000069670000}"/>
    <cellStyle name="Note 4 4 2 5" xfId="25362" xr:uid="{00000000-0005-0000-0000-00006A670000}"/>
    <cellStyle name="Note 4 4 2 5 2" xfId="25363" xr:uid="{00000000-0005-0000-0000-00006B670000}"/>
    <cellStyle name="Note 4 4 2 5 3" xfId="25364" xr:uid="{00000000-0005-0000-0000-00006C670000}"/>
    <cellStyle name="Note 4 4 2 6" xfId="25365" xr:uid="{00000000-0005-0000-0000-00006D670000}"/>
    <cellStyle name="Note 4 4 2 6 2" xfId="25366" xr:uid="{00000000-0005-0000-0000-00006E670000}"/>
    <cellStyle name="Note 4 4 2 6 3" xfId="25367" xr:uid="{00000000-0005-0000-0000-00006F670000}"/>
    <cellStyle name="Note 4 4 2 7" xfId="25368" xr:uid="{00000000-0005-0000-0000-000070670000}"/>
    <cellStyle name="Note 4 4 2 7 2" xfId="25369" xr:uid="{00000000-0005-0000-0000-000071670000}"/>
    <cellStyle name="Note 4 4 2 7 3" xfId="25370" xr:uid="{00000000-0005-0000-0000-000072670000}"/>
    <cellStyle name="Note 4 4 2 8" xfId="25371" xr:uid="{00000000-0005-0000-0000-000073670000}"/>
    <cellStyle name="Note 4 4 2 9" xfId="25372" xr:uid="{00000000-0005-0000-0000-000074670000}"/>
    <cellStyle name="Note 4 4 3" xfId="25373" xr:uid="{00000000-0005-0000-0000-000075670000}"/>
    <cellStyle name="Note 4 4 3 2" xfId="25374" xr:uid="{00000000-0005-0000-0000-000076670000}"/>
    <cellStyle name="Note 4 4 3 2 2" xfId="25375" xr:uid="{00000000-0005-0000-0000-000077670000}"/>
    <cellStyle name="Note 4 4 3 2 2 2" xfId="25376" xr:uid="{00000000-0005-0000-0000-000078670000}"/>
    <cellStyle name="Note 4 4 3 2 2 3" xfId="25377" xr:uid="{00000000-0005-0000-0000-000079670000}"/>
    <cellStyle name="Note 4 4 3 2 3" xfId="25378" xr:uid="{00000000-0005-0000-0000-00007A670000}"/>
    <cellStyle name="Note 4 4 3 2 3 2" xfId="25379" xr:uid="{00000000-0005-0000-0000-00007B670000}"/>
    <cellStyle name="Note 4 4 3 2 3 3" xfId="25380" xr:uid="{00000000-0005-0000-0000-00007C670000}"/>
    <cellStyle name="Note 4 4 3 2 4" xfId="25381" xr:uid="{00000000-0005-0000-0000-00007D670000}"/>
    <cellStyle name="Note 4 4 3 2 4 2" xfId="25382" xr:uid="{00000000-0005-0000-0000-00007E670000}"/>
    <cellStyle name="Note 4 4 3 2 4 3" xfId="25383" xr:uid="{00000000-0005-0000-0000-00007F670000}"/>
    <cellStyle name="Note 4 4 3 2 5" xfId="25384" xr:uid="{00000000-0005-0000-0000-000080670000}"/>
    <cellStyle name="Note 4 4 3 2 5 2" xfId="25385" xr:uid="{00000000-0005-0000-0000-000081670000}"/>
    <cellStyle name="Note 4 4 3 2 5 3" xfId="25386" xr:uid="{00000000-0005-0000-0000-000082670000}"/>
    <cellStyle name="Note 4 4 3 2 6" xfId="25387" xr:uid="{00000000-0005-0000-0000-000083670000}"/>
    <cellStyle name="Note 4 4 3 2 6 2" xfId="25388" xr:uid="{00000000-0005-0000-0000-000084670000}"/>
    <cellStyle name="Note 4 4 3 2 6 3" xfId="25389" xr:uid="{00000000-0005-0000-0000-000085670000}"/>
    <cellStyle name="Note 4 4 3 2 7" xfId="25390" xr:uid="{00000000-0005-0000-0000-000086670000}"/>
    <cellStyle name="Note 4 4 3 2 7 2" xfId="25391" xr:uid="{00000000-0005-0000-0000-000087670000}"/>
    <cellStyle name="Note 4 4 3 2 7 3" xfId="25392" xr:uid="{00000000-0005-0000-0000-000088670000}"/>
    <cellStyle name="Note 4 4 3 2 8" xfId="25393" xr:uid="{00000000-0005-0000-0000-000089670000}"/>
    <cellStyle name="Note 4 4 3 2 9" xfId="25394" xr:uid="{00000000-0005-0000-0000-00008A670000}"/>
    <cellStyle name="Note 4 4 3 3" xfId="25395" xr:uid="{00000000-0005-0000-0000-00008B670000}"/>
    <cellStyle name="Note 4 4 3 3 2" xfId="25396" xr:uid="{00000000-0005-0000-0000-00008C670000}"/>
    <cellStyle name="Note 4 4 3 3 3" xfId="25397" xr:uid="{00000000-0005-0000-0000-00008D670000}"/>
    <cellStyle name="Note 4 4 3 4" xfId="25398" xr:uid="{00000000-0005-0000-0000-00008E670000}"/>
    <cellStyle name="Note 4 4 3 4 2" xfId="25399" xr:uid="{00000000-0005-0000-0000-00008F670000}"/>
    <cellStyle name="Note 4 4 3 4 3" xfId="25400" xr:uid="{00000000-0005-0000-0000-000090670000}"/>
    <cellStyle name="Note 4 4 3 5" xfId="25401" xr:uid="{00000000-0005-0000-0000-000091670000}"/>
    <cellStyle name="Note 4 4 3 5 2" xfId="25402" xr:uid="{00000000-0005-0000-0000-000092670000}"/>
    <cellStyle name="Note 4 4 3 5 3" xfId="25403" xr:uid="{00000000-0005-0000-0000-000093670000}"/>
    <cellStyle name="Note 4 4 3 6" xfId="25404" xr:uid="{00000000-0005-0000-0000-000094670000}"/>
    <cellStyle name="Note 4 4 3 6 2" xfId="25405" xr:uid="{00000000-0005-0000-0000-000095670000}"/>
    <cellStyle name="Note 4 4 3 6 3" xfId="25406" xr:uid="{00000000-0005-0000-0000-000096670000}"/>
    <cellStyle name="Note 4 4 3 7" xfId="25407" xr:uid="{00000000-0005-0000-0000-000097670000}"/>
    <cellStyle name="Note 4 4 3 7 2" xfId="25408" xr:uid="{00000000-0005-0000-0000-000098670000}"/>
    <cellStyle name="Note 4 4 3 7 3" xfId="25409" xr:uid="{00000000-0005-0000-0000-000099670000}"/>
    <cellStyle name="Note 4 4 3 8" xfId="25410" xr:uid="{00000000-0005-0000-0000-00009A670000}"/>
    <cellStyle name="Note 4 4 3 9" xfId="25411" xr:uid="{00000000-0005-0000-0000-00009B670000}"/>
    <cellStyle name="Note 4 4 4" xfId="25412" xr:uid="{00000000-0005-0000-0000-00009C670000}"/>
    <cellStyle name="Note 4 4 4 2" xfId="25413" xr:uid="{00000000-0005-0000-0000-00009D670000}"/>
    <cellStyle name="Note 4 4 4 2 2" xfId="25414" xr:uid="{00000000-0005-0000-0000-00009E670000}"/>
    <cellStyle name="Note 4 4 4 2 2 2" xfId="25415" xr:uid="{00000000-0005-0000-0000-00009F670000}"/>
    <cellStyle name="Note 4 4 4 2 2 3" xfId="25416" xr:uid="{00000000-0005-0000-0000-0000A0670000}"/>
    <cellStyle name="Note 4 4 4 2 3" xfId="25417" xr:uid="{00000000-0005-0000-0000-0000A1670000}"/>
    <cellStyle name="Note 4 4 4 2 3 2" xfId="25418" xr:uid="{00000000-0005-0000-0000-0000A2670000}"/>
    <cellStyle name="Note 4 4 4 2 3 3" xfId="25419" xr:uid="{00000000-0005-0000-0000-0000A3670000}"/>
    <cellStyle name="Note 4 4 4 2 4" xfId="25420" xr:uid="{00000000-0005-0000-0000-0000A4670000}"/>
    <cellStyle name="Note 4 4 4 2 4 2" xfId="25421" xr:uid="{00000000-0005-0000-0000-0000A5670000}"/>
    <cellStyle name="Note 4 4 4 2 4 3" xfId="25422" xr:uid="{00000000-0005-0000-0000-0000A6670000}"/>
    <cellStyle name="Note 4 4 4 2 5" xfId="25423" xr:uid="{00000000-0005-0000-0000-0000A7670000}"/>
    <cellStyle name="Note 4 4 4 2 5 2" xfId="25424" xr:uid="{00000000-0005-0000-0000-0000A8670000}"/>
    <cellStyle name="Note 4 4 4 2 5 3" xfId="25425" xr:uid="{00000000-0005-0000-0000-0000A9670000}"/>
    <cellStyle name="Note 4 4 4 2 6" xfId="25426" xr:uid="{00000000-0005-0000-0000-0000AA670000}"/>
    <cellStyle name="Note 4 4 4 2 6 2" xfId="25427" xr:uid="{00000000-0005-0000-0000-0000AB670000}"/>
    <cellStyle name="Note 4 4 4 2 6 3" xfId="25428" xr:uid="{00000000-0005-0000-0000-0000AC670000}"/>
    <cellStyle name="Note 4 4 4 2 7" xfId="25429" xr:uid="{00000000-0005-0000-0000-0000AD670000}"/>
    <cellStyle name="Note 4 4 4 2 7 2" xfId="25430" xr:uid="{00000000-0005-0000-0000-0000AE670000}"/>
    <cellStyle name="Note 4 4 4 2 7 3" xfId="25431" xr:uid="{00000000-0005-0000-0000-0000AF670000}"/>
    <cellStyle name="Note 4 4 4 2 8" xfId="25432" xr:uid="{00000000-0005-0000-0000-0000B0670000}"/>
    <cellStyle name="Note 4 4 4 2 9" xfId="25433" xr:uid="{00000000-0005-0000-0000-0000B1670000}"/>
    <cellStyle name="Note 4 4 4 3" xfId="25434" xr:uid="{00000000-0005-0000-0000-0000B2670000}"/>
    <cellStyle name="Note 4 4 4 3 2" xfId="25435" xr:uid="{00000000-0005-0000-0000-0000B3670000}"/>
    <cellStyle name="Note 4 4 4 3 3" xfId="25436" xr:uid="{00000000-0005-0000-0000-0000B4670000}"/>
    <cellStyle name="Note 4 4 4 4" xfId="25437" xr:uid="{00000000-0005-0000-0000-0000B5670000}"/>
    <cellStyle name="Note 4 4 4 4 2" xfId="25438" xr:uid="{00000000-0005-0000-0000-0000B6670000}"/>
    <cellStyle name="Note 4 4 4 4 3" xfId="25439" xr:uid="{00000000-0005-0000-0000-0000B7670000}"/>
    <cellStyle name="Note 4 4 4 5" xfId="25440" xr:uid="{00000000-0005-0000-0000-0000B8670000}"/>
    <cellStyle name="Note 4 4 4 5 2" xfId="25441" xr:uid="{00000000-0005-0000-0000-0000B9670000}"/>
    <cellStyle name="Note 4 4 4 5 3" xfId="25442" xr:uid="{00000000-0005-0000-0000-0000BA670000}"/>
    <cellStyle name="Note 4 4 4 6" xfId="25443" xr:uid="{00000000-0005-0000-0000-0000BB670000}"/>
    <cellStyle name="Note 4 4 4 6 2" xfId="25444" xr:uid="{00000000-0005-0000-0000-0000BC670000}"/>
    <cellStyle name="Note 4 4 4 6 3" xfId="25445" xr:uid="{00000000-0005-0000-0000-0000BD670000}"/>
    <cellStyle name="Note 4 4 4 7" xfId="25446" xr:uid="{00000000-0005-0000-0000-0000BE670000}"/>
    <cellStyle name="Note 4 4 4 7 2" xfId="25447" xr:uid="{00000000-0005-0000-0000-0000BF670000}"/>
    <cellStyle name="Note 4 4 4 7 3" xfId="25448" xr:uid="{00000000-0005-0000-0000-0000C0670000}"/>
    <cellStyle name="Note 4 4 4 8" xfId="25449" xr:uid="{00000000-0005-0000-0000-0000C1670000}"/>
    <cellStyle name="Note 4 4 4 9" xfId="25450" xr:uid="{00000000-0005-0000-0000-0000C2670000}"/>
    <cellStyle name="Note 4 4 5" xfId="25451" xr:uid="{00000000-0005-0000-0000-0000C3670000}"/>
    <cellStyle name="Note 4 4 5 2" xfId="25452" xr:uid="{00000000-0005-0000-0000-0000C4670000}"/>
    <cellStyle name="Note 4 4 5 2 2" xfId="25453" xr:uid="{00000000-0005-0000-0000-0000C5670000}"/>
    <cellStyle name="Note 4 4 5 2 3" xfId="25454" xr:uid="{00000000-0005-0000-0000-0000C6670000}"/>
    <cellStyle name="Note 4 4 5 3" xfId="25455" xr:uid="{00000000-0005-0000-0000-0000C7670000}"/>
    <cellStyle name="Note 4 4 5 3 2" xfId="25456" xr:uid="{00000000-0005-0000-0000-0000C8670000}"/>
    <cellStyle name="Note 4 4 5 3 3" xfId="25457" xr:uid="{00000000-0005-0000-0000-0000C9670000}"/>
    <cellStyle name="Note 4 4 5 4" xfId="25458" xr:uid="{00000000-0005-0000-0000-0000CA670000}"/>
    <cellStyle name="Note 4 4 5 4 2" xfId="25459" xr:uid="{00000000-0005-0000-0000-0000CB670000}"/>
    <cellStyle name="Note 4 4 5 4 3" xfId="25460" xr:uid="{00000000-0005-0000-0000-0000CC670000}"/>
    <cellStyle name="Note 4 4 5 5" xfId="25461" xr:uid="{00000000-0005-0000-0000-0000CD670000}"/>
    <cellStyle name="Note 4 4 5 5 2" xfId="25462" xr:uid="{00000000-0005-0000-0000-0000CE670000}"/>
    <cellStyle name="Note 4 4 5 5 3" xfId="25463" xr:uid="{00000000-0005-0000-0000-0000CF670000}"/>
    <cellStyle name="Note 4 4 5 6" xfId="25464" xr:uid="{00000000-0005-0000-0000-0000D0670000}"/>
    <cellStyle name="Note 4 4 5 6 2" xfId="25465" xr:uid="{00000000-0005-0000-0000-0000D1670000}"/>
    <cellStyle name="Note 4 4 5 6 3" xfId="25466" xr:uid="{00000000-0005-0000-0000-0000D2670000}"/>
    <cellStyle name="Note 4 4 5 7" xfId="25467" xr:uid="{00000000-0005-0000-0000-0000D3670000}"/>
    <cellStyle name="Note 4 4 5 7 2" xfId="25468" xr:uid="{00000000-0005-0000-0000-0000D4670000}"/>
    <cellStyle name="Note 4 4 5 7 3" xfId="25469" xr:uid="{00000000-0005-0000-0000-0000D5670000}"/>
    <cellStyle name="Note 4 4 5 8" xfId="25470" xr:uid="{00000000-0005-0000-0000-0000D6670000}"/>
    <cellStyle name="Note 4 4 5 9" xfId="25471" xr:uid="{00000000-0005-0000-0000-0000D7670000}"/>
    <cellStyle name="Note 4 4 6" xfId="25472" xr:uid="{00000000-0005-0000-0000-0000D8670000}"/>
    <cellStyle name="Note 4 4 6 2" xfId="25473" xr:uid="{00000000-0005-0000-0000-0000D9670000}"/>
    <cellStyle name="Note 4 4 6 3" xfId="25474" xr:uid="{00000000-0005-0000-0000-0000DA670000}"/>
    <cellStyle name="Note 4 4 7" xfId="25475" xr:uid="{00000000-0005-0000-0000-0000DB670000}"/>
    <cellStyle name="Note 4 4 7 2" xfId="25476" xr:uid="{00000000-0005-0000-0000-0000DC670000}"/>
    <cellStyle name="Note 4 4 7 3" xfId="25477" xr:uid="{00000000-0005-0000-0000-0000DD670000}"/>
    <cellStyle name="Note 4 4 8" xfId="25478" xr:uid="{00000000-0005-0000-0000-0000DE670000}"/>
    <cellStyle name="Note 4 4 8 2" xfId="25479" xr:uid="{00000000-0005-0000-0000-0000DF670000}"/>
    <cellStyle name="Note 4 4 8 3" xfId="25480" xr:uid="{00000000-0005-0000-0000-0000E0670000}"/>
    <cellStyle name="Note 4 4 9" xfId="25481" xr:uid="{00000000-0005-0000-0000-0000E1670000}"/>
    <cellStyle name="Note 4 4 9 2" xfId="25482" xr:uid="{00000000-0005-0000-0000-0000E2670000}"/>
    <cellStyle name="Note 4 4 9 3" xfId="25483" xr:uid="{00000000-0005-0000-0000-0000E3670000}"/>
    <cellStyle name="Note 4 5" xfId="25484" xr:uid="{00000000-0005-0000-0000-0000E4670000}"/>
    <cellStyle name="Note 4 5 2" xfId="25485" xr:uid="{00000000-0005-0000-0000-0000E5670000}"/>
    <cellStyle name="Note 4 5 2 2" xfId="25486" xr:uid="{00000000-0005-0000-0000-0000E6670000}"/>
    <cellStyle name="Note 4 5 2 3" xfId="25487" xr:uid="{00000000-0005-0000-0000-0000E7670000}"/>
    <cellStyle name="Note 4 5 3" xfId="25488" xr:uid="{00000000-0005-0000-0000-0000E8670000}"/>
    <cellStyle name="Note 4 5 3 2" xfId="25489" xr:uid="{00000000-0005-0000-0000-0000E9670000}"/>
    <cellStyle name="Note 4 5 3 3" xfId="25490" xr:uid="{00000000-0005-0000-0000-0000EA670000}"/>
    <cellStyle name="Note 4 5 4" xfId="25491" xr:uid="{00000000-0005-0000-0000-0000EB670000}"/>
    <cellStyle name="Note 4 5 4 2" xfId="25492" xr:uid="{00000000-0005-0000-0000-0000EC670000}"/>
    <cellStyle name="Note 4 5 4 3" xfId="25493" xr:uid="{00000000-0005-0000-0000-0000ED670000}"/>
    <cellStyle name="Note 4 5 5" xfId="25494" xr:uid="{00000000-0005-0000-0000-0000EE670000}"/>
    <cellStyle name="Note 4 5 5 2" xfId="25495" xr:uid="{00000000-0005-0000-0000-0000EF670000}"/>
    <cellStyle name="Note 4 5 5 3" xfId="25496" xr:uid="{00000000-0005-0000-0000-0000F0670000}"/>
    <cellStyle name="Note 4 5 6" xfId="25497" xr:uid="{00000000-0005-0000-0000-0000F1670000}"/>
    <cellStyle name="Note 4 5 6 2" xfId="25498" xr:uid="{00000000-0005-0000-0000-0000F2670000}"/>
    <cellStyle name="Note 4 5 6 3" xfId="25499" xr:uid="{00000000-0005-0000-0000-0000F3670000}"/>
    <cellStyle name="Note 4 5 7" xfId="25500" xr:uid="{00000000-0005-0000-0000-0000F4670000}"/>
    <cellStyle name="Note 4 5 7 2" xfId="25501" xr:uid="{00000000-0005-0000-0000-0000F5670000}"/>
    <cellStyle name="Note 4 5 7 3" xfId="25502" xr:uid="{00000000-0005-0000-0000-0000F6670000}"/>
    <cellStyle name="Note 4 5 8" xfId="25503" xr:uid="{00000000-0005-0000-0000-0000F7670000}"/>
    <cellStyle name="Note 4 5 9" xfId="25504" xr:uid="{00000000-0005-0000-0000-0000F8670000}"/>
    <cellStyle name="Note 4 6" xfId="25505" xr:uid="{00000000-0005-0000-0000-0000F9670000}"/>
    <cellStyle name="Note 4 6 2" xfId="25506" xr:uid="{00000000-0005-0000-0000-0000FA670000}"/>
    <cellStyle name="Note 4 6 3" xfId="25507" xr:uid="{00000000-0005-0000-0000-0000FB670000}"/>
    <cellStyle name="Note 4 7" xfId="25508" xr:uid="{00000000-0005-0000-0000-0000FC670000}"/>
    <cellStyle name="Note 4 7 2" xfId="25509" xr:uid="{00000000-0005-0000-0000-0000FD670000}"/>
    <cellStyle name="Note 4 7 3" xfId="25510" xr:uid="{00000000-0005-0000-0000-0000FE670000}"/>
    <cellStyle name="Note 4 8" xfId="25511" xr:uid="{00000000-0005-0000-0000-0000FF670000}"/>
    <cellStyle name="Note 4 8 2" xfId="25512" xr:uid="{00000000-0005-0000-0000-000000680000}"/>
    <cellStyle name="Note 4 8 3" xfId="25513" xr:uid="{00000000-0005-0000-0000-000001680000}"/>
    <cellStyle name="Note 4 9" xfId="25514" xr:uid="{00000000-0005-0000-0000-000002680000}"/>
    <cellStyle name="Note 4 9 2" xfId="25515" xr:uid="{00000000-0005-0000-0000-000003680000}"/>
    <cellStyle name="Note 4 9 3" xfId="25516" xr:uid="{00000000-0005-0000-0000-000004680000}"/>
    <cellStyle name="Note 5" xfId="25517" xr:uid="{00000000-0005-0000-0000-000005680000}"/>
    <cellStyle name="Note 5 10" xfId="25518" xr:uid="{00000000-0005-0000-0000-000006680000}"/>
    <cellStyle name="Note 5 10 2" xfId="25519" xr:uid="{00000000-0005-0000-0000-000007680000}"/>
    <cellStyle name="Note 5 10 3" xfId="25520" xr:uid="{00000000-0005-0000-0000-000008680000}"/>
    <cellStyle name="Note 5 11" xfId="25521" xr:uid="{00000000-0005-0000-0000-000009680000}"/>
    <cellStyle name="Note 5 12" xfId="25522" xr:uid="{00000000-0005-0000-0000-00000A680000}"/>
    <cellStyle name="Note 5 13" xfId="38112" xr:uid="{00000000-0005-0000-0000-00000B680000}"/>
    <cellStyle name="Note 5 2" xfId="25523" xr:uid="{00000000-0005-0000-0000-00000C680000}"/>
    <cellStyle name="Note 5 2 10" xfId="25524" xr:uid="{00000000-0005-0000-0000-00000D680000}"/>
    <cellStyle name="Note 5 2 10 2" xfId="25525" xr:uid="{00000000-0005-0000-0000-00000E680000}"/>
    <cellStyle name="Note 5 2 10 3" xfId="25526" xr:uid="{00000000-0005-0000-0000-00000F680000}"/>
    <cellStyle name="Note 5 2 11" xfId="25527" xr:uid="{00000000-0005-0000-0000-000010680000}"/>
    <cellStyle name="Note 5 2 12" xfId="25528" xr:uid="{00000000-0005-0000-0000-000011680000}"/>
    <cellStyle name="Note 5 2 13" xfId="38113" xr:uid="{00000000-0005-0000-0000-000012680000}"/>
    <cellStyle name="Note 5 2 2" xfId="25529" xr:uid="{00000000-0005-0000-0000-000013680000}"/>
    <cellStyle name="Note 5 2 2 2" xfId="25530" xr:uid="{00000000-0005-0000-0000-000014680000}"/>
    <cellStyle name="Note 5 2 2 2 2" xfId="25531" xr:uid="{00000000-0005-0000-0000-000015680000}"/>
    <cellStyle name="Note 5 2 2 2 2 2" xfId="25532" xr:uid="{00000000-0005-0000-0000-000016680000}"/>
    <cellStyle name="Note 5 2 2 2 2 3" xfId="25533" xr:uid="{00000000-0005-0000-0000-000017680000}"/>
    <cellStyle name="Note 5 2 2 2 3" xfId="25534" xr:uid="{00000000-0005-0000-0000-000018680000}"/>
    <cellStyle name="Note 5 2 2 2 3 2" xfId="25535" xr:uid="{00000000-0005-0000-0000-000019680000}"/>
    <cellStyle name="Note 5 2 2 2 3 3" xfId="25536" xr:uid="{00000000-0005-0000-0000-00001A680000}"/>
    <cellStyle name="Note 5 2 2 2 4" xfId="25537" xr:uid="{00000000-0005-0000-0000-00001B680000}"/>
    <cellStyle name="Note 5 2 2 2 4 2" xfId="25538" xr:uid="{00000000-0005-0000-0000-00001C680000}"/>
    <cellStyle name="Note 5 2 2 2 4 3" xfId="25539" xr:uid="{00000000-0005-0000-0000-00001D680000}"/>
    <cellStyle name="Note 5 2 2 2 5" xfId="25540" xr:uid="{00000000-0005-0000-0000-00001E680000}"/>
    <cellStyle name="Note 5 2 2 2 5 2" xfId="25541" xr:uid="{00000000-0005-0000-0000-00001F680000}"/>
    <cellStyle name="Note 5 2 2 2 5 3" xfId="25542" xr:uid="{00000000-0005-0000-0000-000020680000}"/>
    <cellStyle name="Note 5 2 2 2 6" xfId="25543" xr:uid="{00000000-0005-0000-0000-000021680000}"/>
    <cellStyle name="Note 5 2 2 2 6 2" xfId="25544" xr:uid="{00000000-0005-0000-0000-000022680000}"/>
    <cellStyle name="Note 5 2 2 2 6 3" xfId="25545" xr:uid="{00000000-0005-0000-0000-000023680000}"/>
    <cellStyle name="Note 5 2 2 2 7" xfId="25546" xr:uid="{00000000-0005-0000-0000-000024680000}"/>
    <cellStyle name="Note 5 2 2 2 7 2" xfId="25547" xr:uid="{00000000-0005-0000-0000-000025680000}"/>
    <cellStyle name="Note 5 2 2 2 7 3" xfId="25548" xr:uid="{00000000-0005-0000-0000-000026680000}"/>
    <cellStyle name="Note 5 2 2 2 8" xfId="25549" xr:uid="{00000000-0005-0000-0000-000027680000}"/>
    <cellStyle name="Note 5 2 2 2 9" xfId="25550" xr:uid="{00000000-0005-0000-0000-000028680000}"/>
    <cellStyle name="Note 5 2 2 3" xfId="25551" xr:uid="{00000000-0005-0000-0000-000029680000}"/>
    <cellStyle name="Note 5 2 2 3 2" xfId="25552" xr:uid="{00000000-0005-0000-0000-00002A680000}"/>
    <cellStyle name="Note 5 2 2 3 3" xfId="25553" xr:uid="{00000000-0005-0000-0000-00002B680000}"/>
    <cellStyle name="Note 5 2 2 4" xfId="25554" xr:uid="{00000000-0005-0000-0000-00002C680000}"/>
    <cellStyle name="Note 5 2 2 4 2" xfId="25555" xr:uid="{00000000-0005-0000-0000-00002D680000}"/>
    <cellStyle name="Note 5 2 2 4 3" xfId="25556" xr:uid="{00000000-0005-0000-0000-00002E680000}"/>
    <cellStyle name="Note 5 2 2 5" xfId="25557" xr:uid="{00000000-0005-0000-0000-00002F680000}"/>
    <cellStyle name="Note 5 2 2 5 2" xfId="25558" xr:uid="{00000000-0005-0000-0000-000030680000}"/>
    <cellStyle name="Note 5 2 2 5 3" xfId="25559" xr:uid="{00000000-0005-0000-0000-000031680000}"/>
    <cellStyle name="Note 5 2 2 6" xfId="25560" xr:uid="{00000000-0005-0000-0000-000032680000}"/>
    <cellStyle name="Note 5 2 2 6 2" xfId="25561" xr:uid="{00000000-0005-0000-0000-000033680000}"/>
    <cellStyle name="Note 5 2 2 6 3" xfId="25562" xr:uid="{00000000-0005-0000-0000-000034680000}"/>
    <cellStyle name="Note 5 2 2 7" xfId="25563" xr:uid="{00000000-0005-0000-0000-000035680000}"/>
    <cellStyle name="Note 5 2 2 7 2" xfId="25564" xr:uid="{00000000-0005-0000-0000-000036680000}"/>
    <cellStyle name="Note 5 2 2 7 3" xfId="25565" xr:uid="{00000000-0005-0000-0000-000037680000}"/>
    <cellStyle name="Note 5 2 2 8" xfId="25566" xr:uid="{00000000-0005-0000-0000-000038680000}"/>
    <cellStyle name="Note 5 2 2 9" xfId="25567" xr:uid="{00000000-0005-0000-0000-000039680000}"/>
    <cellStyle name="Note 5 2 3" xfId="25568" xr:uid="{00000000-0005-0000-0000-00003A680000}"/>
    <cellStyle name="Note 5 2 3 2" xfId="25569" xr:uid="{00000000-0005-0000-0000-00003B680000}"/>
    <cellStyle name="Note 5 2 3 2 2" xfId="25570" xr:uid="{00000000-0005-0000-0000-00003C680000}"/>
    <cellStyle name="Note 5 2 3 2 2 2" xfId="25571" xr:uid="{00000000-0005-0000-0000-00003D680000}"/>
    <cellStyle name="Note 5 2 3 2 2 3" xfId="25572" xr:uid="{00000000-0005-0000-0000-00003E680000}"/>
    <cellStyle name="Note 5 2 3 2 3" xfId="25573" xr:uid="{00000000-0005-0000-0000-00003F680000}"/>
    <cellStyle name="Note 5 2 3 2 3 2" xfId="25574" xr:uid="{00000000-0005-0000-0000-000040680000}"/>
    <cellStyle name="Note 5 2 3 2 3 3" xfId="25575" xr:uid="{00000000-0005-0000-0000-000041680000}"/>
    <cellStyle name="Note 5 2 3 2 4" xfId="25576" xr:uid="{00000000-0005-0000-0000-000042680000}"/>
    <cellStyle name="Note 5 2 3 2 4 2" xfId="25577" xr:uid="{00000000-0005-0000-0000-000043680000}"/>
    <cellStyle name="Note 5 2 3 2 4 3" xfId="25578" xr:uid="{00000000-0005-0000-0000-000044680000}"/>
    <cellStyle name="Note 5 2 3 2 5" xfId="25579" xr:uid="{00000000-0005-0000-0000-000045680000}"/>
    <cellStyle name="Note 5 2 3 2 5 2" xfId="25580" xr:uid="{00000000-0005-0000-0000-000046680000}"/>
    <cellStyle name="Note 5 2 3 2 5 3" xfId="25581" xr:uid="{00000000-0005-0000-0000-000047680000}"/>
    <cellStyle name="Note 5 2 3 2 6" xfId="25582" xr:uid="{00000000-0005-0000-0000-000048680000}"/>
    <cellStyle name="Note 5 2 3 2 6 2" xfId="25583" xr:uid="{00000000-0005-0000-0000-000049680000}"/>
    <cellStyle name="Note 5 2 3 2 6 3" xfId="25584" xr:uid="{00000000-0005-0000-0000-00004A680000}"/>
    <cellStyle name="Note 5 2 3 2 7" xfId="25585" xr:uid="{00000000-0005-0000-0000-00004B680000}"/>
    <cellStyle name="Note 5 2 3 2 7 2" xfId="25586" xr:uid="{00000000-0005-0000-0000-00004C680000}"/>
    <cellStyle name="Note 5 2 3 2 7 3" xfId="25587" xr:uid="{00000000-0005-0000-0000-00004D680000}"/>
    <cellStyle name="Note 5 2 3 2 8" xfId="25588" xr:uid="{00000000-0005-0000-0000-00004E680000}"/>
    <cellStyle name="Note 5 2 3 2 9" xfId="25589" xr:uid="{00000000-0005-0000-0000-00004F680000}"/>
    <cellStyle name="Note 5 2 3 3" xfId="25590" xr:uid="{00000000-0005-0000-0000-000050680000}"/>
    <cellStyle name="Note 5 2 3 3 2" xfId="25591" xr:uid="{00000000-0005-0000-0000-000051680000}"/>
    <cellStyle name="Note 5 2 3 3 3" xfId="25592" xr:uid="{00000000-0005-0000-0000-000052680000}"/>
    <cellStyle name="Note 5 2 3 4" xfId="25593" xr:uid="{00000000-0005-0000-0000-000053680000}"/>
    <cellStyle name="Note 5 2 3 4 2" xfId="25594" xr:uid="{00000000-0005-0000-0000-000054680000}"/>
    <cellStyle name="Note 5 2 3 4 3" xfId="25595" xr:uid="{00000000-0005-0000-0000-000055680000}"/>
    <cellStyle name="Note 5 2 3 5" xfId="25596" xr:uid="{00000000-0005-0000-0000-000056680000}"/>
    <cellStyle name="Note 5 2 3 5 2" xfId="25597" xr:uid="{00000000-0005-0000-0000-000057680000}"/>
    <cellStyle name="Note 5 2 3 5 3" xfId="25598" xr:uid="{00000000-0005-0000-0000-000058680000}"/>
    <cellStyle name="Note 5 2 3 6" xfId="25599" xr:uid="{00000000-0005-0000-0000-000059680000}"/>
    <cellStyle name="Note 5 2 3 6 2" xfId="25600" xr:uid="{00000000-0005-0000-0000-00005A680000}"/>
    <cellStyle name="Note 5 2 3 6 3" xfId="25601" xr:uid="{00000000-0005-0000-0000-00005B680000}"/>
    <cellStyle name="Note 5 2 3 7" xfId="25602" xr:uid="{00000000-0005-0000-0000-00005C680000}"/>
    <cellStyle name="Note 5 2 3 7 2" xfId="25603" xr:uid="{00000000-0005-0000-0000-00005D680000}"/>
    <cellStyle name="Note 5 2 3 7 3" xfId="25604" xr:uid="{00000000-0005-0000-0000-00005E680000}"/>
    <cellStyle name="Note 5 2 3 8" xfId="25605" xr:uid="{00000000-0005-0000-0000-00005F680000}"/>
    <cellStyle name="Note 5 2 3 9" xfId="25606" xr:uid="{00000000-0005-0000-0000-000060680000}"/>
    <cellStyle name="Note 5 2 4" xfId="25607" xr:uid="{00000000-0005-0000-0000-000061680000}"/>
    <cellStyle name="Note 5 2 4 2" xfId="25608" xr:uid="{00000000-0005-0000-0000-000062680000}"/>
    <cellStyle name="Note 5 2 4 2 2" xfId="25609" xr:uid="{00000000-0005-0000-0000-000063680000}"/>
    <cellStyle name="Note 5 2 4 2 2 2" xfId="25610" xr:uid="{00000000-0005-0000-0000-000064680000}"/>
    <cellStyle name="Note 5 2 4 2 2 3" xfId="25611" xr:uid="{00000000-0005-0000-0000-000065680000}"/>
    <cellStyle name="Note 5 2 4 2 3" xfId="25612" xr:uid="{00000000-0005-0000-0000-000066680000}"/>
    <cellStyle name="Note 5 2 4 2 3 2" xfId="25613" xr:uid="{00000000-0005-0000-0000-000067680000}"/>
    <cellStyle name="Note 5 2 4 2 3 3" xfId="25614" xr:uid="{00000000-0005-0000-0000-000068680000}"/>
    <cellStyle name="Note 5 2 4 2 4" xfId="25615" xr:uid="{00000000-0005-0000-0000-000069680000}"/>
    <cellStyle name="Note 5 2 4 2 4 2" xfId="25616" xr:uid="{00000000-0005-0000-0000-00006A680000}"/>
    <cellStyle name="Note 5 2 4 2 4 3" xfId="25617" xr:uid="{00000000-0005-0000-0000-00006B680000}"/>
    <cellStyle name="Note 5 2 4 2 5" xfId="25618" xr:uid="{00000000-0005-0000-0000-00006C680000}"/>
    <cellStyle name="Note 5 2 4 2 5 2" xfId="25619" xr:uid="{00000000-0005-0000-0000-00006D680000}"/>
    <cellStyle name="Note 5 2 4 2 5 3" xfId="25620" xr:uid="{00000000-0005-0000-0000-00006E680000}"/>
    <cellStyle name="Note 5 2 4 2 6" xfId="25621" xr:uid="{00000000-0005-0000-0000-00006F680000}"/>
    <cellStyle name="Note 5 2 4 2 6 2" xfId="25622" xr:uid="{00000000-0005-0000-0000-000070680000}"/>
    <cellStyle name="Note 5 2 4 2 6 3" xfId="25623" xr:uid="{00000000-0005-0000-0000-000071680000}"/>
    <cellStyle name="Note 5 2 4 2 7" xfId="25624" xr:uid="{00000000-0005-0000-0000-000072680000}"/>
    <cellStyle name="Note 5 2 4 2 7 2" xfId="25625" xr:uid="{00000000-0005-0000-0000-000073680000}"/>
    <cellStyle name="Note 5 2 4 2 7 3" xfId="25626" xr:uid="{00000000-0005-0000-0000-000074680000}"/>
    <cellStyle name="Note 5 2 4 2 8" xfId="25627" xr:uid="{00000000-0005-0000-0000-000075680000}"/>
    <cellStyle name="Note 5 2 4 2 9" xfId="25628" xr:uid="{00000000-0005-0000-0000-000076680000}"/>
    <cellStyle name="Note 5 2 4 3" xfId="25629" xr:uid="{00000000-0005-0000-0000-000077680000}"/>
    <cellStyle name="Note 5 2 4 3 2" xfId="25630" xr:uid="{00000000-0005-0000-0000-000078680000}"/>
    <cellStyle name="Note 5 2 4 3 3" xfId="25631" xr:uid="{00000000-0005-0000-0000-000079680000}"/>
    <cellStyle name="Note 5 2 4 4" xfId="25632" xr:uid="{00000000-0005-0000-0000-00007A680000}"/>
    <cellStyle name="Note 5 2 4 4 2" xfId="25633" xr:uid="{00000000-0005-0000-0000-00007B680000}"/>
    <cellStyle name="Note 5 2 4 4 3" xfId="25634" xr:uid="{00000000-0005-0000-0000-00007C680000}"/>
    <cellStyle name="Note 5 2 4 5" xfId="25635" xr:uid="{00000000-0005-0000-0000-00007D680000}"/>
    <cellStyle name="Note 5 2 4 5 2" xfId="25636" xr:uid="{00000000-0005-0000-0000-00007E680000}"/>
    <cellStyle name="Note 5 2 4 5 3" xfId="25637" xr:uid="{00000000-0005-0000-0000-00007F680000}"/>
    <cellStyle name="Note 5 2 4 6" xfId="25638" xr:uid="{00000000-0005-0000-0000-000080680000}"/>
    <cellStyle name="Note 5 2 4 6 2" xfId="25639" xr:uid="{00000000-0005-0000-0000-000081680000}"/>
    <cellStyle name="Note 5 2 4 6 3" xfId="25640" xr:uid="{00000000-0005-0000-0000-000082680000}"/>
    <cellStyle name="Note 5 2 4 7" xfId="25641" xr:uid="{00000000-0005-0000-0000-000083680000}"/>
    <cellStyle name="Note 5 2 4 7 2" xfId="25642" xr:uid="{00000000-0005-0000-0000-000084680000}"/>
    <cellStyle name="Note 5 2 4 7 3" xfId="25643" xr:uid="{00000000-0005-0000-0000-000085680000}"/>
    <cellStyle name="Note 5 2 4 8" xfId="25644" xr:uid="{00000000-0005-0000-0000-000086680000}"/>
    <cellStyle name="Note 5 2 4 9" xfId="25645" xr:uid="{00000000-0005-0000-0000-000087680000}"/>
    <cellStyle name="Note 5 2 5" xfId="25646" xr:uid="{00000000-0005-0000-0000-000088680000}"/>
    <cellStyle name="Note 5 2 5 2" xfId="25647" xr:uid="{00000000-0005-0000-0000-000089680000}"/>
    <cellStyle name="Note 5 2 5 2 2" xfId="25648" xr:uid="{00000000-0005-0000-0000-00008A680000}"/>
    <cellStyle name="Note 5 2 5 2 3" xfId="25649" xr:uid="{00000000-0005-0000-0000-00008B680000}"/>
    <cellStyle name="Note 5 2 5 3" xfId="25650" xr:uid="{00000000-0005-0000-0000-00008C680000}"/>
    <cellStyle name="Note 5 2 5 3 2" xfId="25651" xr:uid="{00000000-0005-0000-0000-00008D680000}"/>
    <cellStyle name="Note 5 2 5 3 3" xfId="25652" xr:uid="{00000000-0005-0000-0000-00008E680000}"/>
    <cellStyle name="Note 5 2 5 4" xfId="25653" xr:uid="{00000000-0005-0000-0000-00008F680000}"/>
    <cellStyle name="Note 5 2 5 4 2" xfId="25654" xr:uid="{00000000-0005-0000-0000-000090680000}"/>
    <cellStyle name="Note 5 2 5 4 3" xfId="25655" xr:uid="{00000000-0005-0000-0000-000091680000}"/>
    <cellStyle name="Note 5 2 5 5" xfId="25656" xr:uid="{00000000-0005-0000-0000-000092680000}"/>
    <cellStyle name="Note 5 2 5 5 2" xfId="25657" xr:uid="{00000000-0005-0000-0000-000093680000}"/>
    <cellStyle name="Note 5 2 5 5 3" xfId="25658" xr:uid="{00000000-0005-0000-0000-000094680000}"/>
    <cellStyle name="Note 5 2 5 6" xfId="25659" xr:uid="{00000000-0005-0000-0000-000095680000}"/>
    <cellStyle name="Note 5 2 5 6 2" xfId="25660" xr:uid="{00000000-0005-0000-0000-000096680000}"/>
    <cellStyle name="Note 5 2 5 6 3" xfId="25661" xr:uid="{00000000-0005-0000-0000-000097680000}"/>
    <cellStyle name="Note 5 2 5 7" xfId="25662" xr:uid="{00000000-0005-0000-0000-000098680000}"/>
    <cellStyle name="Note 5 2 5 7 2" xfId="25663" xr:uid="{00000000-0005-0000-0000-000099680000}"/>
    <cellStyle name="Note 5 2 5 7 3" xfId="25664" xr:uid="{00000000-0005-0000-0000-00009A680000}"/>
    <cellStyle name="Note 5 2 5 8" xfId="25665" xr:uid="{00000000-0005-0000-0000-00009B680000}"/>
    <cellStyle name="Note 5 2 5 9" xfId="25666" xr:uid="{00000000-0005-0000-0000-00009C680000}"/>
    <cellStyle name="Note 5 2 6" xfId="25667" xr:uid="{00000000-0005-0000-0000-00009D680000}"/>
    <cellStyle name="Note 5 2 6 2" xfId="25668" xr:uid="{00000000-0005-0000-0000-00009E680000}"/>
    <cellStyle name="Note 5 2 6 3" xfId="25669" xr:uid="{00000000-0005-0000-0000-00009F680000}"/>
    <cellStyle name="Note 5 2 7" xfId="25670" xr:uid="{00000000-0005-0000-0000-0000A0680000}"/>
    <cellStyle name="Note 5 2 7 2" xfId="25671" xr:uid="{00000000-0005-0000-0000-0000A1680000}"/>
    <cellStyle name="Note 5 2 7 3" xfId="25672" xr:uid="{00000000-0005-0000-0000-0000A2680000}"/>
    <cellStyle name="Note 5 2 8" xfId="25673" xr:uid="{00000000-0005-0000-0000-0000A3680000}"/>
    <cellStyle name="Note 5 2 8 2" xfId="25674" xr:uid="{00000000-0005-0000-0000-0000A4680000}"/>
    <cellStyle name="Note 5 2 8 3" xfId="25675" xr:uid="{00000000-0005-0000-0000-0000A5680000}"/>
    <cellStyle name="Note 5 2 9" xfId="25676" xr:uid="{00000000-0005-0000-0000-0000A6680000}"/>
    <cellStyle name="Note 5 2 9 2" xfId="25677" xr:uid="{00000000-0005-0000-0000-0000A7680000}"/>
    <cellStyle name="Note 5 2 9 3" xfId="25678" xr:uid="{00000000-0005-0000-0000-0000A8680000}"/>
    <cellStyle name="Note 5 3" xfId="25679" xr:uid="{00000000-0005-0000-0000-0000A9680000}"/>
    <cellStyle name="Note 5 3 10" xfId="25680" xr:uid="{00000000-0005-0000-0000-0000AA680000}"/>
    <cellStyle name="Note 5 3 10 2" xfId="25681" xr:uid="{00000000-0005-0000-0000-0000AB680000}"/>
    <cellStyle name="Note 5 3 10 3" xfId="25682" xr:uid="{00000000-0005-0000-0000-0000AC680000}"/>
    <cellStyle name="Note 5 3 11" xfId="25683" xr:uid="{00000000-0005-0000-0000-0000AD680000}"/>
    <cellStyle name="Note 5 3 12" xfId="25684" xr:uid="{00000000-0005-0000-0000-0000AE680000}"/>
    <cellStyle name="Note 5 3 13" xfId="38114" xr:uid="{00000000-0005-0000-0000-0000AF680000}"/>
    <cellStyle name="Note 5 3 2" xfId="25685" xr:uid="{00000000-0005-0000-0000-0000B0680000}"/>
    <cellStyle name="Note 5 3 2 2" xfId="25686" xr:uid="{00000000-0005-0000-0000-0000B1680000}"/>
    <cellStyle name="Note 5 3 2 2 2" xfId="25687" xr:uid="{00000000-0005-0000-0000-0000B2680000}"/>
    <cellStyle name="Note 5 3 2 2 2 2" xfId="25688" xr:uid="{00000000-0005-0000-0000-0000B3680000}"/>
    <cellStyle name="Note 5 3 2 2 2 3" xfId="25689" xr:uid="{00000000-0005-0000-0000-0000B4680000}"/>
    <cellStyle name="Note 5 3 2 2 3" xfId="25690" xr:uid="{00000000-0005-0000-0000-0000B5680000}"/>
    <cellStyle name="Note 5 3 2 2 3 2" xfId="25691" xr:uid="{00000000-0005-0000-0000-0000B6680000}"/>
    <cellStyle name="Note 5 3 2 2 3 3" xfId="25692" xr:uid="{00000000-0005-0000-0000-0000B7680000}"/>
    <cellStyle name="Note 5 3 2 2 4" xfId="25693" xr:uid="{00000000-0005-0000-0000-0000B8680000}"/>
    <cellStyle name="Note 5 3 2 2 4 2" xfId="25694" xr:uid="{00000000-0005-0000-0000-0000B9680000}"/>
    <cellStyle name="Note 5 3 2 2 4 3" xfId="25695" xr:uid="{00000000-0005-0000-0000-0000BA680000}"/>
    <cellStyle name="Note 5 3 2 2 5" xfId="25696" xr:uid="{00000000-0005-0000-0000-0000BB680000}"/>
    <cellStyle name="Note 5 3 2 2 5 2" xfId="25697" xr:uid="{00000000-0005-0000-0000-0000BC680000}"/>
    <cellStyle name="Note 5 3 2 2 5 3" xfId="25698" xr:uid="{00000000-0005-0000-0000-0000BD680000}"/>
    <cellStyle name="Note 5 3 2 2 6" xfId="25699" xr:uid="{00000000-0005-0000-0000-0000BE680000}"/>
    <cellStyle name="Note 5 3 2 2 6 2" xfId="25700" xr:uid="{00000000-0005-0000-0000-0000BF680000}"/>
    <cellStyle name="Note 5 3 2 2 6 3" xfId="25701" xr:uid="{00000000-0005-0000-0000-0000C0680000}"/>
    <cellStyle name="Note 5 3 2 2 7" xfId="25702" xr:uid="{00000000-0005-0000-0000-0000C1680000}"/>
    <cellStyle name="Note 5 3 2 2 7 2" xfId="25703" xr:uid="{00000000-0005-0000-0000-0000C2680000}"/>
    <cellStyle name="Note 5 3 2 2 7 3" xfId="25704" xr:uid="{00000000-0005-0000-0000-0000C3680000}"/>
    <cellStyle name="Note 5 3 2 2 8" xfId="25705" xr:uid="{00000000-0005-0000-0000-0000C4680000}"/>
    <cellStyle name="Note 5 3 2 2 9" xfId="25706" xr:uid="{00000000-0005-0000-0000-0000C5680000}"/>
    <cellStyle name="Note 5 3 2 3" xfId="25707" xr:uid="{00000000-0005-0000-0000-0000C6680000}"/>
    <cellStyle name="Note 5 3 2 3 2" xfId="25708" xr:uid="{00000000-0005-0000-0000-0000C7680000}"/>
    <cellStyle name="Note 5 3 2 3 3" xfId="25709" xr:uid="{00000000-0005-0000-0000-0000C8680000}"/>
    <cellStyle name="Note 5 3 2 4" xfId="25710" xr:uid="{00000000-0005-0000-0000-0000C9680000}"/>
    <cellStyle name="Note 5 3 2 4 2" xfId="25711" xr:uid="{00000000-0005-0000-0000-0000CA680000}"/>
    <cellStyle name="Note 5 3 2 4 3" xfId="25712" xr:uid="{00000000-0005-0000-0000-0000CB680000}"/>
    <cellStyle name="Note 5 3 2 5" xfId="25713" xr:uid="{00000000-0005-0000-0000-0000CC680000}"/>
    <cellStyle name="Note 5 3 2 5 2" xfId="25714" xr:uid="{00000000-0005-0000-0000-0000CD680000}"/>
    <cellStyle name="Note 5 3 2 5 3" xfId="25715" xr:uid="{00000000-0005-0000-0000-0000CE680000}"/>
    <cellStyle name="Note 5 3 2 6" xfId="25716" xr:uid="{00000000-0005-0000-0000-0000CF680000}"/>
    <cellStyle name="Note 5 3 2 6 2" xfId="25717" xr:uid="{00000000-0005-0000-0000-0000D0680000}"/>
    <cellStyle name="Note 5 3 2 6 3" xfId="25718" xr:uid="{00000000-0005-0000-0000-0000D1680000}"/>
    <cellStyle name="Note 5 3 2 7" xfId="25719" xr:uid="{00000000-0005-0000-0000-0000D2680000}"/>
    <cellStyle name="Note 5 3 2 7 2" xfId="25720" xr:uid="{00000000-0005-0000-0000-0000D3680000}"/>
    <cellStyle name="Note 5 3 2 7 3" xfId="25721" xr:uid="{00000000-0005-0000-0000-0000D4680000}"/>
    <cellStyle name="Note 5 3 2 8" xfId="25722" xr:uid="{00000000-0005-0000-0000-0000D5680000}"/>
    <cellStyle name="Note 5 3 2 9" xfId="25723" xr:uid="{00000000-0005-0000-0000-0000D6680000}"/>
    <cellStyle name="Note 5 3 3" xfId="25724" xr:uid="{00000000-0005-0000-0000-0000D7680000}"/>
    <cellStyle name="Note 5 3 3 2" xfId="25725" xr:uid="{00000000-0005-0000-0000-0000D8680000}"/>
    <cellStyle name="Note 5 3 3 2 2" xfId="25726" xr:uid="{00000000-0005-0000-0000-0000D9680000}"/>
    <cellStyle name="Note 5 3 3 2 2 2" xfId="25727" xr:uid="{00000000-0005-0000-0000-0000DA680000}"/>
    <cellStyle name="Note 5 3 3 2 2 3" xfId="25728" xr:uid="{00000000-0005-0000-0000-0000DB680000}"/>
    <cellStyle name="Note 5 3 3 2 3" xfId="25729" xr:uid="{00000000-0005-0000-0000-0000DC680000}"/>
    <cellStyle name="Note 5 3 3 2 3 2" xfId="25730" xr:uid="{00000000-0005-0000-0000-0000DD680000}"/>
    <cellStyle name="Note 5 3 3 2 3 3" xfId="25731" xr:uid="{00000000-0005-0000-0000-0000DE680000}"/>
    <cellStyle name="Note 5 3 3 2 4" xfId="25732" xr:uid="{00000000-0005-0000-0000-0000DF680000}"/>
    <cellStyle name="Note 5 3 3 2 4 2" xfId="25733" xr:uid="{00000000-0005-0000-0000-0000E0680000}"/>
    <cellStyle name="Note 5 3 3 2 4 3" xfId="25734" xr:uid="{00000000-0005-0000-0000-0000E1680000}"/>
    <cellStyle name="Note 5 3 3 2 5" xfId="25735" xr:uid="{00000000-0005-0000-0000-0000E2680000}"/>
    <cellStyle name="Note 5 3 3 2 5 2" xfId="25736" xr:uid="{00000000-0005-0000-0000-0000E3680000}"/>
    <cellStyle name="Note 5 3 3 2 5 3" xfId="25737" xr:uid="{00000000-0005-0000-0000-0000E4680000}"/>
    <cellStyle name="Note 5 3 3 2 6" xfId="25738" xr:uid="{00000000-0005-0000-0000-0000E5680000}"/>
    <cellStyle name="Note 5 3 3 2 6 2" xfId="25739" xr:uid="{00000000-0005-0000-0000-0000E6680000}"/>
    <cellStyle name="Note 5 3 3 2 6 3" xfId="25740" xr:uid="{00000000-0005-0000-0000-0000E7680000}"/>
    <cellStyle name="Note 5 3 3 2 7" xfId="25741" xr:uid="{00000000-0005-0000-0000-0000E8680000}"/>
    <cellStyle name="Note 5 3 3 2 7 2" xfId="25742" xr:uid="{00000000-0005-0000-0000-0000E9680000}"/>
    <cellStyle name="Note 5 3 3 2 7 3" xfId="25743" xr:uid="{00000000-0005-0000-0000-0000EA680000}"/>
    <cellStyle name="Note 5 3 3 2 8" xfId="25744" xr:uid="{00000000-0005-0000-0000-0000EB680000}"/>
    <cellStyle name="Note 5 3 3 2 9" xfId="25745" xr:uid="{00000000-0005-0000-0000-0000EC680000}"/>
    <cellStyle name="Note 5 3 3 3" xfId="25746" xr:uid="{00000000-0005-0000-0000-0000ED680000}"/>
    <cellStyle name="Note 5 3 3 3 2" xfId="25747" xr:uid="{00000000-0005-0000-0000-0000EE680000}"/>
    <cellStyle name="Note 5 3 3 3 3" xfId="25748" xr:uid="{00000000-0005-0000-0000-0000EF680000}"/>
    <cellStyle name="Note 5 3 3 4" xfId="25749" xr:uid="{00000000-0005-0000-0000-0000F0680000}"/>
    <cellStyle name="Note 5 3 3 4 2" xfId="25750" xr:uid="{00000000-0005-0000-0000-0000F1680000}"/>
    <cellStyle name="Note 5 3 3 4 3" xfId="25751" xr:uid="{00000000-0005-0000-0000-0000F2680000}"/>
    <cellStyle name="Note 5 3 3 5" xfId="25752" xr:uid="{00000000-0005-0000-0000-0000F3680000}"/>
    <cellStyle name="Note 5 3 3 5 2" xfId="25753" xr:uid="{00000000-0005-0000-0000-0000F4680000}"/>
    <cellStyle name="Note 5 3 3 5 3" xfId="25754" xr:uid="{00000000-0005-0000-0000-0000F5680000}"/>
    <cellStyle name="Note 5 3 3 6" xfId="25755" xr:uid="{00000000-0005-0000-0000-0000F6680000}"/>
    <cellStyle name="Note 5 3 3 6 2" xfId="25756" xr:uid="{00000000-0005-0000-0000-0000F7680000}"/>
    <cellStyle name="Note 5 3 3 6 3" xfId="25757" xr:uid="{00000000-0005-0000-0000-0000F8680000}"/>
    <cellStyle name="Note 5 3 3 7" xfId="25758" xr:uid="{00000000-0005-0000-0000-0000F9680000}"/>
    <cellStyle name="Note 5 3 3 7 2" xfId="25759" xr:uid="{00000000-0005-0000-0000-0000FA680000}"/>
    <cellStyle name="Note 5 3 3 7 3" xfId="25760" xr:uid="{00000000-0005-0000-0000-0000FB680000}"/>
    <cellStyle name="Note 5 3 3 8" xfId="25761" xr:uid="{00000000-0005-0000-0000-0000FC680000}"/>
    <cellStyle name="Note 5 3 3 9" xfId="25762" xr:uid="{00000000-0005-0000-0000-0000FD680000}"/>
    <cellStyle name="Note 5 3 4" xfId="25763" xr:uid="{00000000-0005-0000-0000-0000FE680000}"/>
    <cellStyle name="Note 5 3 4 2" xfId="25764" xr:uid="{00000000-0005-0000-0000-0000FF680000}"/>
    <cellStyle name="Note 5 3 4 2 2" xfId="25765" xr:uid="{00000000-0005-0000-0000-000000690000}"/>
    <cellStyle name="Note 5 3 4 2 2 2" xfId="25766" xr:uid="{00000000-0005-0000-0000-000001690000}"/>
    <cellStyle name="Note 5 3 4 2 2 3" xfId="25767" xr:uid="{00000000-0005-0000-0000-000002690000}"/>
    <cellStyle name="Note 5 3 4 2 3" xfId="25768" xr:uid="{00000000-0005-0000-0000-000003690000}"/>
    <cellStyle name="Note 5 3 4 2 3 2" xfId="25769" xr:uid="{00000000-0005-0000-0000-000004690000}"/>
    <cellStyle name="Note 5 3 4 2 3 3" xfId="25770" xr:uid="{00000000-0005-0000-0000-000005690000}"/>
    <cellStyle name="Note 5 3 4 2 4" xfId="25771" xr:uid="{00000000-0005-0000-0000-000006690000}"/>
    <cellStyle name="Note 5 3 4 2 4 2" xfId="25772" xr:uid="{00000000-0005-0000-0000-000007690000}"/>
    <cellStyle name="Note 5 3 4 2 4 3" xfId="25773" xr:uid="{00000000-0005-0000-0000-000008690000}"/>
    <cellStyle name="Note 5 3 4 2 5" xfId="25774" xr:uid="{00000000-0005-0000-0000-000009690000}"/>
    <cellStyle name="Note 5 3 4 2 5 2" xfId="25775" xr:uid="{00000000-0005-0000-0000-00000A690000}"/>
    <cellStyle name="Note 5 3 4 2 5 3" xfId="25776" xr:uid="{00000000-0005-0000-0000-00000B690000}"/>
    <cellStyle name="Note 5 3 4 2 6" xfId="25777" xr:uid="{00000000-0005-0000-0000-00000C690000}"/>
    <cellStyle name="Note 5 3 4 2 6 2" xfId="25778" xr:uid="{00000000-0005-0000-0000-00000D690000}"/>
    <cellStyle name="Note 5 3 4 2 6 3" xfId="25779" xr:uid="{00000000-0005-0000-0000-00000E690000}"/>
    <cellStyle name="Note 5 3 4 2 7" xfId="25780" xr:uid="{00000000-0005-0000-0000-00000F690000}"/>
    <cellStyle name="Note 5 3 4 2 7 2" xfId="25781" xr:uid="{00000000-0005-0000-0000-000010690000}"/>
    <cellStyle name="Note 5 3 4 2 7 3" xfId="25782" xr:uid="{00000000-0005-0000-0000-000011690000}"/>
    <cellStyle name="Note 5 3 4 2 8" xfId="25783" xr:uid="{00000000-0005-0000-0000-000012690000}"/>
    <cellStyle name="Note 5 3 4 2 9" xfId="25784" xr:uid="{00000000-0005-0000-0000-000013690000}"/>
    <cellStyle name="Note 5 3 4 3" xfId="25785" xr:uid="{00000000-0005-0000-0000-000014690000}"/>
    <cellStyle name="Note 5 3 4 3 2" xfId="25786" xr:uid="{00000000-0005-0000-0000-000015690000}"/>
    <cellStyle name="Note 5 3 4 3 3" xfId="25787" xr:uid="{00000000-0005-0000-0000-000016690000}"/>
    <cellStyle name="Note 5 3 4 4" xfId="25788" xr:uid="{00000000-0005-0000-0000-000017690000}"/>
    <cellStyle name="Note 5 3 4 4 2" xfId="25789" xr:uid="{00000000-0005-0000-0000-000018690000}"/>
    <cellStyle name="Note 5 3 4 4 3" xfId="25790" xr:uid="{00000000-0005-0000-0000-000019690000}"/>
    <cellStyle name="Note 5 3 4 5" xfId="25791" xr:uid="{00000000-0005-0000-0000-00001A690000}"/>
    <cellStyle name="Note 5 3 4 5 2" xfId="25792" xr:uid="{00000000-0005-0000-0000-00001B690000}"/>
    <cellStyle name="Note 5 3 4 5 3" xfId="25793" xr:uid="{00000000-0005-0000-0000-00001C690000}"/>
    <cellStyle name="Note 5 3 4 6" xfId="25794" xr:uid="{00000000-0005-0000-0000-00001D690000}"/>
    <cellStyle name="Note 5 3 4 6 2" xfId="25795" xr:uid="{00000000-0005-0000-0000-00001E690000}"/>
    <cellStyle name="Note 5 3 4 6 3" xfId="25796" xr:uid="{00000000-0005-0000-0000-00001F690000}"/>
    <cellStyle name="Note 5 3 4 7" xfId="25797" xr:uid="{00000000-0005-0000-0000-000020690000}"/>
    <cellStyle name="Note 5 3 4 7 2" xfId="25798" xr:uid="{00000000-0005-0000-0000-000021690000}"/>
    <cellStyle name="Note 5 3 4 7 3" xfId="25799" xr:uid="{00000000-0005-0000-0000-000022690000}"/>
    <cellStyle name="Note 5 3 4 8" xfId="25800" xr:uid="{00000000-0005-0000-0000-000023690000}"/>
    <cellStyle name="Note 5 3 4 9" xfId="25801" xr:uid="{00000000-0005-0000-0000-000024690000}"/>
    <cellStyle name="Note 5 3 5" xfId="25802" xr:uid="{00000000-0005-0000-0000-000025690000}"/>
    <cellStyle name="Note 5 3 5 2" xfId="25803" xr:uid="{00000000-0005-0000-0000-000026690000}"/>
    <cellStyle name="Note 5 3 5 2 2" xfId="25804" xr:uid="{00000000-0005-0000-0000-000027690000}"/>
    <cellStyle name="Note 5 3 5 2 3" xfId="25805" xr:uid="{00000000-0005-0000-0000-000028690000}"/>
    <cellStyle name="Note 5 3 5 3" xfId="25806" xr:uid="{00000000-0005-0000-0000-000029690000}"/>
    <cellStyle name="Note 5 3 5 3 2" xfId="25807" xr:uid="{00000000-0005-0000-0000-00002A690000}"/>
    <cellStyle name="Note 5 3 5 3 3" xfId="25808" xr:uid="{00000000-0005-0000-0000-00002B690000}"/>
    <cellStyle name="Note 5 3 5 4" xfId="25809" xr:uid="{00000000-0005-0000-0000-00002C690000}"/>
    <cellStyle name="Note 5 3 5 4 2" xfId="25810" xr:uid="{00000000-0005-0000-0000-00002D690000}"/>
    <cellStyle name="Note 5 3 5 4 3" xfId="25811" xr:uid="{00000000-0005-0000-0000-00002E690000}"/>
    <cellStyle name="Note 5 3 5 5" xfId="25812" xr:uid="{00000000-0005-0000-0000-00002F690000}"/>
    <cellStyle name="Note 5 3 5 5 2" xfId="25813" xr:uid="{00000000-0005-0000-0000-000030690000}"/>
    <cellStyle name="Note 5 3 5 5 3" xfId="25814" xr:uid="{00000000-0005-0000-0000-000031690000}"/>
    <cellStyle name="Note 5 3 5 6" xfId="25815" xr:uid="{00000000-0005-0000-0000-000032690000}"/>
    <cellStyle name="Note 5 3 5 6 2" xfId="25816" xr:uid="{00000000-0005-0000-0000-000033690000}"/>
    <cellStyle name="Note 5 3 5 6 3" xfId="25817" xr:uid="{00000000-0005-0000-0000-000034690000}"/>
    <cellStyle name="Note 5 3 5 7" xfId="25818" xr:uid="{00000000-0005-0000-0000-000035690000}"/>
    <cellStyle name="Note 5 3 5 7 2" xfId="25819" xr:uid="{00000000-0005-0000-0000-000036690000}"/>
    <cellStyle name="Note 5 3 5 7 3" xfId="25820" xr:uid="{00000000-0005-0000-0000-000037690000}"/>
    <cellStyle name="Note 5 3 5 8" xfId="25821" xr:uid="{00000000-0005-0000-0000-000038690000}"/>
    <cellStyle name="Note 5 3 5 9" xfId="25822" xr:uid="{00000000-0005-0000-0000-000039690000}"/>
    <cellStyle name="Note 5 3 6" xfId="25823" xr:uid="{00000000-0005-0000-0000-00003A690000}"/>
    <cellStyle name="Note 5 3 6 2" xfId="25824" xr:uid="{00000000-0005-0000-0000-00003B690000}"/>
    <cellStyle name="Note 5 3 6 3" xfId="25825" xr:uid="{00000000-0005-0000-0000-00003C690000}"/>
    <cellStyle name="Note 5 3 7" xfId="25826" xr:uid="{00000000-0005-0000-0000-00003D690000}"/>
    <cellStyle name="Note 5 3 7 2" xfId="25827" xr:uid="{00000000-0005-0000-0000-00003E690000}"/>
    <cellStyle name="Note 5 3 7 3" xfId="25828" xr:uid="{00000000-0005-0000-0000-00003F690000}"/>
    <cellStyle name="Note 5 3 8" xfId="25829" xr:uid="{00000000-0005-0000-0000-000040690000}"/>
    <cellStyle name="Note 5 3 8 2" xfId="25830" xr:uid="{00000000-0005-0000-0000-000041690000}"/>
    <cellStyle name="Note 5 3 8 3" xfId="25831" xr:uid="{00000000-0005-0000-0000-000042690000}"/>
    <cellStyle name="Note 5 3 9" xfId="25832" xr:uid="{00000000-0005-0000-0000-000043690000}"/>
    <cellStyle name="Note 5 3 9 2" xfId="25833" xr:uid="{00000000-0005-0000-0000-000044690000}"/>
    <cellStyle name="Note 5 3 9 3" xfId="25834" xr:uid="{00000000-0005-0000-0000-000045690000}"/>
    <cellStyle name="Note 5 4" xfId="25835" xr:uid="{00000000-0005-0000-0000-000046690000}"/>
    <cellStyle name="Note 5 4 10" xfId="25836" xr:uid="{00000000-0005-0000-0000-000047690000}"/>
    <cellStyle name="Note 5 4 10 2" xfId="25837" xr:uid="{00000000-0005-0000-0000-000048690000}"/>
    <cellStyle name="Note 5 4 10 3" xfId="25838" xr:uid="{00000000-0005-0000-0000-000049690000}"/>
    <cellStyle name="Note 5 4 11" xfId="25839" xr:uid="{00000000-0005-0000-0000-00004A690000}"/>
    <cellStyle name="Note 5 4 12" xfId="25840" xr:uid="{00000000-0005-0000-0000-00004B690000}"/>
    <cellStyle name="Note 5 4 13" xfId="38115" xr:uid="{00000000-0005-0000-0000-00004C690000}"/>
    <cellStyle name="Note 5 4 2" xfId="25841" xr:uid="{00000000-0005-0000-0000-00004D690000}"/>
    <cellStyle name="Note 5 4 2 2" xfId="25842" xr:uid="{00000000-0005-0000-0000-00004E690000}"/>
    <cellStyle name="Note 5 4 2 2 2" xfId="25843" xr:uid="{00000000-0005-0000-0000-00004F690000}"/>
    <cellStyle name="Note 5 4 2 2 2 2" xfId="25844" xr:uid="{00000000-0005-0000-0000-000050690000}"/>
    <cellStyle name="Note 5 4 2 2 2 3" xfId="25845" xr:uid="{00000000-0005-0000-0000-000051690000}"/>
    <cellStyle name="Note 5 4 2 2 3" xfId="25846" xr:uid="{00000000-0005-0000-0000-000052690000}"/>
    <cellStyle name="Note 5 4 2 2 3 2" xfId="25847" xr:uid="{00000000-0005-0000-0000-000053690000}"/>
    <cellStyle name="Note 5 4 2 2 3 3" xfId="25848" xr:uid="{00000000-0005-0000-0000-000054690000}"/>
    <cellStyle name="Note 5 4 2 2 4" xfId="25849" xr:uid="{00000000-0005-0000-0000-000055690000}"/>
    <cellStyle name="Note 5 4 2 2 4 2" xfId="25850" xr:uid="{00000000-0005-0000-0000-000056690000}"/>
    <cellStyle name="Note 5 4 2 2 4 3" xfId="25851" xr:uid="{00000000-0005-0000-0000-000057690000}"/>
    <cellStyle name="Note 5 4 2 2 5" xfId="25852" xr:uid="{00000000-0005-0000-0000-000058690000}"/>
    <cellStyle name="Note 5 4 2 2 5 2" xfId="25853" xr:uid="{00000000-0005-0000-0000-000059690000}"/>
    <cellStyle name="Note 5 4 2 2 5 3" xfId="25854" xr:uid="{00000000-0005-0000-0000-00005A690000}"/>
    <cellStyle name="Note 5 4 2 2 6" xfId="25855" xr:uid="{00000000-0005-0000-0000-00005B690000}"/>
    <cellStyle name="Note 5 4 2 2 6 2" xfId="25856" xr:uid="{00000000-0005-0000-0000-00005C690000}"/>
    <cellStyle name="Note 5 4 2 2 6 3" xfId="25857" xr:uid="{00000000-0005-0000-0000-00005D690000}"/>
    <cellStyle name="Note 5 4 2 2 7" xfId="25858" xr:uid="{00000000-0005-0000-0000-00005E690000}"/>
    <cellStyle name="Note 5 4 2 2 7 2" xfId="25859" xr:uid="{00000000-0005-0000-0000-00005F690000}"/>
    <cellStyle name="Note 5 4 2 2 7 3" xfId="25860" xr:uid="{00000000-0005-0000-0000-000060690000}"/>
    <cellStyle name="Note 5 4 2 2 8" xfId="25861" xr:uid="{00000000-0005-0000-0000-000061690000}"/>
    <cellStyle name="Note 5 4 2 2 9" xfId="25862" xr:uid="{00000000-0005-0000-0000-000062690000}"/>
    <cellStyle name="Note 5 4 2 3" xfId="25863" xr:uid="{00000000-0005-0000-0000-000063690000}"/>
    <cellStyle name="Note 5 4 2 3 2" xfId="25864" xr:uid="{00000000-0005-0000-0000-000064690000}"/>
    <cellStyle name="Note 5 4 2 3 3" xfId="25865" xr:uid="{00000000-0005-0000-0000-000065690000}"/>
    <cellStyle name="Note 5 4 2 4" xfId="25866" xr:uid="{00000000-0005-0000-0000-000066690000}"/>
    <cellStyle name="Note 5 4 2 4 2" xfId="25867" xr:uid="{00000000-0005-0000-0000-000067690000}"/>
    <cellStyle name="Note 5 4 2 4 3" xfId="25868" xr:uid="{00000000-0005-0000-0000-000068690000}"/>
    <cellStyle name="Note 5 4 2 5" xfId="25869" xr:uid="{00000000-0005-0000-0000-000069690000}"/>
    <cellStyle name="Note 5 4 2 5 2" xfId="25870" xr:uid="{00000000-0005-0000-0000-00006A690000}"/>
    <cellStyle name="Note 5 4 2 5 3" xfId="25871" xr:uid="{00000000-0005-0000-0000-00006B690000}"/>
    <cellStyle name="Note 5 4 2 6" xfId="25872" xr:uid="{00000000-0005-0000-0000-00006C690000}"/>
    <cellStyle name="Note 5 4 2 6 2" xfId="25873" xr:uid="{00000000-0005-0000-0000-00006D690000}"/>
    <cellStyle name="Note 5 4 2 6 3" xfId="25874" xr:uid="{00000000-0005-0000-0000-00006E690000}"/>
    <cellStyle name="Note 5 4 2 7" xfId="25875" xr:uid="{00000000-0005-0000-0000-00006F690000}"/>
    <cellStyle name="Note 5 4 2 7 2" xfId="25876" xr:uid="{00000000-0005-0000-0000-000070690000}"/>
    <cellStyle name="Note 5 4 2 7 3" xfId="25877" xr:uid="{00000000-0005-0000-0000-000071690000}"/>
    <cellStyle name="Note 5 4 2 8" xfId="25878" xr:uid="{00000000-0005-0000-0000-000072690000}"/>
    <cellStyle name="Note 5 4 2 9" xfId="25879" xr:uid="{00000000-0005-0000-0000-000073690000}"/>
    <cellStyle name="Note 5 4 3" xfId="25880" xr:uid="{00000000-0005-0000-0000-000074690000}"/>
    <cellStyle name="Note 5 4 3 2" xfId="25881" xr:uid="{00000000-0005-0000-0000-000075690000}"/>
    <cellStyle name="Note 5 4 3 2 2" xfId="25882" xr:uid="{00000000-0005-0000-0000-000076690000}"/>
    <cellStyle name="Note 5 4 3 2 2 2" xfId="25883" xr:uid="{00000000-0005-0000-0000-000077690000}"/>
    <cellStyle name="Note 5 4 3 2 2 3" xfId="25884" xr:uid="{00000000-0005-0000-0000-000078690000}"/>
    <cellStyle name="Note 5 4 3 2 3" xfId="25885" xr:uid="{00000000-0005-0000-0000-000079690000}"/>
    <cellStyle name="Note 5 4 3 2 3 2" xfId="25886" xr:uid="{00000000-0005-0000-0000-00007A690000}"/>
    <cellStyle name="Note 5 4 3 2 3 3" xfId="25887" xr:uid="{00000000-0005-0000-0000-00007B690000}"/>
    <cellStyle name="Note 5 4 3 2 4" xfId="25888" xr:uid="{00000000-0005-0000-0000-00007C690000}"/>
    <cellStyle name="Note 5 4 3 2 4 2" xfId="25889" xr:uid="{00000000-0005-0000-0000-00007D690000}"/>
    <cellStyle name="Note 5 4 3 2 4 3" xfId="25890" xr:uid="{00000000-0005-0000-0000-00007E690000}"/>
    <cellStyle name="Note 5 4 3 2 5" xfId="25891" xr:uid="{00000000-0005-0000-0000-00007F690000}"/>
    <cellStyle name="Note 5 4 3 2 5 2" xfId="25892" xr:uid="{00000000-0005-0000-0000-000080690000}"/>
    <cellStyle name="Note 5 4 3 2 5 3" xfId="25893" xr:uid="{00000000-0005-0000-0000-000081690000}"/>
    <cellStyle name="Note 5 4 3 2 6" xfId="25894" xr:uid="{00000000-0005-0000-0000-000082690000}"/>
    <cellStyle name="Note 5 4 3 2 6 2" xfId="25895" xr:uid="{00000000-0005-0000-0000-000083690000}"/>
    <cellStyle name="Note 5 4 3 2 6 3" xfId="25896" xr:uid="{00000000-0005-0000-0000-000084690000}"/>
    <cellStyle name="Note 5 4 3 2 7" xfId="25897" xr:uid="{00000000-0005-0000-0000-000085690000}"/>
    <cellStyle name="Note 5 4 3 2 7 2" xfId="25898" xr:uid="{00000000-0005-0000-0000-000086690000}"/>
    <cellStyle name="Note 5 4 3 2 7 3" xfId="25899" xr:uid="{00000000-0005-0000-0000-000087690000}"/>
    <cellStyle name="Note 5 4 3 2 8" xfId="25900" xr:uid="{00000000-0005-0000-0000-000088690000}"/>
    <cellStyle name="Note 5 4 3 2 9" xfId="25901" xr:uid="{00000000-0005-0000-0000-000089690000}"/>
    <cellStyle name="Note 5 4 3 3" xfId="25902" xr:uid="{00000000-0005-0000-0000-00008A690000}"/>
    <cellStyle name="Note 5 4 3 3 2" xfId="25903" xr:uid="{00000000-0005-0000-0000-00008B690000}"/>
    <cellStyle name="Note 5 4 3 3 3" xfId="25904" xr:uid="{00000000-0005-0000-0000-00008C690000}"/>
    <cellStyle name="Note 5 4 3 4" xfId="25905" xr:uid="{00000000-0005-0000-0000-00008D690000}"/>
    <cellStyle name="Note 5 4 3 4 2" xfId="25906" xr:uid="{00000000-0005-0000-0000-00008E690000}"/>
    <cellStyle name="Note 5 4 3 4 3" xfId="25907" xr:uid="{00000000-0005-0000-0000-00008F690000}"/>
    <cellStyle name="Note 5 4 3 5" xfId="25908" xr:uid="{00000000-0005-0000-0000-000090690000}"/>
    <cellStyle name="Note 5 4 3 5 2" xfId="25909" xr:uid="{00000000-0005-0000-0000-000091690000}"/>
    <cellStyle name="Note 5 4 3 5 3" xfId="25910" xr:uid="{00000000-0005-0000-0000-000092690000}"/>
    <cellStyle name="Note 5 4 3 6" xfId="25911" xr:uid="{00000000-0005-0000-0000-000093690000}"/>
    <cellStyle name="Note 5 4 3 6 2" xfId="25912" xr:uid="{00000000-0005-0000-0000-000094690000}"/>
    <cellStyle name="Note 5 4 3 6 3" xfId="25913" xr:uid="{00000000-0005-0000-0000-000095690000}"/>
    <cellStyle name="Note 5 4 3 7" xfId="25914" xr:uid="{00000000-0005-0000-0000-000096690000}"/>
    <cellStyle name="Note 5 4 3 7 2" xfId="25915" xr:uid="{00000000-0005-0000-0000-000097690000}"/>
    <cellStyle name="Note 5 4 3 7 3" xfId="25916" xr:uid="{00000000-0005-0000-0000-000098690000}"/>
    <cellStyle name="Note 5 4 3 8" xfId="25917" xr:uid="{00000000-0005-0000-0000-000099690000}"/>
    <cellStyle name="Note 5 4 3 9" xfId="25918" xr:uid="{00000000-0005-0000-0000-00009A690000}"/>
    <cellStyle name="Note 5 4 4" xfId="25919" xr:uid="{00000000-0005-0000-0000-00009B690000}"/>
    <cellStyle name="Note 5 4 4 2" xfId="25920" xr:uid="{00000000-0005-0000-0000-00009C690000}"/>
    <cellStyle name="Note 5 4 4 2 2" xfId="25921" xr:uid="{00000000-0005-0000-0000-00009D690000}"/>
    <cellStyle name="Note 5 4 4 2 2 2" xfId="25922" xr:uid="{00000000-0005-0000-0000-00009E690000}"/>
    <cellStyle name="Note 5 4 4 2 2 3" xfId="25923" xr:uid="{00000000-0005-0000-0000-00009F690000}"/>
    <cellStyle name="Note 5 4 4 2 3" xfId="25924" xr:uid="{00000000-0005-0000-0000-0000A0690000}"/>
    <cellStyle name="Note 5 4 4 2 3 2" xfId="25925" xr:uid="{00000000-0005-0000-0000-0000A1690000}"/>
    <cellStyle name="Note 5 4 4 2 3 3" xfId="25926" xr:uid="{00000000-0005-0000-0000-0000A2690000}"/>
    <cellStyle name="Note 5 4 4 2 4" xfId="25927" xr:uid="{00000000-0005-0000-0000-0000A3690000}"/>
    <cellStyle name="Note 5 4 4 2 4 2" xfId="25928" xr:uid="{00000000-0005-0000-0000-0000A4690000}"/>
    <cellStyle name="Note 5 4 4 2 4 3" xfId="25929" xr:uid="{00000000-0005-0000-0000-0000A5690000}"/>
    <cellStyle name="Note 5 4 4 2 5" xfId="25930" xr:uid="{00000000-0005-0000-0000-0000A6690000}"/>
    <cellStyle name="Note 5 4 4 2 5 2" xfId="25931" xr:uid="{00000000-0005-0000-0000-0000A7690000}"/>
    <cellStyle name="Note 5 4 4 2 5 3" xfId="25932" xr:uid="{00000000-0005-0000-0000-0000A8690000}"/>
    <cellStyle name="Note 5 4 4 2 6" xfId="25933" xr:uid="{00000000-0005-0000-0000-0000A9690000}"/>
    <cellStyle name="Note 5 4 4 2 6 2" xfId="25934" xr:uid="{00000000-0005-0000-0000-0000AA690000}"/>
    <cellStyle name="Note 5 4 4 2 6 3" xfId="25935" xr:uid="{00000000-0005-0000-0000-0000AB690000}"/>
    <cellStyle name="Note 5 4 4 2 7" xfId="25936" xr:uid="{00000000-0005-0000-0000-0000AC690000}"/>
    <cellStyle name="Note 5 4 4 2 7 2" xfId="25937" xr:uid="{00000000-0005-0000-0000-0000AD690000}"/>
    <cellStyle name="Note 5 4 4 2 7 3" xfId="25938" xr:uid="{00000000-0005-0000-0000-0000AE690000}"/>
    <cellStyle name="Note 5 4 4 2 8" xfId="25939" xr:uid="{00000000-0005-0000-0000-0000AF690000}"/>
    <cellStyle name="Note 5 4 4 2 9" xfId="25940" xr:uid="{00000000-0005-0000-0000-0000B0690000}"/>
    <cellStyle name="Note 5 4 4 3" xfId="25941" xr:uid="{00000000-0005-0000-0000-0000B1690000}"/>
    <cellStyle name="Note 5 4 4 3 2" xfId="25942" xr:uid="{00000000-0005-0000-0000-0000B2690000}"/>
    <cellStyle name="Note 5 4 4 3 3" xfId="25943" xr:uid="{00000000-0005-0000-0000-0000B3690000}"/>
    <cellStyle name="Note 5 4 4 4" xfId="25944" xr:uid="{00000000-0005-0000-0000-0000B4690000}"/>
    <cellStyle name="Note 5 4 4 4 2" xfId="25945" xr:uid="{00000000-0005-0000-0000-0000B5690000}"/>
    <cellStyle name="Note 5 4 4 4 3" xfId="25946" xr:uid="{00000000-0005-0000-0000-0000B6690000}"/>
    <cellStyle name="Note 5 4 4 5" xfId="25947" xr:uid="{00000000-0005-0000-0000-0000B7690000}"/>
    <cellStyle name="Note 5 4 4 5 2" xfId="25948" xr:uid="{00000000-0005-0000-0000-0000B8690000}"/>
    <cellStyle name="Note 5 4 4 5 3" xfId="25949" xr:uid="{00000000-0005-0000-0000-0000B9690000}"/>
    <cellStyle name="Note 5 4 4 6" xfId="25950" xr:uid="{00000000-0005-0000-0000-0000BA690000}"/>
    <cellStyle name="Note 5 4 4 6 2" xfId="25951" xr:uid="{00000000-0005-0000-0000-0000BB690000}"/>
    <cellStyle name="Note 5 4 4 6 3" xfId="25952" xr:uid="{00000000-0005-0000-0000-0000BC690000}"/>
    <cellStyle name="Note 5 4 4 7" xfId="25953" xr:uid="{00000000-0005-0000-0000-0000BD690000}"/>
    <cellStyle name="Note 5 4 4 7 2" xfId="25954" xr:uid="{00000000-0005-0000-0000-0000BE690000}"/>
    <cellStyle name="Note 5 4 4 7 3" xfId="25955" xr:uid="{00000000-0005-0000-0000-0000BF690000}"/>
    <cellStyle name="Note 5 4 4 8" xfId="25956" xr:uid="{00000000-0005-0000-0000-0000C0690000}"/>
    <cellStyle name="Note 5 4 4 9" xfId="25957" xr:uid="{00000000-0005-0000-0000-0000C1690000}"/>
    <cellStyle name="Note 5 4 5" xfId="25958" xr:uid="{00000000-0005-0000-0000-0000C2690000}"/>
    <cellStyle name="Note 5 4 5 2" xfId="25959" xr:uid="{00000000-0005-0000-0000-0000C3690000}"/>
    <cellStyle name="Note 5 4 5 2 2" xfId="25960" xr:uid="{00000000-0005-0000-0000-0000C4690000}"/>
    <cellStyle name="Note 5 4 5 2 3" xfId="25961" xr:uid="{00000000-0005-0000-0000-0000C5690000}"/>
    <cellStyle name="Note 5 4 5 3" xfId="25962" xr:uid="{00000000-0005-0000-0000-0000C6690000}"/>
    <cellStyle name="Note 5 4 5 3 2" xfId="25963" xr:uid="{00000000-0005-0000-0000-0000C7690000}"/>
    <cellStyle name="Note 5 4 5 3 3" xfId="25964" xr:uid="{00000000-0005-0000-0000-0000C8690000}"/>
    <cellStyle name="Note 5 4 5 4" xfId="25965" xr:uid="{00000000-0005-0000-0000-0000C9690000}"/>
    <cellStyle name="Note 5 4 5 4 2" xfId="25966" xr:uid="{00000000-0005-0000-0000-0000CA690000}"/>
    <cellStyle name="Note 5 4 5 4 3" xfId="25967" xr:uid="{00000000-0005-0000-0000-0000CB690000}"/>
    <cellStyle name="Note 5 4 5 5" xfId="25968" xr:uid="{00000000-0005-0000-0000-0000CC690000}"/>
    <cellStyle name="Note 5 4 5 5 2" xfId="25969" xr:uid="{00000000-0005-0000-0000-0000CD690000}"/>
    <cellStyle name="Note 5 4 5 5 3" xfId="25970" xr:uid="{00000000-0005-0000-0000-0000CE690000}"/>
    <cellStyle name="Note 5 4 5 6" xfId="25971" xr:uid="{00000000-0005-0000-0000-0000CF690000}"/>
    <cellStyle name="Note 5 4 5 6 2" xfId="25972" xr:uid="{00000000-0005-0000-0000-0000D0690000}"/>
    <cellStyle name="Note 5 4 5 6 3" xfId="25973" xr:uid="{00000000-0005-0000-0000-0000D1690000}"/>
    <cellStyle name="Note 5 4 5 7" xfId="25974" xr:uid="{00000000-0005-0000-0000-0000D2690000}"/>
    <cellStyle name="Note 5 4 5 7 2" xfId="25975" xr:uid="{00000000-0005-0000-0000-0000D3690000}"/>
    <cellStyle name="Note 5 4 5 7 3" xfId="25976" xr:uid="{00000000-0005-0000-0000-0000D4690000}"/>
    <cellStyle name="Note 5 4 5 8" xfId="25977" xr:uid="{00000000-0005-0000-0000-0000D5690000}"/>
    <cellStyle name="Note 5 4 5 9" xfId="25978" xr:uid="{00000000-0005-0000-0000-0000D6690000}"/>
    <cellStyle name="Note 5 4 6" xfId="25979" xr:uid="{00000000-0005-0000-0000-0000D7690000}"/>
    <cellStyle name="Note 5 4 6 2" xfId="25980" xr:uid="{00000000-0005-0000-0000-0000D8690000}"/>
    <cellStyle name="Note 5 4 6 3" xfId="25981" xr:uid="{00000000-0005-0000-0000-0000D9690000}"/>
    <cellStyle name="Note 5 4 7" xfId="25982" xr:uid="{00000000-0005-0000-0000-0000DA690000}"/>
    <cellStyle name="Note 5 4 7 2" xfId="25983" xr:uid="{00000000-0005-0000-0000-0000DB690000}"/>
    <cellStyle name="Note 5 4 7 3" xfId="25984" xr:uid="{00000000-0005-0000-0000-0000DC690000}"/>
    <cellStyle name="Note 5 4 8" xfId="25985" xr:uid="{00000000-0005-0000-0000-0000DD690000}"/>
    <cellStyle name="Note 5 4 8 2" xfId="25986" xr:uid="{00000000-0005-0000-0000-0000DE690000}"/>
    <cellStyle name="Note 5 4 8 3" xfId="25987" xr:uid="{00000000-0005-0000-0000-0000DF690000}"/>
    <cellStyle name="Note 5 4 9" xfId="25988" xr:uid="{00000000-0005-0000-0000-0000E0690000}"/>
    <cellStyle name="Note 5 4 9 2" xfId="25989" xr:uid="{00000000-0005-0000-0000-0000E1690000}"/>
    <cellStyle name="Note 5 4 9 3" xfId="25990" xr:uid="{00000000-0005-0000-0000-0000E2690000}"/>
    <cellStyle name="Note 5 5" xfId="25991" xr:uid="{00000000-0005-0000-0000-0000E3690000}"/>
    <cellStyle name="Note 5 5 2" xfId="25992" xr:uid="{00000000-0005-0000-0000-0000E4690000}"/>
    <cellStyle name="Note 5 5 2 2" xfId="25993" xr:uid="{00000000-0005-0000-0000-0000E5690000}"/>
    <cellStyle name="Note 5 5 2 3" xfId="25994" xr:uid="{00000000-0005-0000-0000-0000E6690000}"/>
    <cellStyle name="Note 5 5 3" xfId="25995" xr:uid="{00000000-0005-0000-0000-0000E7690000}"/>
    <cellStyle name="Note 5 5 3 2" xfId="25996" xr:uid="{00000000-0005-0000-0000-0000E8690000}"/>
    <cellStyle name="Note 5 5 3 3" xfId="25997" xr:uid="{00000000-0005-0000-0000-0000E9690000}"/>
    <cellStyle name="Note 5 5 4" xfId="25998" xr:uid="{00000000-0005-0000-0000-0000EA690000}"/>
    <cellStyle name="Note 5 5 4 2" xfId="25999" xr:uid="{00000000-0005-0000-0000-0000EB690000}"/>
    <cellStyle name="Note 5 5 4 3" xfId="26000" xr:uid="{00000000-0005-0000-0000-0000EC690000}"/>
    <cellStyle name="Note 5 5 5" xfId="26001" xr:uid="{00000000-0005-0000-0000-0000ED690000}"/>
    <cellStyle name="Note 5 5 5 2" xfId="26002" xr:uid="{00000000-0005-0000-0000-0000EE690000}"/>
    <cellStyle name="Note 5 5 5 3" xfId="26003" xr:uid="{00000000-0005-0000-0000-0000EF690000}"/>
    <cellStyle name="Note 5 5 6" xfId="26004" xr:uid="{00000000-0005-0000-0000-0000F0690000}"/>
    <cellStyle name="Note 5 5 6 2" xfId="26005" xr:uid="{00000000-0005-0000-0000-0000F1690000}"/>
    <cellStyle name="Note 5 5 6 3" xfId="26006" xr:uid="{00000000-0005-0000-0000-0000F2690000}"/>
    <cellStyle name="Note 5 5 7" xfId="26007" xr:uid="{00000000-0005-0000-0000-0000F3690000}"/>
    <cellStyle name="Note 5 5 7 2" xfId="26008" xr:uid="{00000000-0005-0000-0000-0000F4690000}"/>
    <cellStyle name="Note 5 5 7 3" xfId="26009" xr:uid="{00000000-0005-0000-0000-0000F5690000}"/>
    <cellStyle name="Note 5 5 8" xfId="26010" xr:uid="{00000000-0005-0000-0000-0000F6690000}"/>
    <cellStyle name="Note 5 5 9" xfId="26011" xr:uid="{00000000-0005-0000-0000-0000F7690000}"/>
    <cellStyle name="Note 5 6" xfId="26012" xr:uid="{00000000-0005-0000-0000-0000F8690000}"/>
    <cellStyle name="Note 5 6 2" xfId="26013" xr:uid="{00000000-0005-0000-0000-0000F9690000}"/>
    <cellStyle name="Note 5 6 3" xfId="26014" xr:uid="{00000000-0005-0000-0000-0000FA690000}"/>
    <cellStyle name="Note 5 7" xfId="26015" xr:uid="{00000000-0005-0000-0000-0000FB690000}"/>
    <cellStyle name="Note 5 7 2" xfId="26016" xr:uid="{00000000-0005-0000-0000-0000FC690000}"/>
    <cellStyle name="Note 5 7 3" xfId="26017" xr:uid="{00000000-0005-0000-0000-0000FD690000}"/>
    <cellStyle name="Note 5 8" xfId="26018" xr:uid="{00000000-0005-0000-0000-0000FE690000}"/>
    <cellStyle name="Note 5 8 2" xfId="26019" xr:uid="{00000000-0005-0000-0000-0000FF690000}"/>
    <cellStyle name="Note 5 8 3" xfId="26020" xr:uid="{00000000-0005-0000-0000-0000006A0000}"/>
    <cellStyle name="Note 5 9" xfId="26021" xr:uid="{00000000-0005-0000-0000-0000016A0000}"/>
    <cellStyle name="Note 5 9 2" xfId="26022" xr:uid="{00000000-0005-0000-0000-0000026A0000}"/>
    <cellStyle name="Note 5 9 3" xfId="26023" xr:uid="{00000000-0005-0000-0000-0000036A0000}"/>
    <cellStyle name="Note 6" xfId="26024" xr:uid="{00000000-0005-0000-0000-0000046A0000}"/>
    <cellStyle name="Note 6 10" xfId="26025" xr:uid="{00000000-0005-0000-0000-0000056A0000}"/>
    <cellStyle name="Note 6 10 2" xfId="26026" xr:uid="{00000000-0005-0000-0000-0000066A0000}"/>
    <cellStyle name="Note 6 10 3" xfId="26027" xr:uid="{00000000-0005-0000-0000-0000076A0000}"/>
    <cellStyle name="Note 6 11" xfId="26028" xr:uid="{00000000-0005-0000-0000-0000086A0000}"/>
    <cellStyle name="Note 6 12" xfId="26029" xr:uid="{00000000-0005-0000-0000-0000096A0000}"/>
    <cellStyle name="Note 6 13" xfId="38116" xr:uid="{00000000-0005-0000-0000-00000A6A0000}"/>
    <cellStyle name="Note 6 2" xfId="26030" xr:uid="{00000000-0005-0000-0000-00000B6A0000}"/>
    <cellStyle name="Note 6 2 10" xfId="26031" xr:uid="{00000000-0005-0000-0000-00000C6A0000}"/>
    <cellStyle name="Note 6 2 10 2" xfId="26032" xr:uid="{00000000-0005-0000-0000-00000D6A0000}"/>
    <cellStyle name="Note 6 2 10 3" xfId="26033" xr:uid="{00000000-0005-0000-0000-00000E6A0000}"/>
    <cellStyle name="Note 6 2 11" xfId="26034" xr:uid="{00000000-0005-0000-0000-00000F6A0000}"/>
    <cellStyle name="Note 6 2 12" xfId="26035" xr:uid="{00000000-0005-0000-0000-0000106A0000}"/>
    <cellStyle name="Note 6 2 13" xfId="38117" xr:uid="{00000000-0005-0000-0000-0000116A0000}"/>
    <cellStyle name="Note 6 2 2" xfId="26036" xr:uid="{00000000-0005-0000-0000-0000126A0000}"/>
    <cellStyle name="Note 6 2 2 2" xfId="26037" xr:uid="{00000000-0005-0000-0000-0000136A0000}"/>
    <cellStyle name="Note 6 2 2 2 2" xfId="26038" xr:uid="{00000000-0005-0000-0000-0000146A0000}"/>
    <cellStyle name="Note 6 2 2 2 2 2" xfId="26039" xr:uid="{00000000-0005-0000-0000-0000156A0000}"/>
    <cellStyle name="Note 6 2 2 2 2 3" xfId="26040" xr:uid="{00000000-0005-0000-0000-0000166A0000}"/>
    <cellStyle name="Note 6 2 2 2 3" xfId="26041" xr:uid="{00000000-0005-0000-0000-0000176A0000}"/>
    <cellStyle name="Note 6 2 2 2 3 2" xfId="26042" xr:uid="{00000000-0005-0000-0000-0000186A0000}"/>
    <cellStyle name="Note 6 2 2 2 3 3" xfId="26043" xr:uid="{00000000-0005-0000-0000-0000196A0000}"/>
    <cellStyle name="Note 6 2 2 2 4" xfId="26044" xr:uid="{00000000-0005-0000-0000-00001A6A0000}"/>
    <cellStyle name="Note 6 2 2 2 4 2" xfId="26045" xr:uid="{00000000-0005-0000-0000-00001B6A0000}"/>
    <cellStyle name="Note 6 2 2 2 4 3" xfId="26046" xr:uid="{00000000-0005-0000-0000-00001C6A0000}"/>
    <cellStyle name="Note 6 2 2 2 5" xfId="26047" xr:uid="{00000000-0005-0000-0000-00001D6A0000}"/>
    <cellStyle name="Note 6 2 2 2 5 2" xfId="26048" xr:uid="{00000000-0005-0000-0000-00001E6A0000}"/>
    <cellStyle name="Note 6 2 2 2 5 3" xfId="26049" xr:uid="{00000000-0005-0000-0000-00001F6A0000}"/>
    <cellStyle name="Note 6 2 2 2 6" xfId="26050" xr:uid="{00000000-0005-0000-0000-0000206A0000}"/>
    <cellStyle name="Note 6 2 2 2 6 2" xfId="26051" xr:uid="{00000000-0005-0000-0000-0000216A0000}"/>
    <cellStyle name="Note 6 2 2 2 6 3" xfId="26052" xr:uid="{00000000-0005-0000-0000-0000226A0000}"/>
    <cellStyle name="Note 6 2 2 2 7" xfId="26053" xr:uid="{00000000-0005-0000-0000-0000236A0000}"/>
    <cellStyle name="Note 6 2 2 2 7 2" xfId="26054" xr:uid="{00000000-0005-0000-0000-0000246A0000}"/>
    <cellStyle name="Note 6 2 2 2 7 3" xfId="26055" xr:uid="{00000000-0005-0000-0000-0000256A0000}"/>
    <cellStyle name="Note 6 2 2 2 8" xfId="26056" xr:uid="{00000000-0005-0000-0000-0000266A0000}"/>
    <cellStyle name="Note 6 2 2 2 9" xfId="26057" xr:uid="{00000000-0005-0000-0000-0000276A0000}"/>
    <cellStyle name="Note 6 2 2 3" xfId="26058" xr:uid="{00000000-0005-0000-0000-0000286A0000}"/>
    <cellStyle name="Note 6 2 2 3 2" xfId="26059" xr:uid="{00000000-0005-0000-0000-0000296A0000}"/>
    <cellStyle name="Note 6 2 2 3 3" xfId="26060" xr:uid="{00000000-0005-0000-0000-00002A6A0000}"/>
    <cellStyle name="Note 6 2 2 4" xfId="26061" xr:uid="{00000000-0005-0000-0000-00002B6A0000}"/>
    <cellStyle name="Note 6 2 2 4 2" xfId="26062" xr:uid="{00000000-0005-0000-0000-00002C6A0000}"/>
    <cellStyle name="Note 6 2 2 4 3" xfId="26063" xr:uid="{00000000-0005-0000-0000-00002D6A0000}"/>
    <cellStyle name="Note 6 2 2 5" xfId="26064" xr:uid="{00000000-0005-0000-0000-00002E6A0000}"/>
    <cellStyle name="Note 6 2 2 5 2" xfId="26065" xr:uid="{00000000-0005-0000-0000-00002F6A0000}"/>
    <cellStyle name="Note 6 2 2 5 3" xfId="26066" xr:uid="{00000000-0005-0000-0000-0000306A0000}"/>
    <cellStyle name="Note 6 2 2 6" xfId="26067" xr:uid="{00000000-0005-0000-0000-0000316A0000}"/>
    <cellStyle name="Note 6 2 2 6 2" xfId="26068" xr:uid="{00000000-0005-0000-0000-0000326A0000}"/>
    <cellStyle name="Note 6 2 2 6 3" xfId="26069" xr:uid="{00000000-0005-0000-0000-0000336A0000}"/>
    <cellStyle name="Note 6 2 2 7" xfId="26070" xr:uid="{00000000-0005-0000-0000-0000346A0000}"/>
    <cellStyle name="Note 6 2 2 7 2" xfId="26071" xr:uid="{00000000-0005-0000-0000-0000356A0000}"/>
    <cellStyle name="Note 6 2 2 7 3" xfId="26072" xr:uid="{00000000-0005-0000-0000-0000366A0000}"/>
    <cellStyle name="Note 6 2 2 8" xfId="26073" xr:uid="{00000000-0005-0000-0000-0000376A0000}"/>
    <cellStyle name="Note 6 2 2 9" xfId="26074" xr:uid="{00000000-0005-0000-0000-0000386A0000}"/>
    <cellStyle name="Note 6 2 3" xfId="26075" xr:uid="{00000000-0005-0000-0000-0000396A0000}"/>
    <cellStyle name="Note 6 2 3 2" xfId="26076" xr:uid="{00000000-0005-0000-0000-00003A6A0000}"/>
    <cellStyle name="Note 6 2 3 2 2" xfId="26077" xr:uid="{00000000-0005-0000-0000-00003B6A0000}"/>
    <cellStyle name="Note 6 2 3 2 2 2" xfId="26078" xr:uid="{00000000-0005-0000-0000-00003C6A0000}"/>
    <cellStyle name="Note 6 2 3 2 2 3" xfId="26079" xr:uid="{00000000-0005-0000-0000-00003D6A0000}"/>
    <cellStyle name="Note 6 2 3 2 3" xfId="26080" xr:uid="{00000000-0005-0000-0000-00003E6A0000}"/>
    <cellStyle name="Note 6 2 3 2 3 2" xfId="26081" xr:uid="{00000000-0005-0000-0000-00003F6A0000}"/>
    <cellStyle name="Note 6 2 3 2 3 3" xfId="26082" xr:uid="{00000000-0005-0000-0000-0000406A0000}"/>
    <cellStyle name="Note 6 2 3 2 4" xfId="26083" xr:uid="{00000000-0005-0000-0000-0000416A0000}"/>
    <cellStyle name="Note 6 2 3 2 4 2" xfId="26084" xr:uid="{00000000-0005-0000-0000-0000426A0000}"/>
    <cellStyle name="Note 6 2 3 2 4 3" xfId="26085" xr:uid="{00000000-0005-0000-0000-0000436A0000}"/>
    <cellStyle name="Note 6 2 3 2 5" xfId="26086" xr:uid="{00000000-0005-0000-0000-0000446A0000}"/>
    <cellStyle name="Note 6 2 3 2 5 2" xfId="26087" xr:uid="{00000000-0005-0000-0000-0000456A0000}"/>
    <cellStyle name="Note 6 2 3 2 5 3" xfId="26088" xr:uid="{00000000-0005-0000-0000-0000466A0000}"/>
    <cellStyle name="Note 6 2 3 2 6" xfId="26089" xr:uid="{00000000-0005-0000-0000-0000476A0000}"/>
    <cellStyle name="Note 6 2 3 2 6 2" xfId="26090" xr:uid="{00000000-0005-0000-0000-0000486A0000}"/>
    <cellStyle name="Note 6 2 3 2 6 3" xfId="26091" xr:uid="{00000000-0005-0000-0000-0000496A0000}"/>
    <cellStyle name="Note 6 2 3 2 7" xfId="26092" xr:uid="{00000000-0005-0000-0000-00004A6A0000}"/>
    <cellStyle name="Note 6 2 3 2 7 2" xfId="26093" xr:uid="{00000000-0005-0000-0000-00004B6A0000}"/>
    <cellStyle name="Note 6 2 3 2 7 3" xfId="26094" xr:uid="{00000000-0005-0000-0000-00004C6A0000}"/>
    <cellStyle name="Note 6 2 3 2 8" xfId="26095" xr:uid="{00000000-0005-0000-0000-00004D6A0000}"/>
    <cellStyle name="Note 6 2 3 2 9" xfId="26096" xr:uid="{00000000-0005-0000-0000-00004E6A0000}"/>
    <cellStyle name="Note 6 2 3 3" xfId="26097" xr:uid="{00000000-0005-0000-0000-00004F6A0000}"/>
    <cellStyle name="Note 6 2 3 3 2" xfId="26098" xr:uid="{00000000-0005-0000-0000-0000506A0000}"/>
    <cellStyle name="Note 6 2 3 3 3" xfId="26099" xr:uid="{00000000-0005-0000-0000-0000516A0000}"/>
    <cellStyle name="Note 6 2 3 4" xfId="26100" xr:uid="{00000000-0005-0000-0000-0000526A0000}"/>
    <cellStyle name="Note 6 2 3 4 2" xfId="26101" xr:uid="{00000000-0005-0000-0000-0000536A0000}"/>
    <cellStyle name="Note 6 2 3 4 3" xfId="26102" xr:uid="{00000000-0005-0000-0000-0000546A0000}"/>
    <cellStyle name="Note 6 2 3 5" xfId="26103" xr:uid="{00000000-0005-0000-0000-0000556A0000}"/>
    <cellStyle name="Note 6 2 3 5 2" xfId="26104" xr:uid="{00000000-0005-0000-0000-0000566A0000}"/>
    <cellStyle name="Note 6 2 3 5 3" xfId="26105" xr:uid="{00000000-0005-0000-0000-0000576A0000}"/>
    <cellStyle name="Note 6 2 3 6" xfId="26106" xr:uid="{00000000-0005-0000-0000-0000586A0000}"/>
    <cellStyle name="Note 6 2 3 6 2" xfId="26107" xr:uid="{00000000-0005-0000-0000-0000596A0000}"/>
    <cellStyle name="Note 6 2 3 6 3" xfId="26108" xr:uid="{00000000-0005-0000-0000-00005A6A0000}"/>
    <cellStyle name="Note 6 2 3 7" xfId="26109" xr:uid="{00000000-0005-0000-0000-00005B6A0000}"/>
    <cellStyle name="Note 6 2 3 7 2" xfId="26110" xr:uid="{00000000-0005-0000-0000-00005C6A0000}"/>
    <cellStyle name="Note 6 2 3 7 3" xfId="26111" xr:uid="{00000000-0005-0000-0000-00005D6A0000}"/>
    <cellStyle name="Note 6 2 3 8" xfId="26112" xr:uid="{00000000-0005-0000-0000-00005E6A0000}"/>
    <cellStyle name="Note 6 2 3 9" xfId="26113" xr:uid="{00000000-0005-0000-0000-00005F6A0000}"/>
    <cellStyle name="Note 6 2 4" xfId="26114" xr:uid="{00000000-0005-0000-0000-0000606A0000}"/>
    <cellStyle name="Note 6 2 4 2" xfId="26115" xr:uid="{00000000-0005-0000-0000-0000616A0000}"/>
    <cellStyle name="Note 6 2 4 2 2" xfId="26116" xr:uid="{00000000-0005-0000-0000-0000626A0000}"/>
    <cellStyle name="Note 6 2 4 2 2 2" xfId="26117" xr:uid="{00000000-0005-0000-0000-0000636A0000}"/>
    <cellStyle name="Note 6 2 4 2 2 3" xfId="26118" xr:uid="{00000000-0005-0000-0000-0000646A0000}"/>
    <cellStyle name="Note 6 2 4 2 3" xfId="26119" xr:uid="{00000000-0005-0000-0000-0000656A0000}"/>
    <cellStyle name="Note 6 2 4 2 3 2" xfId="26120" xr:uid="{00000000-0005-0000-0000-0000666A0000}"/>
    <cellStyle name="Note 6 2 4 2 3 3" xfId="26121" xr:uid="{00000000-0005-0000-0000-0000676A0000}"/>
    <cellStyle name="Note 6 2 4 2 4" xfId="26122" xr:uid="{00000000-0005-0000-0000-0000686A0000}"/>
    <cellStyle name="Note 6 2 4 2 4 2" xfId="26123" xr:uid="{00000000-0005-0000-0000-0000696A0000}"/>
    <cellStyle name="Note 6 2 4 2 4 3" xfId="26124" xr:uid="{00000000-0005-0000-0000-00006A6A0000}"/>
    <cellStyle name="Note 6 2 4 2 5" xfId="26125" xr:uid="{00000000-0005-0000-0000-00006B6A0000}"/>
    <cellStyle name="Note 6 2 4 2 5 2" xfId="26126" xr:uid="{00000000-0005-0000-0000-00006C6A0000}"/>
    <cellStyle name="Note 6 2 4 2 5 3" xfId="26127" xr:uid="{00000000-0005-0000-0000-00006D6A0000}"/>
    <cellStyle name="Note 6 2 4 2 6" xfId="26128" xr:uid="{00000000-0005-0000-0000-00006E6A0000}"/>
    <cellStyle name="Note 6 2 4 2 6 2" xfId="26129" xr:uid="{00000000-0005-0000-0000-00006F6A0000}"/>
    <cellStyle name="Note 6 2 4 2 6 3" xfId="26130" xr:uid="{00000000-0005-0000-0000-0000706A0000}"/>
    <cellStyle name="Note 6 2 4 2 7" xfId="26131" xr:uid="{00000000-0005-0000-0000-0000716A0000}"/>
    <cellStyle name="Note 6 2 4 2 7 2" xfId="26132" xr:uid="{00000000-0005-0000-0000-0000726A0000}"/>
    <cellStyle name="Note 6 2 4 2 7 3" xfId="26133" xr:uid="{00000000-0005-0000-0000-0000736A0000}"/>
    <cellStyle name="Note 6 2 4 2 8" xfId="26134" xr:uid="{00000000-0005-0000-0000-0000746A0000}"/>
    <cellStyle name="Note 6 2 4 2 9" xfId="26135" xr:uid="{00000000-0005-0000-0000-0000756A0000}"/>
    <cellStyle name="Note 6 2 4 3" xfId="26136" xr:uid="{00000000-0005-0000-0000-0000766A0000}"/>
    <cellStyle name="Note 6 2 4 3 2" xfId="26137" xr:uid="{00000000-0005-0000-0000-0000776A0000}"/>
    <cellStyle name="Note 6 2 4 3 3" xfId="26138" xr:uid="{00000000-0005-0000-0000-0000786A0000}"/>
    <cellStyle name="Note 6 2 4 4" xfId="26139" xr:uid="{00000000-0005-0000-0000-0000796A0000}"/>
    <cellStyle name="Note 6 2 4 4 2" xfId="26140" xr:uid="{00000000-0005-0000-0000-00007A6A0000}"/>
    <cellStyle name="Note 6 2 4 4 3" xfId="26141" xr:uid="{00000000-0005-0000-0000-00007B6A0000}"/>
    <cellStyle name="Note 6 2 4 5" xfId="26142" xr:uid="{00000000-0005-0000-0000-00007C6A0000}"/>
    <cellStyle name="Note 6 2 4 5 2" xfId="26143" xr:uid="{00000000-0005-0000-0000-00007D6A0000}"/>
    <cellStyle name="Note 6 2 4 5 3" xfId="26144" xr:uid="{00000000-0005-0000-0000-00007E6A0000}"/>
    <cellStyle name="Note 6 2 4 6" xfId="26145" xr:uid="{00000000-0005-0000-0000-00007F6A0000}"/>
    <cellStyle name="Note 6 2 4 6 2" xfId="26146" xr:uid="{00000000-0005-0000-0000-0000806A0000}"/>
    <cellStyle name="Note 6 2 4 6 3" xfId="26147" xr:uid="{00000000-0005-0000-0000-0000816A0000}"/>
    <cellStyle name="Note 6 2 4 7" xfId="26148" xr:uid="{00000000-0005-0000-0000-0000826A0000}"/>
    <cellStyle name="Note 6 2 4 7 2" xfId="26149" xr:uid="{00000000-0005-0000-0000-0000836A0000}"/>
    <cellStyle name="Note 6 2 4 7 3" xfId="26150" xr:uid="{00000000-0005-0000-0000-0000846A0000}"/>
    <cellStyle name="Note 6 2 4 8" xfId="26151" xr:uid="{00000000-0005-0000-0000-0000856A0000}"/>
    <cellStyle name="Note 6 2 4 9" xfId="26152" xr:uid="{00000000-0005-0000-0000-0000866A0000}"/>
    <cellStyle name="Note 6 2 5" xfId="26153" xr:uid="{00000000-0005-0000-0000-0000876A0000}"/>
    <cellStyle name="Note 6 2 5 2" xfId="26154" xr:uid="{00000000-0005-0000-0000-0000886A0000}"/>
    <cellStyle name="Note 6 2 5 2 2" xfId="26155" xr:uid="{00000000-0005-0000-0000-0000896A0000}"/>
    <cellStyle name="Note 6 2 5 2 3" xfId="26156" xr:uid="{00000000-0005-0000-0000-00008A6A0000}"/>
    <cellStyle name="Note 6 2 5 3" xfId="26157" xr:uid="{00000000-0005-0000-0000-00008B6A0000}"/>
    <cellStyle name="Note 6 2 5 3 2" xfId="26158" xr:uid="{00000000-0005-0000-0000-00008C6A0000}"/>
    <cellStyle name="Note 6 2 5 3 3" xfId="26159" xr:uid="{00000000-0005-0000-0000-00008D6A0000}"/>
    <cellStyle name="Note 6 2 5 4" xfId="26160" xr:uid="{00000000-0005-0000-0000-00008E6A0000}"/>
    <cellStyle name="Note 6 2 5 4 2" xfId="26161" xr:uid="{00000000-0005-0000-0000-00008F6A0000}"/>
    <cellStyle name="Note 6 2 5 4 3" xfId="26162" xr:uid="{00000000-0005-0000-0000-0000906A0000}"/>
    <cellStyle name="Note 6 2 5 5" xfId="26163" xr:uid="{00000000-0005-0000-0000-0000916A0000}"/>
    <cellStyle name="Note 6 2 5 5 2" xfId="26164" xr:uid="{00000000-0005-0000-0000-0000926A0000}"/>
    <cellStyle name="Note 6 2 5 5 3" xfId="26165" xr:uid="{00000000-0005-0000-0000-0000936A0000}"/>
    <cellStyle name="Note 6 2 5 6" xfId="26166" xr:uid="{00000000-0005-0000-0000-0000946A0000}"/>
    <cellStyle name="Note 6 2 5 6 2" xfId="26167" xr:uid="{00000000-0005-0000-0000-0000956A0000}"/>
    <cellStyle name="Note 6 2 5 6 3" xfId="26168" xr:uid="{00000000-0005-0000-0000-0000966A0000}"/>
    <cellStyle name="Note 6 2 5 7" xfId="26169" xr:uid="{00000000-0005-0000-0000-0000976A0000}"/>
    <cellStyle name="Note 6 2 5 7 2" xfId="26170" xr:uid="{00000000-0005-0000-0000-0000986A0000}"/>
    <cellStyle name="Note 6 2 5 7 3" xfId="26171" xr:uid="{00000000-0005-0000-0000-0000996A0000}"/>
    <cellStyle name="Note 6 2 5 8" xfId="26172" xr:uid="{00000000-0005-0000-0000-00009A6A0000}"/>
    <cellStyle name="Note 6 2 5 9" xfId="26173" xr:uid="{00000000-0005-0000-0000-00009B6A0000}"/>
    <cellStyle name="Note 6 2 6" xfId="26174" xr:uid="{00000000-0005-0000-0000-00009C6A0000}"/>
    <cellStyle name="Note 6 2 6 2" xfId="26175" xr:uid="{00000000-0005-0000-0000-00009D6A0000}"/>
    <cellStyle name="Note 6 2 6 3" xfId="26176" xr:uid="{00000000-0005-0000-0000-00009E6A0000}"/>
    <cellStyle name="Note 6 2 7" xfId="26177" xr:uid="{00000000-0005-0000-0000-00009F6A0000}"/>
    <cellStyle name="Note 6 2 7 2" xfId="26178" xr:uid="{00000000-0005-0000-0000-0000A06A0000}"/>
    <cellStyle name="Note 6 2 7 3" xfId="26179" xr:uid="{00000000-0005-0000-0000-0000A16A0000}"/>
    <cellStyle name="Note 6 2 8" xfId="26180" xr:uid="{00000000-0005-0000-0000-0000A26A0000}"/>
    <cellStyle name="Note 6 2 8 2" xfId="26181" xr:uid="{00000000-0005-0000-0000-0000A36A0000}"/>
    <cellStyle name="Note 6 2 8 3" xfId="26182" xr:uid="{00000000-0005-0000-0000-0000A46A0000}"/>
    <cellStyle name="Note 6 2 9" xfId="26183" xr:uid="{00000000-0005-0000-0000-0000A56A0000}"/>
    <cellStyle name="Note 6 2 9 2" xfId="26184" xr:uid="{00000000-0005-0000-0000-0000A66A0000}"/>
    <cellStyle name="Note 6 2 9 3" xfId="26185" xr:uid="{00000000-0005-0000-0000-0000A76A0000}"/>
    <cellStyle name="Note 6 3" xfId="26186" xr:uid="{00000000-0005-0000-0000-0000A86A0000}"/>
    <cellStyle name="Note 6 3 10" xfId="26187" xr:uid="{00000000-0005-0000-0000-0000A96A0000}"/>
    <cellStyle name="Note 6 3 10 2" xfId="26188" xr:uid="{00000000-0005-0000-0000-0000AA6A0000}"/>
    <cellStyle name="Note 6 3 10 3" xfId="26189" xr:uid="{00000000-0005-0000-0000-0000AB6A0000}"/>
    <cellStyle name="Note 6 3 11" xfId="26190" xr:uid="{00000000-0005-0000-0000-0000AC6A0000}"/>
    <cellStyle name="Note 6 3 12" xfId="26191" xr:uid="{00000000-0005-0000-0000-0000AD6A0000}"/>
    <cellStyle name="Note 6 3 13" xfId="38118" xr:uid="{00000000-0005-0000-0000-0000AE6A0000}"/>
    <cellStyle name="Note 6 3 2" xfId="26192" xr:uid="{00000000-0005-0000-0000-0000AF6A0000}"/>
    <cellStyle name="Note 6 3 2 2" xfId="26193" xr:uid="{00000000-0005-0000-0000-0000B06A0000}"/>
    <cellStyle name="Note 6 3 2 2 2" xfId="26194" xr:uid="{00000000-0005-0000-0000-0000B16A0000}"/>
    <cellStyle name="Note 6 3 2 2 2 2" xfId="26195" xr:uid="{00000000-0005-0000-0000-0000B26A0000}"/>
    <cellStyle name="Note 6 3 2 2 2 3" xfId="26196" xr:uid="{00000000-0005-0000-0000-0000B36A0000}"/>
    <cellStyle name="Note 6 3 2 2 3" xfId="26197" xr:uid="{00000000-0005-0000-0000-0000B46A0000}"/>
    <cellStyle name="Note 6 3 2 2 3 2" xfId="26198" xr:uid="{00000000-0005-0000-0000-0000B56A0000}"/>
    <cellStyle name="Note 6 3 2 2 3 3" xfId="26199" xr:uid="{00000000-0005-0000-0000-0000B66A0000}"/>
    <cellStyle name="Note 6 3 2 2 4" xfId="26200" xr:uid="{00000000-0005-0000-0000-0000B76A0000}"/>
    <cellStyle name="Note 6 3 2 2 4 2" xfId="26201" xr:uid="{00000000-0005-0000-0000-0000B86A0000}"/>
    <cellStyle name="Note 6 3 2 2 4 3" xfId="26202" xr:uid="{00000000-0005-0000-0000-0000B96A0000}"/>
    <cellStyle name="Note 6 3 2 2 5" xfId="26203" xr:uid="{00000000-0005-0000-0000-0000BA6A0000}"/>
    <cellStyle name="Note 6 3 2 2 5 2" xfId="26204" xr:uid="{00000000-0005-0000-0000-0000BB6A0000}"/>
    <cellStyle name="Note 6 3 2 2 5 3" xfId="26205" xr:uid="{00000000-0005-0000-0000-0000BC6A0000}"/>
    <cellStyle name="Note 6 3 2 2 6" xfId="26206" xr:uid="{00000000-0005-0000-0000-0000BD6A0000}"/>
    <cellStyle name="Note 6 3 2 2 6 2" xfId="26207" xr:uid="{00000000-0005-0000-0000-0000BE6A0000}"/>
    <cellStyle name="Note 6 3 2 2 6 3" xfId="26208" xr:uid="{00000000-0005-0000-0000-0000BF6A0000}"/>
    <cellStyle name="Note 6 3 2 2 7" xfId="26209" xr:uid="{00000000-0005-0000-0000-0000C06A0000}"/>
    <cellStyle name="Note 6 3 2 2 7 2" xfId="26210" xr:uid="{00000000-0005-0000-0000-0000C16A0000}"/>
    <cellStyle name="Note 6 3 2 2 7 3" xfId="26211" xr:uid="{00000000-0005-0000-0000-0000C26A0000}"/>
    <cellStyle name="Note 6 3 2 2 8" xfId="26212" xr:uid="{00000000-0005-0000-0000-0000C36A0000}"/>
    <cellStyle name="Note 6 3 2 2 9" xfId="26213" xr:uid="{00000000-0005-0000-0000-0000C46A0000}"/>
    <cellStyle name="Note 6 3 2 3" xfId="26214" xr:uid="{00000000-0005-0000-0000-0000C56A0000}"/>
    <cellStyle name="Note 6 3 2 3 2" xfId="26215" xr:uid="{00000000-0005-0000-0000-0000C66A0000}"/>
    <cellStyle name="Note 6 3 2 3 3" xfId="26216" xr:uid="{00000000-0005-0000-0000-0000C76A0000}"/>
    <cellStyle name="Note 6 3 2 4" xfId="26217" xr:uid="{00000000-0005-0000-0000-0000C86A0000}"/>
    <cellStyle name="Note 6 3 2 4 2" xfId="26218" xr:uid="{00000000-0005-0000-0000-0000C96A0000}"/>
    <cellStyle name="Note 6 3 2 4 3" xfId="26219" xr:uid="{00000000-0005-0000-0000-0000CA6A0000}"/>
    <cellStyle name="Note 6 3 2 5" xfId="26220" xr:uid="{00000000-0005-0000-0000-0000CB6A0000}"/>
    <cellStyle name="Note 6 3 2 5 2" xfId="26221" xr:uid="{00000000-0005-0000-0000-0000CC6A0000}"/>
    <cellStyle name="Note 6 3 2 5 3" xfId="26222" xr:uid="{00000000-0005-0000-0000-0000CD6A0000}"/>
    <cellStyle name="Note 6 3 2 6" xfId="26223" xr:uid="{00000000-0005-0000-0000-0000CE6A0000}"/>
    <cellStyle name="Note 6 3 2 6 2" xfId="26224" xr:uid="{00000000-0005-0000-0000-0000CF6A0000}"/>
    <cellStyle name="Note 6 3 2 6 3" xfId="26225" xr:uid="{00000000-0005-0000-0000-0000D06A0000}"/>
    <cellStyle name="Note 6 3 2 7" xfId="26226" xr:uid="{00000000-0005-0000-0000-0000D16A0000}"/>
    <cellStyle name="Note 6 3 2 7 2" xfId="26227" xr:uid="{00000000-0005-0000-0000-0000D26A0000}"/>
    <cellStyle name="Note 6 3 2 7 3" xfId="26228" xr:uid="{00000000-0005-0000-0000-0000D36A0000}"/>
    <cellStyle name="Note 6 3 2 8" xfId="26229" xr:uid="{00000000-0005-0000-0000-0000D46A0000}"/>
    <cellStyle name="Note 6 3 2 9" xfId="26230" xr:uid="{00000000-0005-0000-0000-0000D56A0000}"/>
    <cellStyle name="Note 6 3 3" xfId="26231" xr:uid="{00000000-0005-0000-0000-0000D66A0000}"/>
    <cellStyle name="Note 6 3 3 2" xfId="26232" xr:uid="{00000000-0005-0000-0000-0000D76A0000}"/>
    <cellStyle name="Note 6 3 3 2 2" xfId="26233" xr:uid="{00000000-0005-0000-0000-0000D86A0000}"/>
    <cellStyle name="Note 6 3 3 2 2 2" xfId="26234" xr:uid="{00000000-0005-0000-0000-0000D96A0000}"/>
    <cellStyle name="Note 6 3 3 2 2 3" xfId="26235" xr:uid="{00000000-0005-0000-0000-0000DA6A0000}"/>
    <cellStyle name="Note 6 3 3 2 3" xfId="26236" xr:uid="{00000000-0005-0000-0000-0000DB6A0000}"/>
    <cellStyle name="Note 6 3 3 2 3 2" xfId="26237" xr:uid="{00000000-0005-0000-0000-0000DC6A0000}"/>
    <cellStyle name="Note 6 3 3 2 3 3" xfId="26238" xr:uid="{00000000-0005-0000-0000-0000DD6A0000}"/>
    <cellStyle name="Note 6 3 3 2 4" xfId="26239" xr:uid="{00000000-0005-0000-0000-0000DE6A0000}"/>
    <cellStyle name="Note 6 3 3 2 4 2" xfId="26240" xr:uid="{00000000-0005-0000-0000-0000DF6A0000}"/>
    <cellStyle name="Note 6 3 3 2 4 3" xfId="26241" xr:uid="{00000000-0005-0000-0000-0000E06A0000}"/>
    <cellStyle name="Note 6 3 3 2 5" xfId="26242" xr:uid="{00000000-0005-0000-0000-0000E16A0000}"/>
    <cellStyle name="Note 6 3 3 2 5 2" xfId="26243" xr:uid="{00000000-0005-0000-0000-0000E26A0000}"/>
    <cellStyle name="Note 6 3 3 2 5 3" xfId="26244" xr:uid="{00000000-0005-0000-0000-0000E36A0000}"/>
    <cellStyle name="Note 6 3 3 2 6" xfId="26245" xr:uid="{00000000-0005-0000-0000-0000E46A0000}"/>
    <cellStyle name="Note 6 3 3 2 6 2" xfId="26246" xr:uid="{00000000-0005-0000-0000-0000E56A0000}"/>
    <cellStyle name="Note 6 3 3 2 6 3" xfId="26247" xr:uid="{00000000-0005-0000-0000-0000E66A0000}"/>
    <cellStyle name="Note 6 3 3 2 7" xfId="26248" xr:uid="{00000000-0005-0000-0000-0000E76A0000}"/>
    <cellStyle name="Note 6 3 3 2 7 2" xfId="26249" xr:uid="{00000000-0005-0000-0000-0000E86A0000}"/>
    <cellStyle name="Note 6 3 3 2 7 3" xfId="26250" xr:uid="{00000000-0005-0000-0000-0000E96A0000}"/>
    <cellStyle name="Note 6 3 3 2 8" xfId="26251" xr:uid="{00000000-0005-0000-0000-0000EA6A0000}"/>
    <cellStyle name="Note 6 3 3 2 9" xfId="26252" xr:uid="{00000000-0005-0000-0000-0000EB6A0000}"/>
    <cellStyle name="Note 6 3 3 3" xfId="26253" xr:uid="{00000000-0005-0000-0000-0000EC6A0000}"/>
    <cellStyle name="Note 6 3 3 3 2" xfId="26254" xr:uid="{00000000-0005-0000-0000-0000ED6A0000}"/>
    <cellStyle name="Note 6 3 3 3 3" xfId="26255" xr:uid="{00000000-0005-0000-0000-0000EE6A0000}"/>
    <cellStyle name="Note 6 3 3 4" xfId="26256" xr:uid="{00000000-0005-0000-0000-0000EF6A0000}"/>
    <cellStyle name="Note 6 3 3 4 2" xfId="26257" xr:uid="{00000000-0005-0000-0000-0000F06A0000}"/>
    <cellStyle name="Note 6 3 3 4 3" xfId="26258" xr:uid="{00000000-0005-0000-0000-0000F16A0000}"/>
    <cellStyle name="Note 6 3 3 5" xfId="26259" xr:uid="{00000000-0005-0000-0000-0000F26A0000}"/>
    <cellStyle name="Note 6 3 3 5 2" xfId="26260" xr:uid="{00000000-0005-0000-0000-0000F36A0000}"/>
    <cellStyle name="Note 6 3 3 5 3" xfId="26261" xr:uid="{00000000-0005-0000-0000-0000F46A0000}"/>
    <cellStyle name="Note 6 3 3 6" xfId="26262" xr:uid="{00000000-0005-0000-0000-0000F56A0000}"/>
    <cellStyle name="Note 6 3 3 6 2" xfId="26263" xr:uid="{00000000-0005-0000-0000-0000F66A0000}"/>
    <cellStyle name="Note 6 3 3 6 3" xfId="26264" xr:uid="{00000000-0005-0000-0000-0000F76A0000}"/>
    <cellStyle name="Note 6 3 3 7" xfId="26265" xr:uid="{00000000-0005-0000-0000-0000F86A0000}"/>
    <cellStyle name="Note 6 3 3 7 2" xfId="26266" xr:uid="{00000000-0005-0000-0000-0000F96A0000}"/>
    <cellStyle name="Note 6 3 3 7 3" xfId="26267" xr:uid="{00000000-0005-0000-0000-0000FA6A0000}"/>
    <cellStyle name="Note 6 3 3 8" xfId="26268" xr:uid="{00000000-0005-0000-0000-0000FB6A0000}"/>
    <cellStyle name="Note 6 3 3 9" xfId="26269" xr:uid="{00000000-0005-0000-0000-0000FC6A0000}"/>
    <cellStyle name="Note 6 3 4" xfId="26270" xr:uid="{00000000-0005-0000-0000-0000FD6A0000}"/>
    <cellStyle name="Note 6 3 4 2" xfId="26271" xr:uid="{00000000-0005-0000-0000-0000FE6A0000}"/>
    <cellStyle name="Note 6 3 4 2 2" xfId="26272" xr:uid="{00000000-0005-0000-0000-0000FF6A0000}"/>
    <cellStyle name="Note 6 3 4 2 2 2" xfId="26273" xr:uid="{00000000-0005-0000-0000-0000006B0000}"/>
    <cellStyle name="Note 6 3 4 2 2 3" xfId="26274" xr:uid="{00000000-0005-0000-0000-0000016B0000}"/>
    <cellStyle name="Note 6 3 4 2 3" xfId="26275" xr:uid="{00000000-0005-0000-0000-0000026B0000}"/>
    <cellStyle name="Note 6 3 4 2 3 2" xfId="26276" xr:uid="{00000000-0005-0000-0000-0000036B0000}"/>
    <cellStyle name="Note 6 3 4 2 3 3" xfId="26277" xr:uid="{00000000-0005-0000-0000-0000046B0000}"/>
    <cellStyle name="Note 6 3 4 2 4" xfId="26278" xr:uid="{00000000-0005-0000-0000-0000056B0000}"/>
    <cellStyle name="Note 6 3 4 2 4 2" xfId="26279" xr:uid="{00000000-0005-0000-0000-0000066B0000}"/>
    <cellStyle name="Note 6 3 4 2 4 3" xfId="26280" xr:uid="{00000000-0005-0000-0000-0000076B0000}"/>
    <cellStyle name="Note 6 3 4 2 5" xfId="26281" xr:uid="{00000000-0005-0000-0000-0000086B0000}"/>
    <cellStyle name="Note 6 3 4 2 5 2" xfId="26282" xr:uid="{00000000-0005-0000-0000-0000096B0000}"/>
    <cellStyle name="Note 6 3 4 2 5 3" xfId="26283" xr:uid="{00000000-0005-0000-0000-00000A6B0000}"/>
    <cellStyle name="Note 6 3 4 2 6" xfId="26284" xr:uid="{00000000-0005-0000-0000-00000B6B0000}"/>
    <cellStyle name="Note 6 3 4 2 6 2" xfId="26285" xr:uid="{00000000-0005-0000-0000-00000C6B0000}"/>
    <cellStyle name="Note 6 3 4 2 6 3" xfId="26286" xr:uid="{00000000-0005-0000-0000-00000D6B0000}"/>
    <cellStyle name="Note 6 3 4 2 7" xfId="26287" xr:uid="{00000000-0005-0000-0000-00000E6B0000}"/>
    <cellStyle name="Note 6 3 4 2 7 2" xfId="26288" xr:uid="{00000000-0005-0000-0000-00000F6B0000}"/>
    <cellStyle name="Note 6 3 4 2 7 3" xfId="26289" xr:uid="{00000000-0005-0000-0000-0000106B0000}"/>
    <cellStyle name="Note 6 3 4 2 8" xfId="26290" xr:uid="{00000000-0005-0000-0000-0000116B0000}"/>
    <cellStyle name="Note 6 3 4 2 9" xfId="26291" xr:uid="{00000000-0005-0000-0000-0000126B0000}"/>
    <cellStyle name="Note 6 3 4 3" xfId="26292" xr:uid="{00000000-0005-0000-0000-0000136B0000}"/>
    <cellStyle name="Note 6 3 4 3 2" xfId="26293" xr:uid="{00000000-0005-0000-0000-0000146B0000}"/>
    <cellStyle name="Note 6 3 4 3 3" xfId="26294" xr:uid="{00000000-0005-0000-0000-0000156B0000}"/>
    <cellStyle name="Note 6 3 4 4" xfId="26295" xr:uid="{00000000-0005-0000-0000-0000166B0000}"/>
    <cellStyle name="Note 6 3 4 4 2" xfId="26296" xr:uid="{00000000-0005-0000-0000-0000176B0000}"/>
    <cellStyle name="Note 6 3 4 4 3" xfId="26297" xr:uid="{00000000-0005-0000-0000-0000186B0000}"/>
    <cellStyle name="Note 6 3 4 5" xfId="26298" xr:uid="{00000000-0005-0000-0000-0000196B0000}"/>
    <cellStyle name="Note 6 3 4 5 2" xfId="26299" xr:uid="{00000000-0005-0000-0000-00001A6B0000}"/>
    <cellStyle name="Note 6 3 4 5 3" xfId="26300" xr:uid="{00000000-0005-0000-0000-00001B6B0000}"/>
    <cellStyle name="Note 6 3 4 6" xfId="26301" xr:uid="{00000000-0005-0000-0000-00001C6B0000}"/>
    <cellStyle name="Note 6 3 4 6 2" xfId="26302" xr:uid="{00000000-0005-0000-0000-00001D6B0000}"/>
    <cellStyle name="Note 6 3 4 6 3" xfId="26303" xr:uid="{00000000-0005-0000-0000-00001E6B0000}"/>
    <cellStyle name="Note 6 3 4 7" xfId="26304" xr:uid="{00000000-0005-0000-0000-00001F6B0000}"/>
    <cellStyle name="Note 6 3 4 7 2" xfId="26305" xr:uid="{00000000-0005-0000-0000-0000206B0000}"/>
    <cellStyle name="Note 6 3 4 7 3" xfId="26306" xr:uid="{00000000-0005-0000-0000-0000216B0000}"/>
    <cellStyle name="Note 6 3 4 8" xfId="26307" xr:uid="{00000000-0005-0000-0000-0000226B0000}"/>
    <cellStyle name="Note 6 3 4 9" xfId="26308" xr:uid="{00000000-0005-0000-0000-0000236B0000}"/>
    <cellStyle name="Note 6 3 5" xfId="26309" xr:uid="{00000000-0005-0000-0000-0000246B0000}"/>
    <cellStyle name="Note 6 3 5 2" xfId="26310" xr:uid="{00000000-0005-0000-0000-0000256B0000}"/>
    <cellStyle name="Note 6 3 5 2 2" xfId="26311" xr:uid="{00000000-0005-0000-0000-0000266B0000}"/>
    <cellStyle name="Note 6 3 5 2 3" xfId="26312" xr:uid="{00000000-0005-0000-0000-0000276B0000}"/>
    <cellStyle name="Note 6 3 5 3" xfId="26313" xr:uid="{00000000-0005-0000-0000-0000286B0000}"/>
    <cellStyle name="Note 6 3 5 3 2" xfId="26314" xr:uid="{00000000-0005-0000-0000-0000296B0000}"/>
    <cellStyle name="Note 6 3 5 3 3" xfId="26315" xr:uid="{00000000-0005-0000-0000-00002A6B0000}"/>
    <cellStyle name="Note 6 3 5 4" xfId="26316" xr:uid="{00000000-0005-0000-0000-00002B6B0000}"/>
    <cellStyle name="Note 6 3 5 4 2" xfId="26317" xr:uid="{00000000-0005-0000-0000-00002C6B0000}"/>
    <cellStyle name="Note 6 3 5 4 3" xfId="26318" xr:uid="{00000000-0005-0000-0000-00002D6B0000}"/>
    <cellStyle name="Note 6 3 5 5" xfId="26319" xr:uid="{00000000-0005-0000-0000-00002E6B0000}"/>
    <cellStyle name="Note 6 3 5 5 2" xfId="26320" xr:uid="{00000000-0005-0000-0000-00002F6B0000}"/>
    <cellStyle name="Note 6 3 5 5 3" xfId="26321" xr:uid="{00000000-0005-0000-0000-0000306B0000}"/>
    <cellStyle name="Note 6 3 5 6" xfId="26322" xr:uid="{00000000-0005-0000-0000-0000316B0000}"/>
    <cellStyle name="Note 6 3 5 6 2" xfId="26323" xr:uid="{00000000-0005-0000-0000-0000326B0000}"/>
    <cellStyle name="Note 6 3 5 6 3" xfId="26324" xr:uid="{00000000-0005-0000-0000-0000336B0000}"/>
    <cellStyle name="Note 6 3 5 7" xfId="26325" xr:uid="{00000000-0005-0000-0000-0000346B0000}"/>
    <cellStyle name="Note 6 3 5 7 2" xfId="26326" xr:uid="{00000000-0005-0000-0000-0000356B0000}"/>
    <cellStyle name="Note 6 3 5 7 3" xfId="26327" xr:uid="{00000000-0005-0000-0000-0000366B0000}"/>
    <cellStyle name="Note 6 3 5 8" xfId="26328" xr:uid="{00000000-0005-0000-0000-0000376B0000}"/>
    <cellStyle name="Note 6 3 5 9" xfId="26329" xr:uid="{00000000-0005-0000-0000-0000386B0000}"/>
    <cellStyle name="Note 6 3 6" xfId="26330" xr:uid="{00000000-0005-0000-0000-0000396B0000}"/>
    <cellStyle name="Note 6 3 6 2" xfId="26331" xr:uid="{00000000-0005-0000-0000-00003A6B0000}"/>
    <cellStyle name="Note 6 3 6 3" xfId="26332" xr:uid="{00000000-0005-0000-0000-00003B6B0000}"/>
    <cellStyle name="Note 6 3 7" xfId="26333" xr:uid="{00000000-0005-0000-0000-00003C6B0000}"/>
    <cellStyle name="Note 6 3 7 2" xfId="26334" xr:uid="{00000000-0005-0000-0000-00003D6B0000}"/>
    <cellStyle name="Note 6 3 7 3" xfId="26335" xr:uid="{00000000-0005-0000-0000-00003E6B0000}"/>
    <cellStyle name="Note 6 3 8" xfId="26336" xr:uid="{00000000-0005-0000-0000-00003F6B0000}"/>
    <cellStyle name="Note 6 3 8 2" xfId="26337" xr:uid="{00000000-0005-0000-0000-0000406B0000}"/>
    <cellStyle name="Note 6 3 8 3" xfId="26338" xr:uid="{00000000-0005-0000-0000-0000416B0000}"/>
    <cellStyle name="Note 6 3 9" xfId="26339" xr:uid="{00000000-0005-0000-0000-0000426B0000}"/>
    <cellStyle name="Note 6 3 9 2" xfId="26340" xr:uid="{00000000-0005-0000-0000-0000436B0000}"/>
    <cellStyle name="Note 6 3 9 3" xfId="26341" xr:uid="{00000000-0005-0000-0000-0000446B0000}"/>
    <cellStyle name="Note 6 4" xfId="26342" xr:uid="{00000000-0005-0000-0000-0000456B0000}"/>
    <cellStyle name="Note 6 4 10" xfId="26343" xr:uid="{00000000-0005-0000-0000-0000466B0000}"/>
    <cellStyle name="Note 6 4 10 2" xfId="26344" xr:uid="{00000000-0005-0000-0000-0000476B0000}"/>
    <cellStyle name="Note 6 4 10 3" xfId="26345" xr:uid="{00000000-0005-0000-0000-0000486B0000}"/>
    <cellStyle name="Note 6 4 11" xfId="26346" xr:uid="{00000000-0005-0000-0000-0000496B0000}"/>
    <cellStyle name="Note 6 4 12" xfId="26347" xr:uid="{00000000-0005-0000-0000-00004A6B0000}"/>
    <cellStyle name="Note 6 4 13" xfId="38119" xr:uid="{00000000-0005-0000-0000-00004B6B0000}"/>
    <cellStyle name="Note 6 4 2" xfId="26348" xr:uid="{00000000-0005-0000-0000-00004C6B0000}"/>
    <cellStyle name="Note 6 4 2 2" xfId="26349" xr:uid="{00000000-0005-0000-0000-00004D6B0000}"/>
    <cellStyle name="Note 6 4 2 2 2" xfId="26350" xr:uid="{00000000-0005-0000-0000-00004E6B0000}"/>
    <cellStyle name="Note 6 4 2 2 2 2" xfId="26351" xr:uid="{00000000-0005-0000-0000-00004F6B0000}"/>
    <cellStyle name="Note 6 4 2 2 2 3" xfId="26352" xr:uid="{00000000-0005-0000-0000-0000506B0000}"/>
    <cellStyle name="Note 6 4 2 2 3" xfId="26353" xr:uid="{00000000-0005-0000-0000-0000516B0000}"/>
    <cellStyle name="Note 6 4 2 2 3 2" xfId="26354" xr:uid="{00000000-0005-0000-0000-0000526B0000}"/>
    <cellStyle name="Note 6 4 2 2 3 3" xfId="26355" xr:uid="{00000000-0005-0000-0000-0000536B0000}"/>
    <cellStyle name="Note 6 4 2 2 4" xfId="26356" xr:uid="{00000000-0005-0000-0000-0000546B0000}"/>
    <cellStyle name="Note 6 4 2 2 4 2" xfId="26357" xr:uid="{00000000-0005-0000-0000-0000556B0000}"/>
    <cellStyle name="Note 6 4 2 2 4 3" xfId="26358" xr:uid="{00000000-0005-0000-0000-0000566B0000}"/>
    <cellStyle name="Note 6 4 2 2 5" xfId="26359" xr:uid="{00000000-0005-0000-0000-0000576B0000}"/>
    <cellStyle name="Note 6 4 2 2 5 2" xfId="26360" xr:uid="{00000000-0005-0000-0000-0000586B0000}"/>
    <cellStyle name="Note 6 4 2 2 5 3" xfId="26361" xr:uid="{00000000-0005-0000-0000-0000596B0000}"/>
    <cellStyle name="Note 6 4 2 2 6" xfId="26362" xr:uid="{00000000-0005-0000-0000-00005A6B0000}"/>
    <cellStyle name="Note 6 4 2 2 6 2" xfId="26363" xr:uid="{00000000-0005-0000-0000-00005B6B0000}"/>
    <cellStyle name="Note 6 4 2 2 6 3" xfId="26364" xr:uid="{00000000-0005-0000-0000-00005C6B0000}"/>
    <cellStyle name="Note 6 4 2 2 7" xfId="26365" xr:uid="{00000000-0005-0000-0000-00005D6B0000}"/>
    <cellStyle name="Note 6 4 2 2 7 2" xfId="26366" xr:uid="{00000000-0005-0000-0000-00005E6B0000}"/>
    <cellStyle name="Note 6 4 2 2 7 3" xfId="26367" xr:uid="{00000000-0005-0000-0000-00005F6B0000}"/>
    <cellStyle name="Note 6 4 2 2 8" xfId="26368" xr:uid="{00000000-0005-0000-0000-0000606B0000}"/>
    <cellStyle name="Note 6 4 2 2 9" xfId="26369" xr:uid="{00000000-0005-0000-0000-0000616B0000}"/>
    <cellStyle name="Note 6 4 2 3" xfId="26370" xr:uid="{00000000-0005-0000-0000-0000626B0000}"/>
    <cellStyle name="Note 6 4 2 3 2" xfId="26371" xr:uid="{00000000-0005-0000-0000-0000636B0000}"/>
    <cellStyle name="Note 6 4 2 3 3" xfId="26372" xr:uid="{00000000-0005-0000-0000-0000646B0000}"/>
    <cellStyle name="Note 6 4 2 4" xfId="26373" xr:uid="{00000000-0005-0000-0000-0000656B0000}"/>
    <cellStyle name="Note 6 4 2 4 2" xfId="26374" xr:uid="{00000000-0005-0000-0000-0000666B0000}"/>
    <cellStyle name="Note 6 4 2 4 3" xfId="26375" xr:uid="{00000000-0005-0000-0000-0000676B0000}"/>
    <cellStyle name="Note 6 4 2 5" xfId="26376" xr:uid="{00000000-0005-0000-0000-0000686B0000}"/>
    <cellStyle name="Note 6 4 2 5 2" xfId="26377" xr:uid="{00000000-0005-0000-0000-0000696B0000}"/>
    <cellStyle name="Note 6 4 2 5 3" xfId="26378" xr:uid="{00000000-0005-0000-0000-00006A6B0000}"/>
    <cellStyle name="Note 6 4 2 6" xfId="26379" xr:uid="{00000000-0005-0000-0000-00006B6B0000}"/>
    <cellStyle name="Note 6 4 2 6 2" xfId="26380" xr:uid="{00000000-0005-0000-0000-00006C6B0000}"/>
    <cellStyle name="Note 6 4 2 6 3" xfId="26381" xr:uid="{00000000-0005-0000-0000-00006D6B0000}"/>
    <cellStyle name="Note 6 4 2 7" xfId="26382" xr:uid="{00000000-0005-0000-0000-00006E6B0000}"/>
    <cellStyle name="Note 6 4 2 7 2" xfId="26383" xr:uid="{00000000-0005-0000-0000-00006F6B0000}"/>
    <cellStyle name="Note 6 4 2 7 3" xfId="26384" xr:uid="{00000000-0005-0000-0000-0000706B0000}"/>
    <cellStyle name="Note 6 4 2 8" xfId="26385" xr:uid="{00000000-0005-0000-0000-0000716B0000}"/>
    <cellStyle name="Note 6 4 2 9" xfId="26386" xr:uid="{00000000-0005-0000-0000-0000726B0000}"/>
    <cellStyle name="Note 6 4 3" xfId="26387" xr:uid="{00000000-0005-0000-0000-0000736B0000}"/>
    <cellStyle name="Note 6 4 3 2" xfId="26388" xr:uid="{00000000-0005-0000-0000-0000746B0000}"/>
    <cellStyle name="Note 6 4 3 2 2" xfId="26389" xr:uid="{00000000-0005-0000-0000-0000756B0000}"/>
    <cellStyle name="Note 6 4 3 2 2 2" xfId="26390" xr:uid="{00000000-0005-0000-0000-0000766B0000}"/>
    <cellStyle name="Note 6 4 3 2 2 3" xfId="26391" xr:uid="{00000000-0005-0000-0000-0000776B0000}"/>
    <cellStyle name="Note 6 4 3 2 3" xfId="26392" xr:uid="{00000000-0005-0000-0000-0000786B0000}"/>
    <cellStyle name="Note 6 4 3 2 3 2" xfId="26393" xr:uid="{00000000-0005-0000-0000-0000796B0000}"/>
    <cellStyle name="Note 6 4 3 2 3 3" xfId="26394" xr:uid="{00000000-0005-0000-0000-00007A6B0000}"/>
    <cellStyle name="Note 6 4 3 2 4" xfId="26395" xr:uid="{00000000-0005-0000-0000-00007B6B0000}"/>
    <cellStyle name="Note 6 4 3 2 4 2" xfId="26396" xr:uid="{00000000-0005-0000-0000-00007C6B0000}"/>
    <cellStyle name="Note 6 4 3 2 4 3" xfId="26397" xr:uid="{00000000-0005-0000-0000-00007D6B0000}"/>
    <cellStyle name="Note 6 4 3 2 5" xfId="26398" xr:uid="{00000000-0005-0000-0000-00007E6B0000}"/>
    <cellStyle name="Note 6 4 3 2 5 2" xfId="26399" xr:uid="{00000000-0005-0000-0000-00007F6B0000}"/>
    <cellStyle name="Note 6 4 3 2 5 3" xfId="26400" xr:uid="{00000000-0005-0000-0000-0000806B0000}"/>
    <cellStyle name="Note 6 4 3 2 6" xfId="26401" xr:uid="{00000000-0005-0000-0000-0000816B0000}"/>
    <cellStyle name="Note 6 4 3 2 6 2" xfId="26402" xr:uid="{00000000-0005-0000-0000-0000826B0000}"/>
    <cellStyle name="Note 6 4 3 2 6 3" xfId="26403" xr:uid="{00000000-0005-0000-0000-0000836B0000}"/>
    <cellStyle name="Note 6 4 3 2 7" xfId="26404" xr:uid="{00000000-0005-0000-0000-0000846B0000}"/>
    <cellStyle name="Note 6 4 3 2 7 2" xfId="26405" xr:uid="{00000000-0005-0000-0000-0000856B0000}"/>
    <cellStyle name="Note 6 4 3 2 7 3" xfId="26406" xr:uid="{00000000-0005-0000-0000-0000866B0000}"/>
    <cellStyle name="Note 6 4 3 2 8" xfId="26407" xr:uid="{00000000-0005-0000-0000-0000876B0000}"/>
    <cellStyle name="Note 6 4 3 2 9" xfId="26408" xr:uid="{00000000-0005-0000-0000-0000886B0000}"/>
    <cellStyle name="Note 6 4 3 3" xfId="26409" xr:uid="{00000000-0005-0000-0000-0000896B0000}"/>
    <cellStyle name="Note 6 4 3 3 2" xfId="26410" xr:uid="{00000000-0005-0000-0000-00008A6B0000}"/>
    <cellStyle name="Note 6 4 3 3 3" xfId="26411" xr:uid="{00000000-0005-0000-0000-00008B6B0000}"/>
    <cellStyle name="Note 6 4 3 4" xfId="26412" xr:uid="{00000000-0005-0000-0000-00008C6B0000}"/>
    <cellStyle name="Note 6 4 3 4 2" xfId="26413" xr:uid="{00000000-0005-0000-0000-00008D6B0000}"/>
    <cellStyle name="Note 6 4 3 4 3" xfId="26414" xr:uid="{00000000-0005-0000-0000-00008E6B0000}"/>
    <cellStyle name="Note 6 4 3 5" xfId="26415" xr:uid="{00000000-0005-0000-0000-00008F6B0000}"/>
    <cellStyle name="Note 6 4 3 5 2" xfId="26416" xr:uid="{00000000-0005-0000-0000-0000906B0000}"/>
    <cellStyle name="Note 6 4 3 5 3" xfId="26417" xr:uid="{00000000-0005-0000-0000-0000916B0000}"/>
    <cellStyle name="Note 6 4 3 6" xfId="26418" xr:uid="{00000000-0005-0000-0000-0000926B0000}"/>
    <cellStyle name="Note 6 4 3 6 2" xfId="26419" xr:uid="{00000000-0005-0000-0000-0000936B0000}"/>
    <cellStyle name="Note 6 4 3 6 3" xfId="26420" xr:uid="{00000000-0005-0000-0000-0000946B0000}"/>
    <cellStyle name="Note 6 4 3 7" xfId="26421" xr:uid="{00000000-0005-0000-0000-0000956B0000}"/>
    <cellStyle name="Note 6 4 3 7 2" xfId="26422" xr:uid="{00000000-0005-0000-0000-0000966B0000}"/>
    <cellStyle name="Note 6 4 3 7 3" xfId="26423" xr:uid="{00000000-0005-0000-0000-0000976B0000}"/>
    <cellStyle name="Note 6 4 3 8" xfId="26424" xr:uid="{00000000-0005-0000-0000-0000986B0000}"/>
    <cellStyle name="Note 6 4 3 9" xfId="26425" xr:uid="{00000000-0005-0000-0000-0000996B0000}"/>
    <cellStyle name="Note 6 4 4" xfId="26426" xr:uid="{00000000-0005-0000-0000-00009A6B0000}"/>
    <cellStyle name="Note 6 4 4 2" xfId="26427" xr:uid="{00000000-0005-0000-0000-00009B6B0000}"/>
    <cellStyle name="Note 6 4 4 2 2" xfId="26428" xr:uid="{00000000-0005-0000-0000-00009C6B0000}"/>
    <cellStyle name="Note 6 4 4 2 2 2" xfId="26429" xr:uid="{00000000-0005-0000-0000-00009D6B0000}"/>
    <cellStyle name="Note 6 4 4 2 2 3" xfId="26430" xr:uid="{00000000-0005-0000-0000-00009E6B0000}"/>
    <cellStyle name="Note 6 4 4 2 3" xfId="26431" xr:uid="{00000000-0005-0000-0000-00009F6B0000}"/>
    <cellStyle name="Note 6 4 4 2 3 2" xfId="26432" xr:uid="{00000000-0005-0000-0000-0000A06B0000}"/>
    <cellStyle name="Note 6 4 4 2 3 3" xfId="26433" xr:uid="{00000000-0005-0000-0000-0000A16B0000}"/>
    <cellStyle name="Note 6 4 4 2 4" xfId="26434" xr:uid="{00000000-0005-0000-0000-0000A26B0000}"/>
    <cellStyle name="Note 6 4 4 2 4 2" xfId="26435" xr:uid="{00000000-0005-0000-0000-0000A36B0000}"/>
    <cellStyle name="Note 6 4 4 2 4 3" xfId="26436" xr:uid="{00000000-0005-0000-0000-0000A46B0000}"/>
    <cellStyle name="Note 6 4 4 2 5" xfId="26437" xr:uid="{00000000-0005-0000-0000-0000A56B0000}"/>
    <cellStyle name="Note 6 4 4 2 5 2" xfId="26438" xr:uid="{00000000-0005-0000-0000-0000A66B0000}"/>
    <cellStyle name="Note 6 4 4 2 5 3" xfId="26439" xr:uid="{00000000-0005-0000-0000-0000A76B0000}"/>
    <cellStyle name="Note 6 4 4 2 6" xfId="26440" xr:uid="{00000000-0005-0000-0000-0000A86B0000}"/>
    <cellStyle name="Note 6 4 4 2 6 2" xfId="26441" xr:uid="{00000000-0005-0000-0000-0000A96B0000}"/>
    <cellStyle name="Note 6 4 4 2 6 3" xfId="26442" xr:uid="{00000000-0005-0000-0000-0000AA6B0000}"/>
    <cellStyle name="Note 6 4 4 2 7" xfId="26443" xr:uid="{00000000-0005-0000-0000-0000AB6B0000}"/>
    <cellStyle name="Note 6 4 4 2 7 2" xfId="26444" xr:uid="{00000000-0005-0000-0000-0000AC6B0000}"/>
    <cellStyle name="Note 6 4 4 2 7 3" xfId="26445" xr:uid="{00000000-0005-0000-0000-0000AD6B0000}"/>
    <cellStyle name="Note 6 4 4 2 8" xfId="26446" xr:uid="{00000000-0005-0000-0000-0000AE6B0000}"/>
    <cellStyle name="Note 6 4 4 2 9" xfId="26447" xr:uid="{00000000-0005-0000-0000-0000AF6B0000}"/>
    <cellStyle name="Note 6 4 4 3" xfId="26448" xr:uid="{00000000-0005-0000-0000-0000B06B0000}"/>
    <cellStyle name="Note 6 4 4 3 2" xfId="26449" xr:uid="{00000000-0005-0000-0000-0000B16B0000}"/>
    <cellStyle name="Note 6 4 4 3 3" xfId="26450" xr:uid="{00000000-0005-0000-0000-0000B26B0000}"/>
    <cellStyle name="Note 6 4 4 4" xfId="26451" xr:uid="{00000000-0005-0000-0000-0000B36B0000}"/>
    <cellStyle name="Note 6 4 4 4 2" xfId="26452" xr:uid="{00000000-0005-0000-0000-0000B46B0000}"/>
    <cellStyle name="Note 6 4 4 4 3" xfId="26453" xr:uid="{00000000-0005-0000-0000-0000B56B0000}"/>
    <cellStyle name="Note 6 4 4 5" xfId="26454" xr:uid="{00000000-0005-0000-0000-0000B66B0000}"/>
    <cellStyle name="Note 6 4 4 5 2" xfId="26455" xr:uid="{00000000-0005-0000-0000-0000B76B0000}"/>
    <cellStyle name="Note 6 4 4 5 3" xfId="26456" xr:uid="{00000000-0005-0000-0000-0000B86B0000}"/>
    <cellStyle name="Note 6 4 4 6" xfId="26457" xr:uid="{00000000-0005-0000-0000-0000B96B0000}"/>
    <cellStyle name="Note 6 4 4 6 2" xfId="26458" xr:uid="{00000000-0005-0000-0000-0000BA6B0000}"/>
    <cellStyle name="Note 6 4 4 6 3" xfId="26459" xr:uid="{00000000-0005-0000-0000-0000BB6B0000}"/>
    <cellStyle name="Note 6 4 4 7" xfId="26460" xr:uid="{00000000-0005-0000-0000-0000BC6B0000}"/>
    <cellStyle name="Note 6 4 4 7 2" xfId="26461" xr:uid="{00000000-0005-0000-0000-0000BD6B0000}"/>
    <cellStyle name="Note 6 4 4 7 3" xfId="26462" xr:uid="{00000000-0005-0000-0000-0000BE6B0000}"/>
    <cellStyle name="Note 6 4 4 8" xfId="26463" xr:uid="{00000000-0005-0000-0000-0000BF6B0000}"/>
    <cellStyle name="Note 6 4 4 9" xfId="26464" xr:uid="{00000000-0005-0000-0000-0000C06B0000}"/>
    <cellStyle name="Note 6 4 5" xfId="26465" xr:uid="{00000000-0005-0000-0000-0000C16B0000}"/>
    <cellStyle name="Note 6 4 5 2" xfId="26466" xr:uid="{00000000-0005-0000-0000-0000C26B0000}"/>
    <cellStyle name="Note 6 4 5 2 2" xfId="26467" xr:uid="{00000000-0005-0000-0000-0000C36B0000}"/>
    <cellStyle name="Note 6 4 5 2 3" xfId="26468" xr:uid="{00000000-0005-0000-0000-0000C46B0000}"/>
    <cellStyle name="Note 6 4 5 3" xfId="26469" xr:uid="{00000000-0005-0000-0000-0000C56B0000}"/>
    <cellStyle name="Note 6 4 5 3 2" xfId="26470" xr:uid="{00000000-0005-0000-0000-0000C66B0000}"/>
    <cellStyle name="Note 6 4 5 3 3" xfId="26471" xr:uid="{00000000-0005-0000-0000-0000C76B0000}"/>
    <cellStyle name="Note 6 4 5 4" xfId="26472" xr:uid="{00000000-0005-0000-0000-0000C86B0000}"/>
    <cellStyle name="Note 6 4 5 4 2" xfId="26473" xr:uid="{00000000-0005-0000-0000-0000C96B0000}"/>
    <cellStyle name="Note 6 4 5 4 3" xfId="26474" xr:uid="{00000000-0005-0000-0000-0000CA6B0000}"/>
    <cellStyle name="Note 6 4 5 5" xfId="26475" xr:uid="{00000000-0005-0000-0000-0000CB6B0000}"/>
    <cellStyle name="Note 6 4 5 5 2" xfId="26476" xr:uid="{00000000-0005-0000-0000-0000CC6B0000}"/>
    <cellStyle name="Note 6 4 5 5 3" xfId="26477" xr:uid="{00000000-0005-0000-0000-0000CD6B0000}"/>
    <cellStyle name="Note 6 4 5 6" xfId="26478" xr:uid="{00000000-0005-0000-0000-0000CE6B0000}"/>
    <cellStyle name="Note 6 4 5 6 2" xfId="26479" xr:uid="{00000000-0005-0000-0000-0000CF6B0000}"/>
    <cellStyle name="Note 6 4 5 6 3" xfId="26480" xr:uid="{00000000-0005-0000-0000-0000D06B0000}"/>
    <cellStyle name="Note 6 4 5 7" xfId="26481" xr:uid="{00000000-0005-0000-0000-0000D16B0000}"/>
    <cellStyle name="Note 6 4 5 7 2" xfId="26482" xr:uid="{00000000-0005-0000-0000-0000D26B0000}"/>
    <cellStyle name="Note 6 4 5 7 3" xfId="26483" xr:uid="{00000000-0005-0000-0000-0000D36B0000}"/>
    <cellStyle name="Note 6 4 5 8" xfId="26484" xr:uid="{00000000-0005-0000-0000-0000D46B0000}"/>
    <cellStyle name="Note 6 4 5 9" xfId="26485" xr:uid="{00000000-0005-0000-0000-0000D56B0000}"/>
    <cellStyle name="Note 6 4 6" xfId="26486" xr:uid="{00000000-0005-0000-0000-0000D66B0000}"/>
    <cellStyle name="Note 6 4 6 2" xfId="26487" xr:uid="{00000000-0005-0000-0000-0000D76B0000}"/>
    <cellStyle name="Note 6 4 6 3" xfId="26488" xr:uid="{00000000-0005-0000-0000-0000D86B0000}"/>
    <cellStyle name="Note 6 4 7" xfId="26489" xr:uid="{00000000-0005-0000-0000-0000D96B0000}"/>
    <cellStyle name="Note 6 4 7 2" xfId="26490" xr:uid="{00000000-0005-0000-0000-0000DA6B0000}"/>
    <cellStyle name="Note 6 4 7 3" xfId="26491" xr:uid="{00000000-0005-0000-0000-0000DB6B0000}"/>
    <cellStyle name="Note 6 4 8" xfId="26492" xr:uid="{00000000-0005-0000-0000-0000DC6B0000}"/>
    <cellStyle name="Note 6 4 8 2" xfId="26493" xr:uid="{00000000-0005-0000-0000-0000DD6B0000}"/>
    <cellStyle name="Note 6 4 8 3" xfId="26494" xr:uid="{00000000-0005-0000-0000-0000DE6B0000}"/>
    <cellStyle name="Note 6 4 9" xfId="26495" xr:uid="{00000000-0005-0000-0000-0000DF6B0000}"/>
    <cellStyle name="Note 6 4 9 2" xfId="26496" xr:uid="{00000000-0005-0000-0000-0000E06B0000}"/>
    <cellStyle name="Note 6 4 9 3" xfId="26497" xr:uid="{00000000-0005-0000-0000-0000E16B0000}"/>
    <cellStyle name="Note 6 5" xfId="26498" xr:uid="{00000000-0005-0000-0000-0000E26B0000}"/>
    <cellStyle name="Note 6 5 2" xfId="26499" xr:uid="{00000000-0005-0000-0000-0000E36B0000}"/>
    <cellStyle name="Note 6 5 2 2" xfId="26500" xr:uid="{00000000-0005-0000-0000-0000E46B0000}"/>
    <cellStyle name="Note 6 5 2 3" xfId="26501" xr:uid="{00000000-0005-0000-0000-0000E56B0000}"/>
    <cellStyle name="Note 6 5 3" xfId="26502" xr:uid="{00000000-0005-0000-0000-0000E66B0000}"/>
    <cellStyle name="Note 6 5 3 2" xfId="26503" xr:uid="{00000000-0005-0000-0000-0000E76B0000}"/>
    <cellStyle name="Note 6 5 3 3" xfId="26504" xr:uid="{00000000-0005-0000-0000-0000E86B0000}"/>
    <cellStyle name="Note 6 5 4" xfId="26505" xr:uid="{00000000-0005-0000-0000-0000E96B0000}"/>
    <cellStyle name="Note 6 5 4 2" xfId="26506" xr:uid="{00000000-0005-0000-0000-0000EA6B0000}"/>
    <cellStyle name="Note 6 5 4 3" xfId="26507" xr:uid="{00000000-0005-0000-0000-0000EB6B0000}"/>
    <cellStyle name="Note 6 5 5" xfId="26508" xr:uid="{00000000-0005-0000-0000-0000EC6B0000}"/>
    <cellStyle name="Note 6 5 5 2" xfId="26509" xr:uid="{00000000-0005-0000-0000-0000ED6B0000}"/>
    <cellStyle name="Note 6 5 5 3" xfId="26510" xr:uid="{00000000-0005-0000-0000-0000EE6B0000}"/>
    <cellStyle name="Note 6 5 6" xfId="26511" xr:uid="{00000000-0005-0000-0000-0000EF6B0000}"/>
    <cellStyle name="Note 6 5 6 2" xfId="26512" xr:uid="{00000000-0005-0000-0000-0000F06B0000}"/>
    <cellStyle name="Note 6 5 6 3" xfId="26513" xr:uid="{00000000-0005-0000-0000-0000F16B0000}"/>
    <cellStyle name="Note 6 5 7" xfId="26514" xr:uid="{00000000-0005-0000-0000-0000F26B0000}"/>
    <cellStyle name="Note 6 5 7 2" xfId="26515" xr:uid="{00000000-0005-0000-0000-0000F36B0000}"/>
    <cellStyle name="Note 6 5 7 3" xfId="26516" xr:uid="{00000000-0005-0000-0000-0000F46B0000}"/>
    <cellStyle name="Note 6 5 8" xfId="26517" xr:uid="{00000000-0005-0000-0000-0000F56B0000}"/>
    <cellStyle name="Note 6 5 9" xfId="26518" xr:uid="{00000000-0005-0000-0000-0000F66B0000}"/>
    <cellStyle name="Note 6 6" xfId="26519" xr:uid="{00000000-0005-0000-0000-0000F76B0000}"/>
    <cellStyle name="Note 6 6 2" xfId="26520" xr:uid="{00000000-0005-0000-0000-0000F86B0000}"/>
    <cellStyle name="Note 6 6 3" xfId="26521" xr:uid="{00000000-0005-0000-0000-0000F96B0000}"/>
    <cellStyle name="Note 6 7" xfId="26522" xr:uid="{00000000-0005-0000-0000-0000FA6B0000}"/>
    <cellStyle name="Note 6 7 2" xfId="26523" xr:uid="{00000000-0005-0000-0000-0000FB6B0000}"/>
    <cellStyle name="Note 6 7 3" xfId="26524" xr:uid="{00000000-0005-0000-0000-0000FC6B0000}"/>
    <cellStyle name="Note 6 8" xfId="26525" xr:uid="{00000000-0005-0000-0000-0000FD6B0000}"/>
    <cellStyle name="Note 6 8 2" xfId="26526" xr:uid="{00000000-0005-0000-0000-0000FE6B0000}"/>
    <cellStyle name="Note 6 8 3" xfId="26527" xr:uid="{00000000-0005-0000-0000-0000FF6B0000}"/>
    <cellStyle name="Note 6 9" xfId="26528" xr:uid="{00000000-0005-0000-0000-0000006C0000}"/>
    <cellStyle name="Note 6 9 2" xfId="26529" xr:uid="{00000000-0005-0000-0000-0000016C0000}"/>
    <cellStyle name="Note 6 9 3" xfId="26530" xr:uid="{00000000-0005-0000-0000-0000026C0000}"/>
    <cellStyle name="Note 7" xfId="26531" xr:uid="{00000000-0005-0000-0000-0000036C0000}"/>
    <cellStyle name="Note 7 10" xfId="26532" xr:uid="{00000000-0005-0000-0000-0000046C0000}"/>
    <cellStyle name="Note 7 10 2" xfId="26533" xr:uid="{00000000-0005-0000-0000-0000056C0000}"/>
    <cellStyle name="Note 7 10 3" xfId="26534" xr:uid="{00000000-0005-0000-0000-0000066C0000}"/>
    <cellStyle name="Note 7 11" xfId="26535" xr:uid="{00000000-0005-0000-0000-0000076C0000}"/>
    <cellStyle name="Note 7 12" xfId="26536" xr:uid="{00000000-0005-0000-0000-0000086C0000}"/>
    <cellStyle name="Note 7 13" xfId="38120" xr:uid="{00000000-0005-0000-0000-0000096C0000}"/>
    <cellStyle name="Note 7 2" xfId="26537" xr:uid="{00000000-0005-0000-0000-00000A6C0000}"/>
    <cellStyle name="Note 7 2 10" xfId="26538" xr:uid="{00000000-0005-0000-0000-00000B6C0000}"/>
    <cellStyle name="Note 7 2 10 2" xfId="26539" xr:uid="{00000000-0005-0000-0000-00000C6C0000}"/>
    <cellStyle name="Note 7 2 10 3" xfId="26540" xr:uid="{00000000-0005-0000-0000-00000D6C0000}"/>
    <cellStyle name="Note 7 2 11" xfId="26541" xr:uid="{00000000-0005-0000-0000-00000E6C0000}"/>
    <cellStyle name="Note 7 2 12" xfId="26542" xr:uid="{00000000-0005-0000-0000-00000F6C0000}"/>
    <cellStyle name="Note 7 2 13" xfId="38121" xr:uid="{00000000-0005-0000-0000-0000106C0000}"/>
    <cellStyle name="Note 7 2 2" xfId="26543" xr:uid="{00000000-0005-0000-0000-0000116C0000}"/>
    <cellStyle name="Note 7 2 2 2" xfId="26544" xr:uid="{00000000-0005-0000-0000-0000126C0000}"/>
    <cellStyle name="Note 7 2 2 2 2" xfId="26545" xr:uid="{00000000-0005-0000-0000-0000136C0000}"/>
    <cellStyle name="Note 7 2 2 2 2 2" xfId="26546" xr:uid="{00000000-0005-0000-0000-0000146C0000}"/>
    <cellStyle name="Note 7 2 2 2 2 3" xfId="26547" xr:uid="{00000000-0005-0000-0000-0000156C0000}"/>
    <cellStyle name="Note 7 2 2 2 3" xfId="26548" xr:uid="{00000000-0005-0000-0000-0000166C0000}"/>
    <cellStyle name="Note 7 2 2 2 3 2" xfId="26549" xr:uid="{00000000-0005-0000-0000-0000176C0000}"/>
    <cellStyle name="Note 7 2 2 2 3 3" xfId="26550" xr:uid="{00000000-0005-0000-0000-0000186C0000}"/>
    <cellStyle name="Note 7 2 2 2 4" xfId="26551" xr:uid="{00000000-0005-0000-0000-0000196C0000}"/>
    <cellStyle name="Note 7 2 2 2 4 2" xfId="26552" xr:uid="{00000000-0005-0000-0000-00001A6C0000}"/>
    <cellStyle name="Note 7 2 2 2 4 3" xfId="26553" xr:uid="{00000000-0005-0000-0000-00001B6C0000}"/>
    <cellStyle name="Note 7 2 2 2 5" xfId="26554" xr:uid="{00000000-0005-0000-0000-00001C6C0000}"/>
    <cellStyle name="Note 7 2 2 2 5 2" xfId="26555" xr:uid="{00000000-0005-0000-0000-00001D6C0000}"/>
    <cellStyle name="Note 7 2 2 2 5 3" xfId="26556" xr:uid="{00000000-0005-0000-0000-00001E6C0000}"/>
    <cellStyle name="Note 7 2 2 2 6" xfId="26557" xr:uid="{00000000-0005-0000-0000-00001F6C0000}"/>
    <cellStyle name="Note 7 2 2 2 6 2" xfId="26558" xr:uid="{00000000-0005-0000-0000-0000206C0000}"/>
    <cellStyle name="Note 7 2 2 2 6 3" xfId="26559" xr:uid="{00000000-0005-0000-0000-0000216C0000}"/>
    <cellStyle name="Note 7 2 2 2 7" xfId="26560" xr:uid="{00000000-0005-0000-0000-0000226C0000}"/>
    <cellStyle name="Note 7 2 2 2 7 2" xfId="26561" xr:uid="{00000000-0005-0000-0000-0000236C0000}"/>
    <cellStyle name="Note 7 2 2 2 7 3" xfId="26562" xr:uid="{00000000-0005-0000-0000-0000246C0000}"/>
    <cellStyle name="Note 7 2 2 2 8" xfId="26563" xr:uid="{00000000-0005-0000-0000-0000256C0000}"/>
    <cellStyle name="Note 7 2 2 2 9" xfId="26564" xr:uid="{00000000-0005-0000-0000-0000266C0000}"/>
    <cellStyle name="Note 7 2 2 3" xfId="26565" xr:uid="{00000000-0005-0000-0000-0000276C0000}"/>
    <cellStyle name="Note 7 2 2 3 2" xfId="26566" xr:uid="{00000000-0005-0000-0000-0000286C0000}"/>
    <cellStyle name="Note 7 2 2 3 3" xfId="26567" xr:uid="{00000000-0005-0000-0000-0000296C0000}"/>
    <cellStyle name="Note 7 2 2 4" xfId="26568" xr:uid="{00000000-0005-0000-0000-00002A6C0000}"/>
    <cellStyle name="Note 7 2 2 4 2" xfId="26569" xr:uid="{00000000-0005-0000-0000-00002B6C0000}"/>
    <cellStyle name="Note 7 2 2 4 3" xfId="26570" xr:uid="{00000000-0005-0000-0000-00002C6C0000}"/>
    <cellStyle name="Note 7 2 2 5" xfId="26571" xr:uid="{00000000-0005-0000-0000-00002D6C0000}"/>
    <cellStyle name="Note 7 2 2 5 2" xfId="26572" xr:uid="{00000000-0005-0000-0000-00002E6C0000}"/>
    <cellStyle name="Note 7 2 2 5 3" xfId="26573" xr:uid="{00000000-0005-0000-0000-00002F6C0000}"/>
    <cellStyle name="Note 7 2 2 6" xfId="26574" xr:uid="{00000000-0005-0000-0000-0000306C0000}"/>
    <cellStyle name="Note 7 2 2 6 2" xfId="26575" xr:uid="{00000000-0005-0000-0000-0000316C0000}"/>
    <cellStyle name="Note 7 2 2 6 3" xfId="26576" xr:uid="{00000000-0005-0000-0000-0000326C0000}"/>
    <cellStyle name="Note 7 2 2 7" xfId="26577" xr:uid="{00000000-0005-0000-0000-0000336C0000}"/>
    <cellStyle name="Note 7 2 2 7 2" xfId="26578" xr:uid="{00000000-0005-0000-0000-0000346C0000}"/>
    <cellStyle name="Note 7 2 2 7 3" xfId="26579" xr:uid="{00000000-0005-0000-0000-0000356C0000}"/>
    <cellStyle name="Note 7 2 2 8" xfId="26580" xr:uid="{00000000-0005-0000-0000-0000366C0000}"/>
    <cellStyle name="Note 7 2 2 9" xfId="26581" xr:uid="{00000000-0005-0000-0000-0000376C0000}"/>
    <cellStyle name="Note 7 2 3" xfId="26582" xr:uid="{00000000-0005-0000-0000-0000386C0000}"/>
    <cellStyle name="Note 7 2 3 2" xfId="26583" xr:uid="{00000000-0005-0000-0000-0000396C0000}"/>
    <cellStyle name="Note 7 2 3 2 2" xfId="26584" xr:uid="{00000000-0005-0000-0000-00003A6C0000}"/>
    <cellStyle name="Note 7 2 3 2 2 2" xfId="26585" xr:uid="{00000000-0005-0000-0000-00003B6C0000}"/>
    <cellStyle name="Note 7 2 3 2 2 3" xfId="26586" xr:uid="{00000000-0005-0000-0000-00003C6C0000}"/>
    <cellStyle name="Note 7 2 3 2 3" xfId="26587" xr:uid="{00000000-0005-0000-0000-00003D6C0000}"/>
    <cellStyle name="Note 7 2 3 2 3 2" xfId="26588" xr:uid="{00000000-0005-0000-0000-00003E6C0000}"/>
    <cellStyle name="Note 7 2 3 2 3 3" xfId="26589" xr:uid="{00000000-0005-0000-0000-00003F6C0000}"/>
    <cellStyle name="Note 7 2 3 2 4" xfId="26590" xr:uid="{00000000-0005-0000-0000-0000406C0000}"/>
    <cellStyle name="Note 7 2 3 2 4 2" xfId="26591" xr:uid="{00000000-0005-0000-0000-0000416C0000}"/>
    <cellStyle name="Note 7 2 3 2 4 3" xfId="26592" xr:uid="{00000000-0005-0000-0000-0000426C0000}"/>
    <cellStyle name="Note 7 2 3 2 5" xfId="26593" xr:uid="{00000000-0005-0000-0000-0000436C0000}"/>
    <cellStyle name="Note 7 2 3 2 5 2" xfId="26594" xr:uid="{00000000-0005-0000-0000-0000446C0000}"/>
    <cellStyle name="Note 7 2 3 2 5 3" xfId="26595" xr:uid="{00000000-0005-0000-0000-0000456C0000}"/>
    <cellStyle name="Note 7 2 3 2 6" xfId="26596" xr:uid="{00000000-0005-0000-0000-0000466C0000}"/>
    <cellStyle name="Note 7 2 3 2 6 2" xfId="26597" xr:uid="{00000000-0005-0000-0000-0000476C0000}"/>
    <cellStyle name="Note 7 2 3 2 6 3" xfId="26598" xr:uid="{00000000-0005-0000-0000-0000486C0000}"/>
    <cellStyle name="Note 7 2 3 2 7" xfId="26599" xr:uid="{00000000-0005-0000-0000-0000496C0000}"/>
    <cellStyle name="Note 7 2 3 2 7 2" xfId="26600" xr:uid="{00000000-0005-0000-0000-00004A6C0000}"/>
    <cellStyle name="Note 7 2 3 2 7 3" xfId="26601" xr:uid="{00000000-0005-0000-0000-00004B6C0000}"/>
    <cellStyle name="Note 7 2 3 2 8" xfId="26602" xr:uid="{00000000-0005-0000-0000-00004C6C0000}"/>
    <cellStyle name="Note 7 2 3 2 9" xfId="26603" xr:uid="{00000000-0005-0000-0000-00004D6C0000}"/>
    <cellStyle name="Note 7 2 3 3" xfId="26604" xr:uid="{00000000-0005-0000-0000-00004E6C0000}"/>
    <cellStyle name="Note 7 2 3 3 2" xfId="26605" xr:uid="{00000000-0005-0000-0000-00004F6C0000}"/>
    <cellStyle name="Note 7 2 3 3 3" xfId="26606" xr:uid="{00000000-0005-0000-0000-0000506C0000}"/>
    <cellStyle name="Note 7 2 3 4" xfId="26607" xr:uid="{00000000-0005-0000-0000-0000516C0000}"/>
    <cellStyle name="Note 7 2 3 4 2" xfId="26608" xr:uid="{00000000-0005-0000-0000-0000526C0000}"/>
    <cellStyle name="Note 7 2 3 4 3" xfId="26609" xr:uid="{00000000-0005-0000-0000-0000536C0000}"/>
    <cellStyle name="Note 7 2 3 5" xfId="26610" xr:uid="{00000000-0005-0000-0000-0000546C0000}"/>
    <cellStyle name="Note 7 2 3 5 2" xfId="26611" xr:uid="{00000000-0005-0000-0000-0000556C0000}"/>
    <cellStyle name="Note 7 2 3 5 3" xfId="26612" xr:uid="{00000000-0005-0000-0000-0000566C0000}"/>
    <cellStyle name="Note 7 2 3 6" xfId="26613" xr:uid="{00000000-0005-0000-0000-0000576C0000}"/>
    <cellStyle name="Note 7 2 3 6 2" xfId="26614" xr:uid="{00000000-0005-0000-0000-0000586C0000}"/>
    <cellStyle name="Note 7 2 3 6 3" xfId="26615" xr:uid="{00000000-0005-0000-0000-0000596C0000}"/>
    <cellStyle name="Note 7 2 3 7" xfId="26616" xr:uid="{00000000-0005-0000-0000-00005A6C0000}"/>
    <cellStyle name="Note 7 2 3 7 2" xfId="26617" xr:uid="{00000000-0005-0000-0000-00005B6C0000}"/>
    <cellStyle name="Note 7 2 3 7 3" xfId="26618" xr:uid="{00000000-0005-0000-0000-00005C6C0000}"/>
    <cellStyle name="Note 7 2 3 8" xfId="26619" xr:uid="{00000000-0005-0000-0000-00005D6C0000}"/>
    <cellStyle name="Note 7 2 3 9" xfId="26620" xr:uid="{00000000-0005-0000-0000-00005E6C0000}"/>
    <cellStyle name="Note 7 2 4" xfId="26621" xr:uid="{00000000-0005-0000-0000-00005F6C0000}"/>
    <cellStyle name="Note 7 2 4 2" xfId="26622" xr:uid="{00000000-0005-0000-0000-0000606C0000}"/>
    <cellStyle name="Note 7 2 4 2 2" xfId="26623" xr:uid="{00000000-0005-0000-0000-0000616C0000}"/>
    <cellStyle name="Note 7 2 4 2 2 2" xfId="26624" xr:uid="{00000000-0005-0000-0000-0000626C0000}"/>
    <cellStyle name="Note 7 2 4 2 2 3" xfId="26625" xr:uid="{00000000-0005-0000-0000-0000636C0000}"/>
    <cellStyle name="Note 7 2 4 2 3" xfId="26626" xr:uid="{00000000-0005-0000-0000-0000646C0000}"/>
    <cellStyle name="Note 7 2 4 2 3 2" xfId="26627" xr:uid="{00000000-0005-0000-0000-0000656C0000}"/>
    <cellStyle name="Note 7 2 4 2 3 3" xfId="26628" xr:uid="{00000000-0005-0000-0000-0000666C0000}"/>
    <cellStyle name="Note 7 2 4 2 4" xfId="26629" xr:uid="{00000000-0005-0000-0000-0000676C0000}"/>
    <cellStyle name="Note 7 2 4 2 4 2" xfId="26630" xr:uid="{00000000-0005-0000-0000-0000686C0000}"/>
    <cellStyle name="Note 7 2 4 2 4 3" xfId="26631" xr:uid="{00000000-0005-0000-0000-0000696C0000}"/>
    <cellStyle name="Note 7 2 4 2 5" xfId="26632" xr:uid="{00000000-0005-0000-0000-00006A6C0000}"/>
    <cellStyle name="Note 7 2 4 2 5 2" xfId="26633" xr:uid="{00000000-0005-0000-0000-00006B6C0000}"/>
    <cellStyle name="Note 7 2 4 2 5 3" xfId="26634" xr:uid="{00000000-0005-0000-0000-00006C6C0000}"/>
    <cellStyle name="Note 7 2 4 2 6" xfId="26635" xr:uid="{00000000-0005-0000-0000-00006D6C0000}"/>
    <cellStyle name="Note 7 2 4 2 6 2" xfId="26636" xr:uid="{00000000-0005-0000-0000-00006E6C0000}"/>
    <cellStyle name="Note 7 2 4 2 6 3" xfId="26637" xr:uid="{00000000-0005-0000-0000-00006F6C0000}"/>
    <cellStyle name="Note 7 2 4 2 7" xfId="26638" xr:uid="{00000000-0005-0000-0000-0000706C0000}"/>
    <cellStyle name="Note 7 2 4 2 7 2" xfId="26639" xr:uid="{00000000-0005-0000-0000-0000716C0000}"/>
    <cellStyle name="Note 7 2 4 2 7 3" xfId="26640" xr:uid="{00000000-0005-0000-0000-0000726C0000}"/>
    <cellStyle name="Note 7 2 4 2 8" xfId="26641" xr:uid="{00000000-0005-0000-0000-0000736C0000}"/>
    <cellStyle name="Note 7 2 4 2 9" xfId="26642" xr:uid="{00000000-0005-0000-0000-0000746C0000}"/>
    <cellStyle name="Note 7 2 4 3" xfId="26643" xr:uid="{00000000-0005-0000-0000-0000756C0000}"/>
    <cellStyle name="Note 7 2 4 3 2" xfId="26644" xr:uid="{00000000-0005-0000-0000-0000766C0000}"/>
    <cellStyle name="Note 7 2 4 3 3" xfId="26645" xr:uid="{00000000-0005-0000-0000-0000776C0000}"/>
    <cellStyle name="Note 7 2 4 4" xfId="26646" xr:uid="{00000000-0005-0000-0000-0000786C0000}"/>
    <cellStyle name="Note 7 2 4 4 2" xfId="26647" xr:uid="{00000000-0005-0000-0000-0000796C0000}"/>
    <cellStyle name="Note 7 2 4 4 3" xfId="26648" xr:uid="{00000000-0005-0000-0000-00007A6C0000}"/>
    <cellStyle name="Note 7 2 4 5" xfId="26649" xr:uid="{00000000-0005-0000-0000-00007B6C0000}"/>
    <cellStyle name="Note 7 2 4 5 2" xfId="26650" xr:uid="{00000000-0005-0000-0000-00007C6C0000}"/>
    <cellStyle name="Note 7 2 4 5 3" xfId="26651" xr:uid="{00000000-0005-0000-0000-00007D6C0000}"/>
    <cellStyle name="Note 7 2 4 6" xfId="26652" xr:uid="{00000000-0005-0000-0000-00007E6C0000}"/>
    <cellStyle name="Note 7 2 4 6 2" xfId="26653" xr:uid="{00000000-0005-0000-0000-00007F6C0000}"/>
    <cellStyle name="Note 7 2 4 6 3" xfId="26654" xr:uid="{00000000-0005-0000-0000-0000806C0000}"/>
    <cellStyle name="Note 7 2 4 7" xfId="26655" xr:uid="{00000000-0005-0000-0000-0000816C0000}"/>
    <cellStyle name="Note 7 2 4 7 2" xfId="26656" xr:uid="{00000000-0005-0000-0000-0000826C0000}"/>
    <cellStyle name="Note 7 2 4 7 3" xfId="26657" xr:uid="{00000000-0005-0000-0000-0000836C0000}"/>
    <cellStyle name="Note 7 2 4 8" xfId="26658" xr:uid="{00000000-0005-0000-0000-0000846C0000}"/>
    <cellStyle name="Note 7 2 4 9" xfId="26659" xr:uid="{00000000-0005-0000-0000-0000856C0000}"/>
    <cellStyle name="Note 7 2 5" xfId="26660" xr:uid="{00000000-0005-0000-0000-0000866C0000}"/>
    <cellStyle name="Note 7 2 5 2" xfId="26661" xr:uid="{00000000-0005-0000-0000-0000876C0000}"/>
    <cellStyle name="Note 7 2 5 2 2" xfId="26662" xr:uid="{00000000-0005-0000-0000-0000886C0000}"/>
    <cellStyle name="Note 7 2 5 2 3" xfId="26663" xr:uid="{00000000-0005-0000-0000-0000896C0000}"/>
    <cellStyle name="Note 7 2 5 3" xfId="26664" xr:uid="{00000000-0005-0000-0000-00008A6C0000}"/>
    <cellStyle name="Note 7 2 5 3 2" xfId="26665" xr:uid="{00000000-0005-0000-0000-00008B6C0000}"/>
    <cellStyle name="Note 7 2 5 3 3" xfId="26666" xr:uid="{00000000-0005-0000-0000-00008C6C0000}"/>
    <cellStyle name="Note 7 2 5 4" xfId="26667" xr:uid="{00000000-0005-0000-0000-00008D6C0000}"/>
    <cellStyle name="Note 7 2 5 4 2" xfId="26668" xr:uid="{00000000-0005-0000-0000-00008E6C0000}"/>
    <cellStyle name="Note 7 2 5 4 3" xfId="26669" xr:uid="{00000000-0005-0000-0000-00008F6C0000}"/>
    <cellStyle name="Note 7 2 5 5" xfId="26670" xr:uid="{00000000-0005-0000-0000-0000906C0000}"/>
    <cellStyle name="Note 7 2 5 5 2" xfId="26671" xr:uid="{00000000-0005-0000-0000-0000916C0000}"/>
    <cellStyle name="Note 7 2 5 5 3" xfId="26672" xr:uid="{00000000-0005-0000-0000-0000926C0000}"/>
    <cellStyle name="Note 7 2 5 6" xfId="26673" xr:uid="{00000000-0005-0000-0000-0000936C0000}"/>
    <cellStyle name="Note 7 2 5 6 2" xfId="26674" xr:uid="{00000000-0005-0000-0000-0000946C0000}"/>
    <cellStyle name="Note 7 2 5 6 3" xfId="26675" xr:uid="{00000000-0005-0000-0000-0000956C0000}"/>
    <cellStyle name="Note 7 2 5 7" xfId="26676" xr:uid="{00000000-0005-0000-0000-0000966C0000}"/>
    <cellStyle name="Note 7 2 5 7 2" xfId="26677" xr:uid="{00000000-0005-0000-0000-0000976C0000}"/>
    <cellStyle name="Note 7 2 5 7 3" xfId="26678" xr:uid="{00000000-0005-0000-0000-0000986C0000}"/>
    <cellStyle name="Note 7 2 5 8" xfId="26679" xr:uid="{00000000-0005-0000-0000-0000996C0000}"/>
    <cellStyle name="Note 7 2 5 9" xfId="26680" xr:uid="{00000000-0005-0000-0000-00009A6C0000}"/>
    <cellStyle name="Note 7 2 6" xfId="26681" xr:uid="{00000000-0005-0000-0000-00009B6C0000}"/>
    <cellStyle name="Note 7 2 6 2" xfId="26682" xr:uid="{00000000-0005-0000-0000-00009C6C0000}"/>
    <cellStyle name="Note 7 2 6 3" xfId="26683" xr:uid="{00000000-0005-0000-0000-00009D6C0000}"/>
    <cellStyle name="Note 7 2 7" xfId="26684" xr:uid="{00000000-0005-0000-0000-00009E6C0000}"/>
    <cellStyle name="Note 7 2 7 2" xfId="26685" xr:uid="{00000000-0005-0000-0000-00009F6C0000}"/>
    <cellStyle name="Note 7 2 7 3" xfId="26686" xr:uid="{00000000-0005-0000-0000-0000A06C0000}"/>
    <cellStyle name="Note 7 2 8" xfId="26687" xr:uid="{00000000-0005-0000-0000-0000A16C0000}"/>
    <cellStyle name="Note 7 2 8 2" xfId="26688" xr:uid="{00000000-0005-0000-0000-0000A26C0000}"/>
    <cellStyle name="Note 7 2 8 3" xfId="26689" xr:uid="{00000000-0005-0000-0000-0000A36C0000}"/>
    <cellStyle name="Note 7 2 9" xfId="26690" xr:uid="{00000000-0005-0000-0000-0000A46C0000}"/>
    <cellStyle name="Note 7 2 9 2" xfId="26691" xr:uid="{00000000-0005-0000-0000-0000A56C0000}"/>
    <cellStyle name="Note 7 2 9 3" xfId="26692" xr:uid="{00000000-0005-0000-0000-0000A66C0000}"/>
    <cellStyle name="Note 7 3" xfId="26693" xr:uid="{00000000-0005-0000-0000-0000A76C0000}"/>
    <cellStyle name="Note 7 3 10" xfId="26694" xr:uid="{00000000-0005-0000-0000-0000A86C0000}"/>
    <cellStyle name="Note 7 3 10 2" xfId="26695" xr:uid="{00000000-0005-0000-0000-0000A96C0000}"/>
    <cellStyle name="Note 7 3 10 3" xfId="26696" xr:uid="{00000000-0005-0000-0000-0000AA6C0000}"/>
    <cellStyle name="Note 7 3 11" xfId="26697" xr:uid="{00000000-0005-0000-0000-0000AB6C0000}"/>
    <cellStyle name="Note 7 3 12" xfId="26698" xr:uid="{00000000-0005-0000-0000-0000AC6C0000}"/>
    <cellStyle name="Note 7 3 13" xfId="38122" xr:uid="{00000000-0005-0000-0000-0000AD6C0000}"/>
    <cellStyle name="Note 7 3 2" xfId="26699" xr:uid="{00000000-0005-0000-0000-0000AE6C0000}"/>
    <cellStyle name="Note 7 3 2 2" xfId="26700" xr:uid="{00000000-0005-0000-0000-0000AF6C0000}"/>
    <cellStyle name="Note 7 3 2 2 2" xfId="26701" xr:uid="{00000000-0005-0000-0000-0000B06C0000}"/>
    <cellStyle name="Note 7 3 2 2 2 2" xfId="26702" xr:uid="{00000000-0005-0000-0000-0000B16C0000}"/>
    <cellStyle name="Note 7 3 2 2 2 3" xfId="26703" xr:uid="{00000000-0005-0000-0000-0000B26C0000}"/>
    <cellStyle name="Note 7 3 2 2 3" xfId="26704" xr:uid="{00000000-0005-0000-0000-0000B36C0000}"/>
    <cellStyle name="Note 7 3 2 2 3 2" xfId="26705" xr:uid="{00000000-0005-0000-0000-0000B46C0000}"/>
    <cellStyle name="Note 7 3 2 2 3 3" xfId="26706" xr:uid="{00000000-0005-0000-0000-0000B56C0000}"/>
    <cellStyle name="Note 7 3 2 2 4" xfId="26707" xr:uid="{00000000-0005-0000-0000-0000B66C0000}"/>
    <cellStyle name="Note 7 3 2 2 4 2" xfId="26708" xr:uid="{00000000-0005-0000-0000-0000B76C0000}"/>
    <cellStyle name="Note 7 3 2 2 4 3" xfId="26709" xr:uid="{00000000-0005-0000-0000-0000B86C0000}"/>
    <cellStyle name="Note 7 3 2 2 5" xfId="26710" xr:uid="{00000000-0005-0000-0000-0000B96C0000}"/>
    <cellStyle name="Note 7 3 2 2 5 2" xfId="26711" xr:uid="{00000000-0005-0000-0000-0000BA6C0000}"/>
    <cellStyle name="Note 7 3 2 2 5 3" xfId="26712" xr:uid="{00000000-0005-0000-0000-0000BB6C0000}"/>
    <cellStyle name="Note 7 3 2 2 6" xfId="26713" xr:uid="{00000000-0005-0000-0000-0000BC6C0000}"/>
    <cellStyle name="Note 7 3 2 2 6 2" xfId="26714" xr:uid="{00000000-0005-0000-0000-0000BD6C0000}"/>
    <cellStyle name="Note 7 3 2 2 6 3" xfId="26715" xr:uid="{00000000-0005-0000-0000-0000BE6C0000}"/>
    <cellStyle name="Note 7 3 2 2 7" xfId="26716" xr:uid="{00000000-0005-0000-0000-0000BF6C0000}"/>
    <cellStyle name="Note 7 3 2 2 7 2" xfId="26717" xr:uid="{00000000-0005-0000-0000-0000C06C0000}"/>
    <cellStyle name="Note 7 3 2 2 7 3" xfId="26718" xr:uid="{00000000-0005-0000-0000-0000C16C0000}"/>
    <cellStyle name="Note 7 3 2 2 8" xfId="26719" xr:uid="{00000000-0005-0000-0000-0000C26C0000}"/>
    <cellStyle name="Note 7 3 2 2 9" xfId="26720" xr:uid="{00000000-0005-0000-0000-0000C36C0000}"/>
    <cellStyle name="Note 7 3 2 3" xfId="26721" xr:uid="{00000000-0005-0000-0000-0000C46C0000}"/>
    <cellStyle name="Note 7 3 2 3 2" xfId="26722" xr:uid="{00000000-0005-0000-0000-0000C56C0000}"/>
    <cellStyle name="Note 7 3 2 3 3" xfId="26723" xr:uid="{00000000-0005-0000-0000-0000C66C0000}"/>
    <cellStyle name="Note 7 3 2 4" xfId="26724" xr:uid="{00000000-0005-0000-0000-0000C76C0000}"/>
    <cellStyle name="Note 7 3 2 4 2" xfId="26725" xr:uid="{00000000-0005-0000-0000-0000C86C0000}"/>
    <cellStyle name="Note 7 3 2 4 3" xfId="26726" xr:uid="{00000000-0005-0000-0000-0000C96C0000}"/>
    <cellStyle name="Note 7 3 2 5" xfId="26727" xr:uid="{00000000-0005-0000-0000-0000CA6C0000}"/>
    <cellStyle name="Note 7 3 2 5 2" xfId="26728" xr:uid="{00000000-0005-0000-0000-0000CB6C0000}"/>
    <cellStyle name="Note 7 3 2 5 3" xfId="26729" xr:uid="{00000000-0005-0000-0000-0000CC6C0000}"/>
    <cellStyle name="Note 7 3 2 6" xfId="26730" xr:uid="{00000000-0005-0000-0000-0000CD6C0000}"/>
    <cellStyle name="Note 7 3 2 6 2" xfId="26731" xr:uid="{00000000-0005-0000-0000-0000CE6C0000}"/>
    <cellStyle name="Note 7 3 2 6 3" xfId="26732" xr:uid="{00000000-0005-0000-0000-0000CF6C0000}"/>
    <cellStyle name="Note 7 3 2 7" xfId="26733" xr:uid="{00000000-0005-0000-0000-0000D06C0000}"/>
    <cellStyle name="Note 7 3 2 7 2" xfId="26734" xr:uid="{00000000-0005-0000-0000-0000D16C0000}"/>
    <cellStyle name="Note 7 3 2 7 3" xfId="26735" xr:uid="{00000000-0005-0000-0000-0000D26C0000}"/>
    <cellStyle name="Note 7 3 2 8" xfId="26736" xr:uid="{00000000-0005-0000-0000-0000D36C0000}"/>
    <cellStyle name="Note 7 3 2 9" xfId="26737" xr:uid="{00000000-0005-0000-0000-0000D46C0000}"/>
    <cellStyle name="Note 7 3 3" xfId="26738" xr:uid="{00000000-0005-0000-0000-0000D56C0000}"/>
    <cellStyle name="Note 7 3 3 2" xfId="26739" xr:uid="{00000000-0005-0000-0000-0000D66C0000}"/>
    <cellStyle name="Note 7 3 3 2 2" xfId="26740" xr:uid="{00000000-0005-0000-0000-0000D76C0000}"/>
    <cellStyle name="Note 7 3 3 2 2 2" xfId="26741" xr:uid="{00000000-0005-0000-0000-0000D86C0000}"/>
    <cellStyle name="Note 7 3 3 2 2 3" xfId="26742" xr:uid="{00000000-0005-0000-0000-0000D96C0000}"/>
    <cellStyle name="Note 7 3 3 2 3" xfId="26743" xr:uid="{00000000-0005-0000-0000-0000DA6C0000}"/>
    <cellStyle name="Note 7 3 3 2 3 2" xfId="26744" xr:uid="{00000000-0005-0000-0000-0000DB6C0000}"/>
    <cellStyle name="Note 7 3 3 2 3 3" xfId="26745" xr:uid="{00000000-0005-0000-0000-0000DC6C0000}"/>
    <cellStyle name="Note 7 3 3 2 4" xfId="26746" xr:uid="{00000000-0005-0000-0000-0000DD6C0000}"/>
    <cellStyle name="Note 7 3 3 2 4 2" xfId="26747" xr:uid="{00000000-0005-0000-0000-0000DE6C0000}"/>
    <cellStyle name="Note 7 3 3 2 4 3" xfId="26748" xr:uid="{00000000-0005-0000-0000-0000DF6C0000}"/>
    <cellStyle name="Note 7 3 3 2 5" xfId="26749" xr:uid="{00000000-0005-0000-0000-0000E06C0000}"/>
    <cellStyle name="Note 7 3 3 2 5 2" xfId="26750" xr:uid="{00000000-0005-0000-0000-0000E16C0000}"/>
    <cellStyle name="Note 7 3 3 2 5 3" xfId="26751" xr:uid="{00000000-0005-0000-0000-0000E26C0000}"/>
    <cellStyle name="Note 7 3 3 2 6" xfId="26752" xr:uid="{00000000-0005-0000-0000-0000E36C0000}"/>
    <cellStyle name="Note 7 3 3 2 6 2" xfId="26753" xr:uid="{00000000-0005-0000-0000-0000E46C0000}"/>
    <cellStyle name="Note 7 3 3 2 6 3" xfId="26754" xr:uid="{00000000-0005-0000-0000-0000E56C0000}"/>
    <cellStyle name="Note 7 3 3 2 7" xfId="26755" xr:uid="{00000000-0005-0000-0000-0000E66C0000}"/>
    <cellStyle name="Note 7 3 3 2 7 2" xfId="26756" xr:uid="{00000000-0005-0000-0000-0000E76C0000}"/>
    <cellStyle name="Note 7 3 3 2 7 3" xfId="26757" xr:uid="{00000000-0005-0000-0000-0000E86C0000}"/>
    <cellStyle name="Note 7 3 3 2 8" xfId="26758" xr:uid="{00000000-0005-0000-0000-0000E96C0000}"/>
    <cellStyle name="Note 7 3 3 2 9" xfId="26759" xr:uid="{00000000-0005-0000-0000-0000EA6C0000}"/>
    <cellStyle name="Note 7 3 3 3" xfId="26760" xr:uid="{00000000-0005-0000-0000-0000EB6C0000}"/>
    <cellStyle name="Note 7 3 3 3 2" xfId="26761" xr:uid="{00000000-0005-0000-0000-0000EC6C0000}"/>
    <cellStyle name="Note 7 3 3 3 3" xfId="26762" xr:uid="{00000000-0005-0000-0000-0000ED6C0000}"/>
    <cellStyle name="Note 7 3 3 4" xfId="26763" xr:uid="{00000000-0005-0000-0000-0000EE6C0000}"/>
    <cellStyle name="Note 7 3 3 4 2" xfId="26764" xr:uid="{00000000-0005-0000-0000-0000EF6C0000}"/>
    <cellStyle name="Note 7 3 3 4 3" xfId="26765" xr:uid="{00000000-0005-0000-0000-0000F06C0000}"/>
    <cellStyle name="Note 7 3 3 5" xfId="26766" xr:uid="{00000000-0005-0000-0000-0000F16C0000}"/>
    <cellStyle name="Note 7 3 3 5 2" xfId="26767" xr:uid="{00000000-0005-0000-0000-0000F26C0000}"/>
    <cellStyle name="Note 7 3 3 5 3" xfId="26768" xr:uid="{00000000-0005-0000-0000-0000F36C0000}"/>
    <cellStyle name="Note 7 3 3 6" xfId="26769" xr:uid="{00000000-0005-0000-0000-0000F46C0000}"/>
    <cellStyle name="Note 7 3 3 6 2" xfId="26770" xr:uid="{00000000-0005-0000-0000-0000F56C0000}"/>
    <cellStyle name="Note 7 3 3 6 3" xfId="26771" xr:uid="{00000000-0005-0000-0000-0000F66C0000}"/>
    <cellStyle name="Note 7 3 3 7" xfId="26772" xr:uid="{00000000-0005-0000-0000-0000F76C0000}"/>
    <cellStyle name="Note 7 3 3 7 2" xfId="26773" xr:uid="{00000000-0005-0000-0000-0000F86C0000}"/>
    <cellStyle name="Note 7 3 3 7 3" xfId="26774" xr:uid="{00000000-0005-0000-0000-0000F96C0000}"/>
    <cellStyle name="Note 7 3 3 8" xfId="26775" xr:uid="{00000000-0005-0000-0000-0000FA6C0000}"/>
    <cellStyle name="Note 7 3 3 9" xfId="26776" xr:uid="{00000000-0005-0000-0000-0000FB6C0000}"/>
    <cellStyle name="Note 7 3 4" xfId="26777" xr:uid="{00000000-0005-0000-0000-0000FC6C0000}"/>
    <cellStyle name="Note 7 3 4 2" xfId="26778" xr:uid="{00000000-0005-0000-0000-0000FD6C0000}"/>
    <cellStyle name="Note 7 3 4 2 2" xfId="26779" xr:uid="{00000000-0005-0000-0000-0000FE6C0000}"/>
    <cellStyle name="Note 7 3 4 2 2 2" xfId="26780" xr:uid="{00000000-0005-0000-0000-0000FF6C0000}"/>
    <cellStyle name="Note 7 3 4 2 2 3" xfId="26781" xr:uid="{00000000-0005-0000-0000-0000006D0000}"/>
    <cellStyle name="Note 7 3 4 2 3" xfId="26782" xr:uid="{00000000-0005-0000-0000-0000016D0000}"/>
    <cellStyle name="Note 7 3 4 2 3 2" xfId="26783" xr:uid="{00000000-0005-0000-0000-0000026D0000}"/>
    <cellStyle name="Note 7 3 4 2 3 3" xfId="26784" xr:uid="{00000000-0005-0000-0000-0000036D0000}"/>
    <cellStyle name="Note 7 3 4 2 4" xfId="26785" xr:uid="{00000000-0005-0000-0000-0000046D0000}"/>
    <cellStyle name="Note 7 3 4 2 4 2" xfId="26786" xr:uid="{00000000-0005-0000-0000-0000056D0000}"/>
    <cellStyle name="Note 7 3 4 2 4 3" xfId="26787" xr:uid="{00000000-0005-0000-0000-0000066D0000}"/>
    <cellStyle name="Note 7 3 4 2 5" xfId="26788" xr:uid="{00000000-0005-0000-0000-0000076D0000}"/>
    <cellStyle name="Note 7 3 4 2 5 2" xfId="26789" xr:uid="{00000000-0005-0000-0000-0000086D0000}"/>
    <cellStyle name="Note 7 3 4 2 5 3" xfId="26790" xr:uid="{00000000-0005-0000-0000-0000096D0000}"/>
    <cellStyle name="Note 7 3 4 2 6" xfId="26791" xr:uid="{00000000-0005-0000-0000-00000A6D0000}"/>
    <cellStyle name="Note 7 3 4 2 6 2" xfId="26792" xr:uid="{00000000-0005-0000-0000-00000B6D0000}"/>
    <cellStyle name="Note 7 3 4 2 6 3" xfId="26793" xr:uid="{00000000-0005-0000-0000-00000C6D0000}"/>
    <cellStyle name="Note 7 3 4 2 7" xfId="26794" xr:uid="{00000000-0005-0000-0000-00000D6D0000}"/>
    <cellStyle name="Note 7 3 4 2 7 2" xfId="26795" xr:uid="{00000000-0005-0000-0000-00000E6D0000}"/>
    <cellStyle name="Note 7 3 4 2 7 3" xfId="26796" xr:uid="{00000000-0005-0000-0000-00000F6D0000}"/>
    <cellStyle name="Note 7 3 4 2 8" xfId="26797" xr:uid="{00000000-0005-0000-0000-0000106D0000}"/>
    <cellStyle name="Note 7 3 4 2 9" xfId="26798" xr:uid="{00000000-0005-0000-0000-0000116D0000}"/>
    <cellStyle name="Note 7 3 4 3" xfId="26799" xr:uid="{00000000-0005-0000-0000-0000126D0000}"/>
    <cellStyle name="Note 7 3 4 3 2" xfId="26800" xr:uid="{00000000-0005-0000-0000-0000136D0000}"/>
    <cellStyle name="Note 7 3 4 3 3" xfId="26801" xr:uid="{00000000-0005-0000-0000-0000146D0000}"/>
    <cellStyle name="Note 7 3 4 4" xfId="26802" xr:uid="{00000000-0005-0000-0000-0000156D0000}"/>
    <cellStyle name="Note 7 3 4 4 2" xfId="26803" xr:uid="{00000000-0005-0000-0000-0000166D0000}"/>
    <cellStyle name="Note 7 3 4 4 3" xfId="26804" xr:uid="{00000000-0005-0000-0000-0000176D0000}"/>
    <cellStyle name="Note 7 3 4 5" xfId="26805" xr:uid="{00000000-0005-0000-0000-0000186D0000}"/>
    <cellStyle name="Note 7 3 4 5 2" xfId="26806" xr:uid="{00000000-0005-0000-0000-0000196D0000}"/>
    <cellStyle name="Note 7 3 4 5 3" xfId="26807" xr:uid="{00000000-0005-0000-0000-00001A6D0000}"/>
    <cellStyle name="Note 7 3 4 6" xfId="26808" xr:uid="{00000000-0005-0000-0000-00001B6D0000}"/>
    <cellStyle name="Note 7 3 4 6 2" xfId="26809" xr:uid="{00000000-0005-0000-0000-00001C6D0000}"/>
    <cellStyle name="Note 7 3 4 6 3" xfId="26810" xr:uid="{00000000-0005-0000-0000-00001D6D0000}"/>
    <cellStyle name="Note 7 3 4 7" xfId="26811" xr:uid="{00000000-0005-0000-0000-00001E6D0000}"/>
    <cellStyle name="Note 7 3 4 7 2" xfId="26812" xr:uid="{00000000-0005-0000-0000-00001F6D0000}"/>
    <cellStyle name="Note 7 3 4 7 3" xfId="26813" xr:uid="{00000000-0005-0000-0000-0000206D0000}"/>
    <cellStyle name="Note 7 3 4 8" xfId="26814" xr:uid="{00000000-0005-0000-0000-0000216D0000}"/>
    <cellStyle name="Note 7 3 4 9" xfId="26815" xr:uid="{00000000-0005-0000-0000-0000226D0000}"/>
    <cellStyle name="Note 7 3 5" xfId="26816" xr:uid="{00000000-0005-0000-0000-0000236D0000}"/>
    <cellStyle name="Note 7 3 5 2" xfId="26817" xr:uid="{00000000-0005-0000-0000-0000246D0000}"/>
    <cellStyle name="Note 7 3 5 2 2" xfId="26818" xr:uid="{00000000-0005-0000-0000-0000256D0000}"/>
    <cellStyle name="Note 7 3 5 2 3" xfId="26819" xr:uid="{00000000-0005-0000-0000-0000266D0000}"/>
    <cellStyle name="Note 7 3 5 3" xfId="26820" xr:uid="{00000000-0005-0000-0000-0000276D0000}"/>
    <cellStyle name="Note 7 3 5 3 2" xfId="26821" xr:uid="{00000000-0005-0000-0000-0000286D0000}"/>
    <cellStyle name="Note 7 3 5 3 3" xfId="26822" xr:uid="{00000000-0005-0000-0000-0000296D0000}"/>
    <cellStyle name="Note 7 3 5 4" xfId="26823" xr:uid="{00000000-0005-0000-0000-00002A6D0000}"/>
    <cellStyle name="Note 7 3 5 4 2" xfId="26824" xr:uid="{00000000-0005-0000-0000-00002B6D0000}"/>
    <cellStyle name="Note 7 3 5 4 3" xfId="26825" xr:uid="{00000000-0005-0000-0000-00002C6D0000}"/>
    <cellStyle name="Note 7 3 5 5" xfId="26826" xr:uid="{00000000-0005-0000-0000-00002D6D0000}"/>
    <cellStyle name="Note 7 3 5 5 2" xfId="26827" xr:uid="{00000000-0005-0000-0000-00002E6D0000}"/>
    <cellStyle name="Note 7 3 5 5 3" xfId="26828" xr:uid="{00000000-0005-0000-0000-00002F6D0000}"/>
    <cellStyle name="Note 7 3 5 6" xfId="26829" xr:uid="{00000000-0005-0000-0000-0000306D0000}"/>
    <cellStyle name="Note 7 3 5 6 2" xfId="26830" xr:uid="{00000000-0005-0000-0000-0000316D0000}"/>
    <cellStyle name="Note 7 3 5 6 3" xfId="26831" xr:uid="{00000000-0005-0000-0000-0000326D0000}"/>
    <cellStyle name="Note 7 3 5 7" xfId="26832" xr:uid="{00000000-0005-0000-0000-0000336D0000}"/>
    <cellStyle name="Note 7 3 5 7 2" xfId="26833" xr:uid="{00000000-0005-0000-0000-0000346D0000}"/>
    <cellStyle name="Note 7 3 5 7 3" xfId="26834" xr:uid="{00000000-0005-0000-0000-0000356D0000}"/>
    <cellStyle name="Note 7 3 5 8" xfId="26835" xr:uid="{00000000-0005-0000-0000-0000366D0000}"/>
    <cellStyle name="Note 7 3 5 9" xfId="26836" xr:uid="{00000000-0005-0000-0000-0000376D0000}"/>
    <cellStyle name="Note 7 3 6" xfId="26837" xr:uid="{00000000-0005-0000-0000-0000386D0000}"/>
    <cellStyle name="Note 7 3 6 2" xfId="26838" xr:uid="{00000000-0005-0000-0000-0000396D0000}"/>
    <cellStyle name="Note 7 3 6 3" xfId="26839" xr:uid="{00000000-0005-0000-0000-00003A6D0000}"/>
    <cellStyle name="Note 7 3 7" xfId="26840" xr:uid="{00000000-0005-0000-0000-00003B6D0000}"/>
    <cellStyle name="Note 7 3 7 2" xfId="26841" xr:uid="{00000000-0005-0000-0000-00003C6D0000}"/>
    <cellStyle name="Note 7 3 7 3" xfId="26842" xr:uid="{00000000-0005-0000-0000-00003D6D0000}"/>
    <cellStyle name="Note 7 3 8" xfId="26843" xr:uid="{00000000-0005-0000-0000-00003E6D0000}"/>
    <cellStyle name="Note 7 3 8 2" xfId="26844" xr:uid="{00000000-0005-0000-0000-00003F6D0000}"/>
    <cellStyle name="Note 7 3 8 3" xfId="26845" xr:uid="{00000000-0005-0000-0000-0000406D0000}"/>
    <cellStyle name="Note 7 3 9" xfId="26846" xr:uid="{00000000-0005-0000-0000-0000416D0000}"/>
    <cellStyle name="Note 7 3 9 2" xfId="26847" xr:uid="{00000000-0005-0000-0000-0000426D0000}"/>
    <cellStyle name="Note 7 3 9 3" xfId="26848" xr:uid="{00000000-0005-0000-0000-0000436D0000}"/>
    <cellStyle name="Note 7 4" xfId="26849" xr:uid="{00000000-0005-0000-0000-0000446D0000}"/>
    <cellStyle name="Note 7 4 10" xfId="26850" xr:uid="{00000000-0005-0000-0000-0000456D0000}"/>
    <cellStyle name="Note 7 4 10 2" xfId="26851" xr:uid="{00000000-0005-0000-0000-0000466D0000}"/>
    <cellStyle name="Note 7 4 10 3" xfId="26852" xr:uid="{00000000-0005-0000-0000-0000476D0000}"/>
    <cellStyle name="Note 7 4 11" xfId="26853" xr:uid="{00000000-0005-0000-0000-0000486D0000}"/>
    <cellStyle name="Note 7 4 12" xfId="26854" xr:uid="{00000000-0005-0000-0000-0000496D0000}"/>
    <cellStyle name="Note 7 4 13" xfId="38123" xr:uid="{00000000-0005-0000-0000-00004A6D0000}"/>
    <cellStyle name="Note 7 4 2" xfId="26855" xr:uid="{00000000-0005-0000-0000-00004B6D0000}"/>
    <cellStyle name="Note 7 4 2 2" xfId="26856" xr:uid="{00000000-0005-0000-0000-00004C6D0000}"/>
    <cellStyle name="Note 7 4 2 2 2" xfId="26857" xr:uid="{00000000-0005-0000-0000-00004D6D0000}"/>
    <cellStyle name="Note 7 4 2 2 2 2" xfId="26858" xr:uid="{00000000-0005-0000-0000-00004E6D0000}"/>
    <cellStyle name="Note 7 4 2 2 2 3" xfId="26859" xr:uid="{00000000-0005-0000-0000-00004F6D0000}"/>
    <cellStyle name="Note 7 4 2 2 3" xfId="26860" xr:uid="{00000000-0005-0000-0000-0000506D0000}"/>
    <cellStyle name="Note 7 4 2 2 3 2" xfId="26861" xr:uid="{00000000-0005-0000-0000-0000516D0000}"/>
    <cellStyle name="Note 7 4 2 2 3 3" xfId="26862" xr:uid="{00000000-0005-0000-0000-0000526D0000}"/>
    <cellStyle name="Note 7 4 2 2 4" xfId="26863" xr:uid="{00000000-0005-0000-0000-0000536D0000}"/>
    <cellStyle name="Note 7 4 2 2 4 2" xfId="26864" xr:uid="{00000000-0005-0000-0000-0000546D0000}"/>
    <cellStyle name="Note 7 4 2 2 4 3" xfId="26865" xr:uid="{00000000-0005-0000-0000-0000556D0000}"/>
    <cellStyle name="Note 7 4 2 2 5" xfId="26866" xr:uid="{00000000-0005-0000-0000-0000566D0000}"/>
    <cellStyle name="Note 7 4 2 2 5 2" xfId="26867" xr:uid="{00000000-0005-0000-0000-0000576D0000}"/>
    <cellStyle name="Note 7 4 2 2 5 3" xfId="26868" xr:uid="{00000000-0005-0000-0000-0000586D0000}"/>
    <cellStyle name="Note 7 4 2 2 6" xfId="26869" xr:uid="{00000000-0005-0000-0000-0000596D0000}"/>
    <cellStyle name="Note 7 4 2 2 6 2" xfId="26870" xr:uid="{00000000-0005-0000-0000-00005A6D0000}"/>
    <cellStyle name="Note 7 4 2 2 6 3" xfId="26871" xr:uid="{00000000-0005-0000-0000-00005B6D0000}"/>
    <cellStyle name="Note 7 4 2 2 7" xfId="26872" xr:uid="{00000000-0005-0000-0000-00005C6D0000}"/>
    <cellStyle name="Note 7 4 2 2 7 2" xfId="26873" xr:uid="{00000000-0005-0000-0000-00005D6D0000}"/>
    <cellStyle name="Note 7 4 2 2 7 3" xfId="26874" xr:uid="{00000000-0005-0000-0000-00005E6D0000}"/>
    <cellStyle name="Note 7 4 2 2 8" xfId="26875" xr:uid="{00000000-0005-0000-0000-00005F6D0000}"/>
    <cellStyle name="Note 7 4 2 2 9" xfId="26876" xr:uid="{00000000-0005-0000-0000-0000606D0000}"/>
    <cellStyle name="Note 7 4 2 3" xfId="26877" xr:uid="{00000000-0005-0000-0000-0000616D0000}"/>
    <cellStyle name="Note 7 4 2 3 2" xfId="26878" xr:uid="{00000000-0005-0000-0000-0000626D0000}"/>
    <cellStyle name="Note 7 4 2 3 3" xfId="26879" xr:uid="{00000000-0005-0000-0000-0000636D0000}"/>
    <cellStyle name="Note 7 4 2 4" xfId="26880" xr:uid="{00000000-0005-0000-0000-0000646D0000}"/>
    <cellStyle name="Note 7 4 2 4 2" xfId="26881" xr:uid="{00000000-0005-0000-0000-0000656D0000}"/>
    <cellStyle name="Note 7 4 2 4 3" xfId="26882" xr:uid="{00000000-0005-0000-0000-0000666D0000}"/>
    <cellStyle name="Note 7 4 2 5" xfId="26883" xr:uid="{00000000-0005-0000-0000-0000676D0000}"/>
    <cellStyle name="Note 7 4 2 5 2" xfId="26884" xr:uid="{00000000-0005-0000-0000-0000686D0000}"/>
    <cellStyle name="Note 7 4 2 5 3" xfId="26885" xr:uid="{00000000-0005-0000-0000-0000696D0000}"/>
    <cellStyle name="Note 7 4 2 6" xfId="26886" xr:uid="{00000000-0005-0000-0000-00006A6D0000}"/>
    <cellStyle name="Note 7 4 2 6 2" xfId="26887" xr:uid="{00000000-0005-0000-0000-00006B6D0000}"/>
    <cellStyle name="Note 7 4 2 6 3" xfId="26888" xr:uid="{00000000-0005-0000-0000-00006C6D0000}"/>
    <cellStyle name="Note 7 4 2 7" xfId="26889" xr:uid="{00000000-0005-0000-0000-00006D6D0000}"/>
    <cellStyle name="Note 7 4 2 7 2" xfId="26890" xr:uid="{00000000-0005-0000-0000-00006E6D0000}"/>
    <cellStyle name="Note 7 4 2 7 3" xfId="26891" xr:uid="{00000000-0005-0000-0000-00006F6D0000}"/>
    <cellStyle name="Note 7 4 2 8" xfId="26892" xr:uid="{00000000-0005-0000-0000-0000706D0000}"/>
    <cellStyle name="Note 7 4 2 9" xfId="26893" xr:uid="{00000000-0005-0000-0000-0000716D0000}"/>
    <cellStyle name="Note 7 4 3" xfId="26894" xr:uid="{00000000-0005-0000-0000-0000726D0000}"/>
    <cellStyle name="Note 7 4 3 2" xfId="26895" xr:uid="{00000000-0005-0000-0000-0000736D0000}"/>
    <cellStyle name="Note 7 4 3 2 2" xfId="26896" xr:uid="{00000000-0005-0000-0000-0000746D0000}"/>
    <cellStyle name="Note 7 4 3 2 2 2" xfId="26897" xr:uid="{00000000-0005-0000-0000-0000756D0000}"/>
    <cellStyle name="Note 7 4 3 2 2 3" xfId="26898" xr:uid="{00000000-0005-0000-0000-0000766D0000}"/>
    <cellStyle name="Note 7 4 3 2 3" xfId="26899" xr:uid="{00000000-0005-0000-0000-0000776D0000}"/>
    <cellStyle name="Note 7 4 3 2 3 2" xfId="26900" xr:uid="{00000000-0005-0000-0000-0000786D0000}"/>
    <cellStyle name="Note 7 4 3 2 3 3" xfId="26901" xr:uid="{00000000-0005-0000-0000-0000796D0000}"/>
    <cellStyle name="Note 7 4 3 2 4" xfId="26902" xr:uid="{00000000-0005-0000-0000-00007A6D0000}"/>
    <cellStyle name="Note 7 4 3 2 4 2" xfId="26903" xr:uid="{00000000-0005-0000-0000-00007B6D0000}"/>
    <cellStyle name="Note 7 4 3 2 4 3" xfId="26904" xr:uid="{00000000-0005-0000-0000-00007C6D0000}"/>
    <cellStyle name="Note 7 4 3 2 5" xfId="26905" xr:uid="{00000000-0005-0000-0000-00007D6D0000}"/>
    <cellStyle name="Note 7 4 3 2 5 2" xfId="26906" xr:uid="{00000000-0005-0000-0000-00007E6D0000}"/>
    <cellStyle name="Note 7 4 3 2 5 3" xfId="26907" xr:uid="{00000000-0005-0000-0000-00007F6D0000}"/>
    <cellStyle name="Note 7 4 3 2 6" xfId="26908" xr:uid="{00000000-0005-0000-0000-0000806D0000}"/>
    <cellStyle name="Note 7 4 3 2 6 2" xfId="26909" xr:uid="{00000000-0005-0000-0000-0000816D0000}"/>
    <cellStyle name="Note 7 4 3 2 6 3" xfId="26910" xr:uid="{00000000-0005-0000-0000-0000826D0000}"/>
    <cellStyle name="Note 7 4 3 2 7" xfId="26911" xr:uid="{00000000-0005-0000-0000-0000836D0000}"/>
    <cellStyle name="Note 7 4 3 2 7 2" xfId="26912" xr:uid="{00000000-0005-0000-0000-0000846D0000}"/>
    <cellStyle name="Note 7 4 3 2 7 3" xfId="26913" xr:uid="{00000000-0005-0000-0000-0000856D0000}"/>
    <cellStyle name="Note 7 4 3 2 8" xfId="26914" xr:uid="{00000000-0005-0000-0000-0000866D0000}"/>
    <cellStyle name="Note 7 4 3 2 9" xfId="26915" xr:uid="{00000000-0005-0000-0000-0000876D0000}"/>
    <cellStyle name="Note 7 4 3 3" xfId="26916" xr:uid="{00000000-0005-0000-0000-0000886D0000}"/>
    <cellStyle name="Note 7 4 3 3 2" xfId="26917" xr:uid="{00000000-0005-0000-0000-0000896D0000}"/>
    <cellStyle name="Note 7 4 3 3 3" xfId="26918" xr:uid="{00000000-0005-0000-0000-00008A6D0000}"/>
    <cellStyle name="Note 7 4 3 4" xfId="26919" xr:uid="{00000000-0005-0000-0000-00008B6D0000}"/>
    <cellStyle name="Note 7 4 3 4 2" xfId="26920" xr:uid="{00000000-0005-0000-0000-00008C6D0000}"/>
    <cellStyle name="Note 7 4 3 4 3" xfId="26921" xr:uid="{00000000-0005-0000-0000-00008D6D0000}"/>
    <cellStyle name="Note 7 4 3 5" xfId="26922" xr:uid="{00000000-0005-0000-0000-00008E6D0000}"/>
    <cellStyle name="Note 7 4 3 5 2" xfId="26923" xr:uid="{00000000-0005-0000-0000-00008F6D0000}"/>
    <cellStyle name="Note 7 4 3 5 3" xfId="26924" xr:uid="{00000000-0005-0000-0000-0000906D0000}"/>
    <cellStyle name="Note 7 4 3 6" xfId="26925" xr:uid="{00000000-0005-0000-0000-0000916D0000}"/>
    <cellStyle name="Note 7 4 3 6 2" xfId="26926" xr:uid="{00000000-0005-0000-0000-0000926D0000}"/>
    <cellStyle name="Note 7 4 3 6 3" xfId="26927" xr:uid="{00000000-0005-0000-0000-0000936D0000}"/>
    <cellStyle name="Note 7 4 3 7" xfId="26928" xr:uid="{00000000-0005-0000-0000-0000946D0000}"/>
    <cellStyle name="Note 7 4 3 7 2" xfId="26929" xr:uid="{00000000-0005-0000-0000-0000956D0000}"/>
    <cellStyle name="Note 7 4 3 7 3" xfId="26930" xr:uid="{00000000-0005-0000-0000-0000966D0000}"/>
    <cellStyle name="Note 7 4 3 8" xfId="26931" xr:uid="{00000000-0005-0000-0000-0000976D0000}"/>
    <cellStyle name="Note 7 4 3 9" xfId="26932" xr:uid="{00000000-0005-0000-0000-0000986D0000}"/>
    <cellStyle name="Note 7 4 4" xfId="26933" xr:uid="{00000000-0005-0000-0000-0000996D0000}"/>
    <cellStyle name="Note 7 4 4 2" xfId="26934" xr:uid="{00000000-0005-0000-0000-00009A6D0000}"/>
    <cellStyle name="Note 7 4 4 2 2" xfId="26935" xr:uid="{00000000-0005-0000-0000-00009B6D0000}"/>
    <cellStyle name="Note 7 4 4 2 2 2" xfId="26936" xr:uid="{00000000-0005-0000-0000-00009C6D0000}"/>
    <cellStyle name="Note 7 4 4 2 2 3" xfId="26937" xr:uid="{00000000-0005-0000-0000-00009D6D0000}"/>
    <cellStyle name="Note 7 4 4 2 3" xfId="26938" xr:uid="{00000000-0005-0000-0000-00009E6D0000}"/>
    <cellStyle name="Note 7 4 4 2 3 2" xfId="26939" xr:uid="{00000000-0005-0000-0000-00009F6D0000}"/>
    <cellStyle name="Note 7 4 4 2 3 3" xfId="26940" xr:uid="{00000000-0005-0000-0000-0000A06D0000}"/>
    <cellStyle name="Note 7 4 4 2 4" xfId="26941" xr:uid="{00000000-0005-0000-0000-0000A16D0000}"/>
    <cellStyle name="Note 7 4 4 2 4 2" xfId="26942" xr:uid="{00000000-0005-0000-0000-0000A26D0000}"/>
    <cellStyle name="Note 7 4 4 2 4 3" xfId="26943" xr:uid="{00000000-0005-0000-0000-0000A36D0000}"/>
    <cellStyle name="Note 7 4 4 2 5" xfId="26944" xr:uid="{00000000-0005-0000-0000-0000A46D0000}"/>
    <cellStyle name="Note 7 4 4 2 5 2" xfId="26945" xr:uid="{00000000-0005-0000-0000-0000A56D0000}"/>
    <cellStyle name="Note 7 4 4 2 5 3" xfId="26946" xr:uid="{00000000-0005-0000-0000-0000A66D0000}"/>
    <cellStyle name="Note 7 4 4 2 6" xfId="26947" xr:uid="{00000000-0005-0000-0000-0000A76D0000}"/>
    <cellStyle name="Note 7 4 4 2 6 2" xfId="26948" xr:uid="{00000000-0005-0000-0000-0000A86D0000}"/>
    <cellStyle name="Note 7 4 4 2 6 3" xfId="26949" xr:uid="{00000000-0005-0000-0000-0000A96D0000}"/>
    <cellStyle name="Note 7 4 4 2 7" xfId="26950" xr:uid="{00000000-0005-0000-0000-0000AA6D0000}"/>
    <cellStyle name="Note 7 4 4 2 7 2" xfId="26951" xr:uid="{00000000-0005-0000-0000-0000AB6D0000}"/>
    <cellStyle name="Note 7 4 4 2 7 3" xfId="26952" xr:uid="{00000000-0005-0000-0000-0000AC6D0000}"/>
    <cellStyle name="Note 7 4 4 2 8" xfId="26953" xr:uid="{00000000-0005-0000-0000-0000AD6D0000}"/>
    <cellStyle name="Note 7 4 4 2 9" xfId="26954" xr:uid="{00000000-0005-0000-0000-0000AE6D0000}"/>
    <cellStyle name="Note 7 4 4 3" xfId="26955" xr:uid="{00000000-0005-0000-0000-0000AF6D0000}"/>
    <cellStyle name="Note 7 4 4 3 2" xfId="26956" xr:uid="{00000000-0005-0000-0000-0000B06D0000}"/>
    <cellStyle name="Note 7 4 4 3 3" xfId="26957" xr:uid="{00000000-0005-0000-0000-0000B16D0000}"/>
    <cellStyle name="Note 7 4 4 4" xfId="26958" xr:uid="{00000000-0005-0000-0000-0000B26D0000}"/>
    <cellStyle name="Note 7 4 4 4 2" xfId="26959" xr:uid="{00000000-0005-0000-0000-0000B36D0000}"/>
    <cellStyle name="Note 7 4 4 4 3" xfId="26960" xr:uid="{00000000-0005-0000-0000-0000B46D0000}"/>
    <cellStyle name="Note 7 4 4 5" xfId="26961" xr:uid="{00000000-0005-0000-0000-0000B56D0000}"/>
    <cellStyle name="Note 7 4 4 5 2" xfId="26962" xr:uid="{00000000-0005-0000-0000-0000B66D0000}"/>
    <cellStyle name="Note 7 4 4 5 3" xfId="26963" xr:uid="{00000000-0005-0000-0000-0000B76D0000}"/>
    <cellStyle name="Note 7 4 4 6" xfId="26964" xr:uid="{00000000-0005-0000-0000-0000B86D0000}"/>
    <cellStyle name="Note 7 4 4 6 2" xfId="26965" xr:uid="{00000000-0005-0000-0000-0000B96D0000}"/>
    <cellStyle name="Note 7 4 4 6 3" xfId="26966" xr:uid="{00000000-0005-0000-0000-0000BA6D0000}"/>
    <cellStyle name="Note 7 4 4 7" xfId="26967" xr:uid="{00000000-0005-0000-0000-0000BB6D0000}"/>
    <cellStyle name="Note 7 4 4 7 2" xfId="26968" xr:uid="{00000000-0005-0000-0000-0000BC6D0000}"/>
    <cellStyle name="Note 7 4 4 7 3" xfId="26969" xr:uid="{00000000-0005-0000-0000-0000BD6D0000}"/>
    <cellStyle name="Note 7 4 4 8" xfId="26970" xr:uid="{00000000-0005-0000-0000-0000BE6D0000}"/>
    <cellStyle name="Note 7 4 4 9" xfId="26971" xr:uid="{00000000-0005-0000-0000-0000BF6D0000}"/>
    <cellStyle name="Note 7 4 5" xfId="26972" xr:uid="{00000000-0005-0000-0000-0000C06D0000}"/>
    <cellStyle name="Note 7 4 5 2" xfId="26973" xr:uid="{00000000-0005-0000-0000-0000C16D0000}"/>
    <cellStyle name="Note 7 4 5 2 2" xfId="26974" xr:uid="{00000000-0005-0000-0000-0000C26D0000}"/>
    <cellStyle name="Note 7 4 5 2 3" xfId="26975" xr:uid="{00000000-0005-0000-0000-0000C36D0000}"/>
    <cellStyle name="Note 7 4 5 3" xfId="26976" xr:uid="{00000000-0005-0000-0000-0000C46D0000}"/>
    <cellStyle name="Note 7 4 5 3 2" xfId="26977" xr:uid="{00000000-0005-0000-0000-0000C56D0000}"/>
    <cellStyle name="Note 7 4 5 3 3" xfId="26978" xr:uid="{00000000-0005-0000-0000-0000C66D0000}"/>
    <cellStyle name="Note 7 4 5 4" xfId="26979" xr:uid="{00000000-0005-0000-0000-0000C76D0000}"/>
    <cellStyle name="Note 7 4 5 4 2" xfId="26980" xr:uid="{00000000-0005-0000-0000-0000C86D0000}"/>
    <cellStyle name="Note 7 4 5 4 3" xfId="26981" xr:uid="{00000000-0005-0000-0000-0000C96D0000}"/>
    <cellStyle name="Note 7 4 5 5" xfId="26982" xr:uid="{00000000-0005-0000-0000-0000CA6D0000}"/>
    <cellStyle name="Note 7 4 5 5 2" xfId="26983" xr:uid="{00000000-0005-0000-0000-0000CB6D0000}"/>
    <cellStyle name="Note 7 4 5 5 3" xfId="26984" xr:uid="{00000000-0005-0000-0000-0000CC6D0000}"/>
    <cellStyle name="Note 7 4 5 6" xfId="26985" xr:uid="{00000000-0005-0000-0000-0000CD6D0000}"/>
    <cellStyle name="Note 7 4 5 6 2" xfId="26986" xr:uid="{00000000-0005-0000-0000-0000CE6D0000}"/>
    <cellStyle name="Note 7 4 5 6 3" xfId="26987" xr:uid="{00000000-0005-0000-0000-0000CF6D0000}"/>
    <cellStyle name="Note 7 4 5 7" xfId="26988" xr:uid="{00000000-0005-0000-0000-0000D06D0000}"/>
    <cellStyle name="Note 7 4 5 7 2" xfId="26989" xr:uid="{00000000-0005-0000-0000-0000D16D0000}"/>
    <cellStyle name="Note 7 4 5 7 3" xfId="26990" xr:uid="{00000000-0005-0000-0000-0000D26D0000}"/>
    <cellStyle name="Note 7 4 5 8" xfId="26991" xr:uid="{00000000-0005-0000-0000-0000D36D0000}"/>
    <cellStyle name="Note 7 4 5 9" xfId="26992" xr:uid="{00000000-0005-0000-0000-0000D46D0000}"/>
    <cellStyle name="Note 7 4 6" xfId="26993" xr:uid="{00000000-0005-0000-0000-0000D56D0000}"/>
    <cellStyle name="Note 7 4 6 2" xfId="26994" xr:uid="{00000000-0005-0000-0000-0000D66D0000}"/>
    <cellStyle name="Note 7 4 6 3" xfId="26995" xr:uid="{00000000-0005-0000-0000-0000D76D0000}"/>
    <cellStyle name="Note 7 4 7" xfId="26996" xr:uid="{00000000-0005-0000-0000-0000D86D0000}"/>
    <cellStyle name="Note 7 4 7 2" xfId="26997" xr:uid="{00000000-0005-0000-0000-0000D96D0000}"/>
    <cellStyle name="Note 7 4 7 3" xfId="26998" xr:uid="{00000000-0005-0000-0000-0000DA6D0000}"/>
    <cellStyle name="Note 7 4 8" xfId="26999" xr:uid="{00000000-0005-0000-0000-0000DB6D0000}"/>
    <cellStyle name="Note 7 4 8 2" xfId="27000" xr:uid="{00000000-0005-0000-0000-0000DC6D0000}"/>
    <cellStyle name="Note 7 4 8 3" xfId="27001" xr:uid="{00000000-0005-0000-0000-0000DD6D0000}"/>
    <cellStyle name="Note 7 4 9" xfId="27002" xr:uid="{00000000-0005-0000-0000-0000DE6D0000}"/>
    <cellStyle name="Note 7 4 9 2" xfId="27003" xr:uid="{00000000-0005-0000-0000-0000DF6D0000}"/>
    <cellStyle name="Note 7 4 9 3" xfId="27004" xr:uid="{00000000-0005-0000-0000-0000E06D0000}"/>
    <cellStyle name="Note 7 5" xfId="27005" xr:uid="{00000000-0005-0000-0000-0000E16D0000}"/>
    <cellStyle name="Note 7 5 2" xfId="27006" xr:uid="{00000000-0005-0000-0000-0000E26D0000}"/>
    <cellStyle name="Note 7 5 2 2" xfId="27007" xr:uid="{00000000-0005-0000-0000-0000E36D0000}"/>
    <cellStyle name="Note 7 5 2 3" xfId="27008" xr:uid="{00000000-0005-0000-0000-0000E46D0000}"/>
    <cellStyle name="Note 7 5 3" xfId="27009" xr:uid="{00000000-0005-0000-0000-0000E56D0000}"/>
    <cellStyle name="Note 7 5 3 2" xfId="27010" xr:uid="{00000000-0005-0000-0000-0000E66D0000}"/>
    <cellStyle name="Note 7 5 3 3" xfId="27011" xr:uid="{00000000-0005-0000-0000-0000E76D0000}"/>
    <cellStyle name="Note 7 5 4" xfId="27012" xr:uid="{00000000-0005-0000-0000-0000E86D0000}"/>
    <cellStyle name="Note 7 5 4 2" xfId="27013" xr:uid="{00000000-0005-0000-0000-0000E96D0000}"/>
    <cellStyle name="Note 7 5 4 3" xfId="27014" xr:uid="{00000000-0005-0000-0000-0000EA6D0000}"/>
    <cellStyle name="Note 7 5 5" xfId="27015" xr:uid="{00000000-0005-0000-0000-0000EB6D0000}"/>
    <cellStyle name="Note 7 5 5 2" xfId="27016" xr:uid="{00000000-0005-0000-0000-0000EC6D0000}"/>
    <cellStyle name="Note 7 5 5 3" xfId="27017" xr:uid="{00000000-0005-0000-0000-0000ED6D0000}"/>
    <cellStyle name="Note 7 5 6" xfId="27018" xr:uid="{00000000-0005-0000-0000-0000EE6D0000}"/>
    <cellStyle name="Note 7 5 6 2" xfId="27019" xr:uid="{00000000-0005-0000-0000-0000EF6D0000}"/>
    <cellStyle name="Note 7 5 6 3" xfId="27020" xr:uid="{00000000-0005-0000-0000-0000F06D0000}"/>
    <cellStyle name="Note 7 5 7" xfId="27021" xr:uid="{00000000-0005-0000-0000-0000F16D0000}"/>
    <cellStyle name="Note 7 5 7 2" xfId="27022" xr:uid="{00000000-0005-0000-0000-0000F26D0000}"/>
    <cellStyle name="Note 7 5 7 3" xfId="27023" xr:uid="{00000000-0005-0000-0000-0000F36D0000}"/>
    <cellStyle name="Note 7 5 8" xfId="27024" xr:uid="{00000000-0005-0000-0000-0000F46D0000}"/>
    <cellStyle name="Note 7 5 9" xfId="27025" xr:uid="{00000000-0005-0000-0000-0000F56D0000}"/>
    <cellStyle name="Note 7 6" xfId="27026" xr:uid="{00000000-0005-0000-0000-0000F66D0000}"/>
    <cellStyle name="Note 7 6 2" xfId="27027" xr:uid="{00000000-0005-0000-0000-0000F76D0000}"/>
    <cellStyle name="Note 7 6 3" xfId="27028" xr:uid="{00000000-0005-0000-0000-0000F86D0000}"/>
    <cellStyle name="Note 7 7" xfId="27029" xr:uid="{00000000-0005-0000-0000-0000F96D0000}"/>
    <cellStyle name="Note 7 7 2" xfId="27030" xr:uid="{00000000-0005-0000-0000-0000FA6D0000}"/>
    <cellStyle name="Note 7 7 3" xfId="27031" xr:uid="{00000000-0005-0000-0000-0000FB6D0000}"/>
    <cellStyle name="Note 7 8" xfId="27032" xr:uid="{00000000-0005-0000-0000-0000FC6D0000}"/>
    <cellStyle name="Note 7 8 2" xfId="27033" xr:uid="{00000000-0005-0000-0000-0000FD6D0000}"/>
    <cellStyle name="Note 7 8 3" xfId="27034" xr:uid="{00000000-0005-0000-0000-0000FE6D0000}"/>
    <cellStyle name="Note 7 9" xfId="27035" xr:uid="{00000000-0005-0000-0000-0000FF6D0000}"/>
    <cellStyle name="Note 7 9 2" xfId="27036" xr:uid="{00000000-0005-0000-0000-0000006E0000}"/>
    <cellStyle name="Note 7 9 3" xfId="27037" xr:uid="{00000000-0005-0000-0000-0000016E0000}"/>
    <cellStyle name="Note 8" xfId="27038" xr:uid="{00000000-0005-0000-0000-0000026E0000}"/>
    <cellStyle name="Note 8 10" xfId="27039" xr:uid="{00000000-0005-0000-0000-0000036E0000}"/>
    <cellStyle name="Note 8 10 2" xfId="27040" xr:uid="{00000000-0005-0000-0000-0000046E0000}"/>
    <cellStyle name="Note 8 10 3" xfId="27041" xr:uid="{00000000-0005-0000-0000-0000056E0000}"/>
    <cellStyle name="Note 8 11" xfId="27042" xr:uid="{00000000-0005-0000-0000-0000066E0000}"/>
    <cellStyle name="Note 8 12" xfId="27043" xr:uid="{00000000-0005-0000-0000-0000076E0000}"/>
    <cellStyle name="Note 8 13" xfId="38124" xr:uid="{00000000-0005-0000-0000-0000086E0000}"/>
    <cellStyle name="Note 8 2" xfId="27044" xr:uid="{00000000-0005-0000-0000-0000096E0000}"/>
    <cellStyle name="Note 8 2 10" xfId="27045" xr:uid="{00000000-0005-0000-0000-00000A6E0000}"/>
    <cellStyle name="Note 8 2 10 2" xfId="27046" xr:uid="{00000000-0005-0000-0000-00000B6E0000}"/>
    <cellStyle name="Note 8 2 10 3" xfId="27047" xr:uid="{00000000-0005-0000-0000-00000C6E0000}"/>
    <cellStyle name="Note 8 2 11" xfId="27048" xr:uid="{00000000-0005-0000-0000-00000D6E0000}"/>
    <cellStyle name="Note 8 2 12" xfId="27049" xr:uid="{00000000-0005-0000-0000-00000E6E0000}"/>
    <cellStyle name="Note 8 2 13" xfId="38125" xr:uid="{00000000-0005-0000-0000-00000F6E0000}"/>
    <cellStyle name="Note 8 2 2" xfId="27050" xr:uid="{00000000-0005-0000-0000-0000106E0000}"/>
    <cellStyle name="Note 8 2 2 2" xfId="27051" xr:uid="{00000000-0005-0000-0000-0000116E0000}"/>
    <cellStyle name="Note 8 2 2 2 2" xfId="27052" xr:uid="{00000000-0005-0000-0000-0000126E0000}"/>
    <cellStyle name="Note 8 2 2 2 2 2" xfId="27053" xr:uid="{00000000-0005-0000-0000-0000136E0000}"/>
    <cellStyle name="Note 8 2 2 2 2 3" xfId="27054" xr:uid="{00000000-0005-0000-0000-0000146E0000}"/>
    <cellStyle name="Note 8 2 2 2 3" xfId="27055" xr:uid="{00000000-0005-0000-0000-0000156E0000}"/>
    <cellStyle name="Note 8 2 2 2 3 2" xfId="27056" xr:uid="{00000000-0005-0000-0000-0000166E0000}"/>
    <cellStyle name="Note 8 2 2 2 3 3" xfId="27057" xr:uid="{00000000-0005-0000-0000-0000176E0000}"/>
    <cellStyle name="Note 8 2 2 2 4" xfId="27058" xr:uid="{00000000-0005-0000-0000-0000186E0000}"/>
    <cellStyle name="Note 8 2 2 2 4 2" xfId="27059" xr:uid="{00000000-0005-0000-0000-0000196E0000}"/>
    <cellStyle name="Note 8 2 2 2 4 3" xfId="27060" xr:uid="{00000000-0005-0000-0000-00001A6E0000}"/>
    <cellStyle name="Note 8 2 2 2 5" xfId="27061" xr:uid="{00000000-0005-0000-0000-00001B6E0000}"/>
    <cellStyle name="Note 8 2 2 2 5 2" xfId="27062" xr:uid="{00000000-0005-0000-0000-00001C6E0000}"/>
    <cellStyle name="Note 8 2 2 2 5 3" xfId="27063" xr:uid="{00000000-0005-0000-0000-00001D6E0000}"/>
    <cellStyle name="Note 8 2 2 2 6" xfId="27064" xr:uid="{00000000-0005-0000-0000-00001E6E0000}"/>
    <cellStyle name="Note 8 2 2 2 6 2" xfId="27065" xr:uid="{00000000-0005-0000-0000-00001F6E0000}"/>
    <cellStyle name="Note 8 2 2 2 6 3" xfId="27066" xr:uid="{00000000-0005-0000-0000-0000206E0000}"/>
    <cellStyle name="Note 8 2 2 2 7" xfId="27067" xr:uid="{00000000-0005-0000-0000-0000216E0000}"/>
    <cellStyle name="Note 8 2 2 2 7 2" xfId="27068" xr:uid="{00000000-0005-0000-0000-0000226E0000}"/>
    <cellStyle name="Note 8 2 2 2 7 3" xfId="27069" xr:uid="{00000000-0005-0000-0000-0000236E0000}"/>
    <cellStyle name="Note 8 2 2 2 8" xfId="27070" xr:uid="{00000000-0005-0000-0000-0000246E0000}"/>
    <cellStyle name="Note 8 2 2 2 9" xfId="27071" xr:uid="{00000000-0005-0000-0000-0000256E0000}"/>
    <cellStyle name="Note 8 2 2 3" xfId="27072" xr:uid="{00000000-0005-0000-0000-0000266E0000}"/>
    <cellStyle name="Note 8 2 2 3 2" xfId="27073" xr:uid="{00000000-0005-0000-0000-0000276E0000}"/>
    <cellStyle name="Note 8 2 2 3 3" xfId="27074" xr:uid="{00000000-0005-0000-0000-0000286E0000}"/>
    <cellStyle name="Note 8 2 2 4" xfId="27075" xr:uid="{00000000-0005-0000-0000-0000296E0000}"/>
    <cellStyle name="Note 8 2 2 4 2" xfId="27076" xr:uid="{00000000-0005-0000-0000-00002A6E0000}"/>
    <cellStyle name="Note 8 2 2 4 3" xfId="27077" xr:uid="{00000000-0005-0000-0000-00002B6E0000}"/>
    <cellStyle name="Note 8 2 2 5" xfId="27078" xr:uid="{00000000-0005-0000-0000-00002C6E0000}"/>
    <cellStyle name="Note 8 2 2 5 2" xfId="27079" xr:uid="{00000000-0005-0000-0000-00002D6E0000}"/>
    <cellStyle name="Note 8 2 2 5 3" xfId="27080" xr:uid="{00000000-0005-0000-0000-00002E6E0000}"/>
    <cellStyle name="Note 8 2 2 6" xfId="27081" xr:uid="{00000000-0005-0000-0000-00002F6E0000}"/>
    <cellStyle name="Note 8 2 2 6 2" xfId="27082" xr:uid="{00000000-0005-0000-0000-0000306E0000}"/>
    <cellStyle name="Note 8 2 2 6 3" xfId="27083" xr:uid="{00000000-0005-0000-0000-0000316E0000}"/>
    <cellStyle name="Note 8 2 2 7" xfId="27084" xr:uid="{00000000-0005-0000-0000-0000326E0000}"/>
    <cellStyle name="Note 8 2 2 7 2" xfId="27085" xr:uid="{00000000-0005-0000-0000-0000336E0000}"/>
    <cellStyle name="Note 8 2 2 7 3" xfId="27086" xr:uid="{00000000-0005-0000-0000-0000346E0000}"/>
    <cellStyle name="Note 8 2 2 8" xfId="27087" xr:uid="{00000000-0005-0000-0000-0000356E0000}"/>
    <cellStyle name="Note 8 2 2 9" xfId="27088" xr:uid="{00000000-0005-0000-0000-0000366E0000}"/>
    <cellStyle name="Note 8 2 3" xfId="27089" xr:uid="{00000000-0005-0000-0000-0000376E0000}"/>
    <cellStyle name="Note 8 2 3 2" xfId="27090" xr:uid="{00000000-0005-0000-0000-0000386E0000}"/>
    <cellStyle name="Note 8 2 3 2 2" xfId="27091" xr:uid="{00000000-0005-0000-0000-0000396E0000}"/>
    <cellStyle name="Note 8 2 3 2 2 2" xfId="27092" xr:uid="{00000000-0005-0000-0000-00003A6E0000}"/>
    <cellStyle name="Note 8 2 3 2 2 3" xfId="27093" xr:uid="{00000000-0005-0000-0000-00003B6E0000}"/>
    <cellStyle name="Note 8 2 3 2 3" xfId="27094" xr:uid="{00000000-0005-0000-0000-00003C6E0000}"/>
    <cellStyle name="Note 8 2 3 2 3 2" xfId="27095" xr:uid="{00000000-0005-0000-0000-00003D6E0000}"/>
    <cellStyle name="Note 8 2 3 2 3 3" xfId="27096" xr:uid="{00000000-0005-0000-0000-00003E6E0000}"/>
    <cellStyle name="Note 8 2 3 2 4" xfId="27097" xr:uid="{00000000-0005-0000-0000-00003F6E0000}"/>
    <cellStyle name="Note 8 2 3 2 4 2" xfId="27098" xr:uid="{00000000-0005-0000-0000-0000406E0000}"/>
    <cellStyle name="Note 8 2 3 2 4 3" xfId="27099" xr:uid="{00000000-0005-0000-0000-0000416E0000}"/>
    <cellStyle name="Note 8 2 3 2 5" xfId="27100" xr:uid="{00000000-0005-0000-0000-0000426E0000}"/>
    <cellStyle name="Note 8 2 3 2 5 2" xfId="27101" xr:uid="{00000000-0005-0000-0000-0000436E0000}"/>
    <cellStyle name="Note 8 2 3 2 5 3" xfId="27102" xr:uid="{00000000-0005-0000-0000-0000446E0000}"/>
    <cellStyle name="Note 8 2 3 2 6" xfId="27103" xr:uid="{00000000-0005-0000-0000-0000456E0000}"/>
    <cellStyle name="Note 8 2 3 2 6 2" xfId="27104" xr:uid="{00000000-0005-0000-0000-0000466E0000}"/>
    <cellStyle name="Note 8 2 3 2 6 3" xfId="27105" xr:uid="{00000000-0005-0000-0000-0000476E0000}"/>
    <cellStyle name="Note 8 2 3 2 7" xfId="27106" xr:uid="{00000000-0005-0000-0000-0000486E0000}"/>
    <cellStyle name="Note 8 2 3 2 7 2" xfId="27107" xr:uid="{00000000-0005-0000-0000-0000496E0000}"/>
    <cellStyle name="Note 8 2 3 2 7 3" xfId="27108" xr:uid="{00000000-0005-0000-0000-00004A6E0000}"/>
    <cellStyle name="Note 8 2 3 2 8" xfId="27109" xr:uid="{00000000-0005-0000-0000-00004B6E0000}"/>
    <cellStyle name="Note 8 2 3 2 9" xfId="27110" xr:uid="{00000000-0005-0000-0000-00004C6E0000}"/>
    <cellStyle name="Note 8 2 3 3" xfId="27111" xr:uid="{00000000-0005-0000-0000-00004D6E0000}"/>
    <cellStyle name="Note 8 2 3 3 2" xfId="27112" xr:uid="{00000000-0005-0000-0000-00004E6E0000}"/>
    <cellStyle name="Note 8 2 3 3 3" xfId="27113" xr:uid="{00000000-0005-0000-0000-00004F6E0000}"/>
    <cellStyle name="Note 8 2 3 4" xfId="27114" xr:uid="{00000000-0005-0000-0000-0000506E0000}"/>
    <cellStyle name="Note 8 2 3 4 2" xfId="27115" xr:uid="{00000000-0005-0000-0000-0000516E0000}"/>
    <cellStyle name="Note 8 2 3 4 3" xfId="27116" xr:uid="{00000000-0005-0000-0000-0000526E0000}"/>
    <cellStyle name="Note 8 2 3 5" xfId="27117" xr:uid="{00000000-0005-0000-0000-0000536E0000}"/>
    <cellStyle name="Note 8 2 3 5 2" xfId="27118" xr:uid="{00000000-0005-0000-0000-0000546E0000}"/>
    <cellStyle name="Note 8 2 3 5 3" xfId="27119" xr:uid="{00000000-0005-0000-0000-0000556E0000}"/>
    <cellStyle name="Note 8 2 3 6" xfId="27120" xr:uid="{00000000-0005-0000-0000-0000566E0000}"/>
    <cellStyle name="Note 8 2 3 6 2" xfId="27121" xr:uid="{00000000-0005-0000-0000-0000576E0000}"/>
    <cellStyle name="Note 8 2 3 6 3" xfId="27122" xr:uid="{00000000-0005-0000-0000-0000586E0000}"/>
    <cellStyle name="Note 8 2 3 7" xfId="27123" xr:uid="{00000000-0005-0000-0000-0000596E0000}"/>
    <cellStyle name="Note 8 2 3 7 2" xfId="27124" xr:uid="{00000000-0005-0000-0000-00005A6E0000}"/>
    <cellStyle name="Note 8 2 3 7 3" xfId="27125" xr:uid="{00000000-0005-0000-0000-00005B6E0000}"/>
    <cellStyle name="Note 8 2 3 8" xfId="27126" xr:uid="{00000000-0005-0000-0000-00005C6E0000}"/>
    <cellStyle name="Note 8 2 3 9" xfId="27127" xr:uid="{00000000-0005-0000-0000-00005D6E0000}"/>
    <cellStyle name="Note 8 2 4" xfId="27128" xr:uid="{00000000-0005-0000-0000-00005E6E0000}"/>
    <cellStyle name="Note 8 2 4 2" xfId="27129" xr:uid="{00000000-0005-0000-0000-00005F6E0000}"/>
    <cellStyle name="Note 8 2 4 2 2" xfId="27130" xr:uid="{00000000-0005-0000-0000-0000606E0000}"/>
    <cellStyle name="Note 8 2 4 2 2 2" xfId="27131" xr:uid="{00000000-0005-0000-0000-0000616E0000}"/>
    <cellStyle name="Note 8 2 4 2 2 3" xfId="27132" xr:uid="{00000000-0005-0000-0000-0000626E0000}"/>
    <cellStyle name="Note 8 2 4 2 3" xfId="27133" xr:uid="{00000000-0005-0000-0000-0000636E0000}"/>
    <cellStyle name="Note 8 2 4 2 3 2" xfId="27134" xr:uid="{00000000-0005-0000-0000-0000646E0000}"/>
    <cellStyle name="Note 8 2 4 2 3 3" xfId="27135" xr:uid="{00000000-0005-0000-0000-0000656E0000}"/>
    <cellStyle name="Note 8 2 4 2 4" xfId="27136" xr:uid="{00000000-0005-0000-0000-0000666E0000}"/>
    <cellStyle name="Note 8 2 4 2 4 2" xfId="27137" xr:uid="{00000000-0005-0000-0000-0000676E0000}"/>
    <cellStyle name="Note 8 2 4 2 4 3" xfId="27138" xr:uid="{00000000-0005-0000-0000-0000686E0000}"/>
    <cellStyle name="Note 8 2 4 2 5" xfId="27139" xr:uid="{00000000-0005-0000-0000-0000696E0000}"/>
    <cellStyle name="Note 8 2 4 2 5 2" xfId="27140" xr:uid="{00000000-0005-0000-0000-00006A6E0000}"/>
    <cellStyle name="Note 8 2 4 2 5 3" xfId="27141" xr:uid="{00000000-0005-0000-0000-00006B6E0000}"/>
    <cellStyle name="Note 8 2 4 2 6" xfId="27142" xr:uid="{00000000-0005-0000-0000-00006C6E0000}"/>
    <cellStyle name="Note 8 2 4 2 6 2" xfId="27143" xr:uid="{00000000-0005-0000-0000-00006D6E0000}"/>
    <cellStyle name="Note 8 2 4 2 6 3" xfId="27144" xr:uid="{00000000-0005-0000-0000-00006E6E0000}"/>
    <cellStyle name="Note 8 2 4 2 7" xfId="27145" xr:uid="{00000000-0005-0000-0000-00006F6E0000}"/>
    <cellStyle name="Note 8 2 4 2 7 2" xfId="27146" xr:uid="{00000000-0005-0000-0000-0000706E0000}"/>
    <cellStyle name="Note 8 2 4 2 7 3" xfId="27147" xr:uid="{00000000-0005-0000-0000-0000716E0000}"/>
    <cellStyle name="Note 8 2 4 2 8" xfId="27148" xr:uid="{00000000-0005-0000-0000-0000726E0000}"/>
    <cellStyle name="Note 8 2 4 2 9" xfId="27149" xr:uid="{00000000-0005-0000-0000-0000736E0000}"/>
    <cellStyle name="Note 8 2 4 3" xfId="27150" xr:uid="{00000000-0005-0000-0000-0000746E0000}"/>
    <cellStyle name="Note 8 2 4 3 2" xfId="27151" xr:uid="{00000000-0005-0000-0000-0000756E0000}"/>
    <cellStyle name="Note 8 2 4 3 3" xfId="27152" xr:uid="{00000000-0005-0000-0000-0000766E0000}"/>
    <cellStyle name="Note 8 2 4 4" xfId="27153" xr:uid="{00000000-0005-0000-0000-0000776E0000}"/>
    <cellStyle name="Note 8 2 4 4 2" xfId="27154" xr:uid="{00000000-0005-0000-0000-0000786E0000}"/>
    <cellStyle name="Note 8 2 4 4 3" xfId="27155" xr:uid="{00000000-0005-0000-0000-0000796E0000}"/>
    <cellStyle name="Note 8 2 4 5" xfId="27156" xr:uid="{00000000-0005-0000-0000-00007A6E0000}"/>
    <cellStyle name="Note 8 2 4 5 2" xfId="27157" xr:uid="{00000000-0005-0000-0000-00007B6E0000}"/>
    <cellStyle name="Note 8 2 4 5 3" xfId="27158" xr:uid="{00000000-0005-0000-0000-00007C6E0000}"/>
    <cellStyle name="Note 8 2 4 6" xfId="27159" xr:uid="{00000000-0005-0000-0000-00007D6E0000}"/>
    <cellStyle name="Note 8 2 4 6 2" xfId="27160" xr:uid="{00000000-0005-0000-0000-00007E6E0000}"/>
    <cellStyle name="Note 8 2 4 6 3" xfId="27161" xr:uid="{00000000-0005-0000-0000-00007F6E0000}"/>
    <cellStyle name="Note 8 2 4 7" xfId="27162" xr:uid="{00000000-0005-0000-0000-0000806E0000}"/>
    <cellStyle name="Note 8 2 4 7 2" xfId="27163" xr:uid="{00000000-0005-0000-0000-0000816E0000}"/>
    <cellStyle name="Note 8 2 4 7 3" xfId="27164" xr:uid="{00000000-0005-0000-0000-0000826E0000}"/>
    <cellStyle name="Note 8 2 4 8" xfId="27165" xr:uid="{00000000-0005-0000-0000-0000836E0000}"/>
    <cellStyle name="Note 8 2 4 9" xfId="27166" xr:uid="{00000000-0005-0000-0000-0000846E0000}"/>
    <cellStyle name="Note 8 2 5" xfId="27167" xr:uid="{00000000-0005-0000-0000-0000856E0000}"/>
    <cellStyle name="Note 8 2 5 2" xfId="27168" xr:uid="{00000000-0005-0000-0000-0000866E0000}"/>
    <cellStyle name="Note 8 2 5 2 2" xfId="27169" xr:uid="{00000000-0005-0000-0000-0000876E0000}"/>
    <cellStyle name="Note 8 2 5 2 3" xfId="27170" xr:uid="{00000000-0005-0000-0000-0000886E0000}"/>
    <cellStyle name="Note 8 2 5 3" xfId="27171" xr:uid="{00000000-0005-0000-0000-0000896E0000}"/>
    <cellStyle name="Note 8 2 5 3 2" xfId="27172" xr:uid="{00000000-0005-0000-0000-00008A6E0000}"/>
    <cellStyle name="Note 8 2 5 3 3" xfId="27173" xr:uid="{00000000-0005-0000-0000-00008B6E0000}"/>
    <cellStyle name="Note 8 2 5 4" xfId="27174" xr:uid="{00000000-0005-0000-0000-00008C6E0000}"/>
    <cellStyle name="Note 8 2 5 4 2" xfId="27175" xr:uid="{00000000-0005-0000-0000-00008D6E0000}"/>
    <cellStyle name="Note 8 2 5 4 3" xfId="27176" xr:uid="{00000000-0005-0000-0000-00008E6E0000}"/>
    <cellStyle name="Note 8 2 5 5" xfId="27177" xr:uid="{00000000-0005-0000-0000-00008F6E0000}"/>
    <cellStyle name="Note 8 2 5 5 2" xfId="27178" xr:uid="{00000000-0005-0000-0000-0000906E0000}"/>
    <cellStyle name="Note 8 2 5 5 3" xfId="27179" xr:uid="{00000000-0005-0000-0000-0000916E0000}"/>
    <cellStyle name="Note 8 2 5 6" xfId="27180" xr:uid="{00000000-0005-0000-0000-0000926E0000}"/>
    <cellStyle name="Note 8 2 5 6 2" xfId="27181" xr:uid="{00000000-0005-0000-0000-0000936E0000}"/>
    <cellStyle name="Note 8 2 5 6 3" xfId="27182" xr:uid="{00000000-0005-0000-0000-0000946E0000}"/>
    <cellStyle name="Note 8 2 5 7" xfId="27183" xr:uid="{00000000-0005-0000-0000-0000956E0000}"/>
    <cellStyle name="Note 8 2 5 7 2" xfId="27184" xr:uid="{00000000-0005-0000-0000-0000966E0000}"/>
    <cellStyle name="Note 8 2 5 7 3" xfId="27185" xr:uid="{00000000-0005-0000-0000-0000976E0000}"/>
    <cellStyle name="Note 8 2 5 8" xfId="27186" xr:uid="{00000000-0005-0000-0000-0000986E0000}"/>
    <cellStyle name="Note 8 2 5 9" xfId="27187" xr:uid="{00000000-0005-0000-0000-0000996E0000}"/>
    <cellStyle name="Note 8 2 6" xfId="27188" xr:uid="{00000000-0005-0000-0000-00009A6E0000}"/>
    <cellStyle name="Note 8 2 6 2" xfId="27189" xr:uid="{00000000-0005-0000-0000-00009B6E0000}"/>
    <cellStyle name="Note 8 2 6 3" xfId="27190" xr:uid="{00000000-0005-0000-0000-00009C6E0000}"/>
    <cellStyle name="Note 8 2 7" xfId="27191" xr:uid="{00000000-0005-0000-0000-00009D6E0000}"/>
    <cellStyle name="Note 8 2 7 2" xfId="27192" xr:uid="{00000000-0005-0000-0000-00009E6E0000}"/>
    <cellStyle name="Note 8 2 7 3" xfId="27193" xr:uid="{00000000-0005-0000-0000-00009F6E0000}"/>
    <cellStyle name="Note 8 2 8" xfId="27194" xr:uid="{00000000-0005-0000-0000-0000A06E0000}"/>
    <cellStyle name="Note 8 2 8 2" xfId="27195" xr:uid="{00000000-0005-0000-0000-0000A16E0000}"/>
    <cellStyle name="Note 8 2 8 3" xfId="27196" xr:uid="{00000000-0005-0000-0000-0000A26E0000}"/>
    <cellStyle name="Note 8 2 9" xfId="27197" xr:uid="{00000000-0005-0000-0000-0000A36E0000}"/>
    <cellStyle name="Note 8 2 9 2" xfId="27198" xr:uid="{00000000-0005-0000-0000-0000A46E0000}"/>
    <cellStyle name="Note 8 2 9 3" xfId="27199" xr:uid="{00000000-0005-0000-0000-0000A56E0000}"/>
    <cellStyle name="Note 8 3" xfId="27200" xr:uid="{00000000-0005-0000-0000-0000A66E0000}"/>
    <cellStyle name="Note 8 3 10" xfId="27201" xr:uid="{00000000-0005-0000-0000-0000A76E0000}"/>
    <cellStyle name="Note 8 3 10 2" xfId="27202" xr:uid="{00000000-0005-0000-0000-0000A86E0000}"/>
    <cellStyle name="Note 8 3 10 3" xfId="27203" xr:uid="{00000000-0005-0000-0000-0000A96E0000}"/>
    <cellStyle name="Note 8 3 11" xfId="27204" xr:uid="{00000000-0005-0000-0000-0000AA6E0000}"/>
    <cellStyle name="Note 8 3 12" xfId="27205" xr:uid="{00000000-0005-0000-0000-0000AB6E0000}"/>
    <cellStyle name="Note 8 3 13" xfId="38126" xr:uid="{00000000-0005-0000-0000-0000AC6E0000}"/>
    <cellStyle name="Note 8 3 2" xfId="27206" xr:uid="{00000000-0005-0000-0000-0000AD6E0000}"/>
    <cellStyle name="Note 8 3 2 2" xfId="27207" xr:uid="{00000000-0005-0000-0000-0000AE6E0000}"/>
    <cellStyle name="Note 8 3 2 2 2" xfId="27208" xr:uid="{00000000-0005-0000-0000-0000AF6E0000}"/>
    <cellStyle name="Note 8 3 2 2 2 2" xfId="27209" xr:uid="{00000000-0005-0000-0000-0000B06E0000}"/>
    <cellStyle name="Note 8 3 2 2 2 3" xfId="27210" xr:uid="{00000000-0005-0000-0000-0000B16E0000}"/>
    <cellStyle name="Note 8 3 2 2 3" xfId="27211" xr:uid="{00000000-0005-0000-0000-0000B26E0000}"/>
    <cellStyle name="Note 8 3 2 2 3 2" xfId="27212" xr:uid="{00000000-0005-0000-0000-0000B36E0000}"/>
    <cellStyle name="Note 8 3 2 2 3 3" xfId="27213" xr:uid="{00000000-0005-0000-0000-0000B46E0000}"/>
    <cellStyle name="Note 8 3 2 2 4" xfId="27214" xr:uid="{00000000-0005-0000-0000-0000B56E0000}"/>
    <cellStyle name="Note 8 3 2 2 4 2" xfId="27215" xr:uid="{00000000-0005-0000-0000-0000B66E0000}"/>
    <cellStyle name="Note 8 3 2 2 4 3" xfId="27216" xr:uid="{00000000-0005-0000-0000-0000B76E0000}"/>
    <cellStyle name="Note 8 3 2 2 5" xfId="27217" xr:uid="{00000000-0005-0000-0000-0000B86E0000}"/>
    <cellStyle name="Note 8 3 2 2 5 2" xfId="27218" xr:uid="{00000000-0005-0000-0000-0000B96E0000}"/>
    <cellStyle name="Note 8 3 2 2 5 3" xfId="27219" xr:uid="{00000000-0005-0000-0000-0000BA6E0000}"/>
    <cellStyle name="Note 8 3 2 2 6" xfId="27220" xr:uid="{00000000-0005-0000-0000-0000BB6E0000}"/>
    <cellStyle name="Note 8 3 2 2 6 2" xfId="27221" xr:uid="{00000000-0005-0000-0000-0000BC6E0000}"/>
    <cellStyle name="Note 8 3 2 2 6 3" xfId="27222" xr:uid="{00000000-0005-0000-0000-0000BD6E0000}"/>
    <cellStyle name="Note 8 3 2 2 7" xfId="27223" xr:uid="{00000000-0005-0000-0000-0000BE6E0000}"/>
    <cellStyle name="Note 8 3 2 2 7 2" xfId="27224" xr:uid="{00000000-0005-0000-0000-0000BF6E0000}"/>
    <cellStyle name="Note 8 3 2 2 7 3" xfId="27225" xr:uid="{00000000-0005-0000-0000-0000C06E0000}"/>
    <cellStyle name="Note 8 3 2 2 8" xfId="27226" xr:uid="{00000000-0005-0000-0000-0000C16E0000}"/>
    <cellStyle name="Note 8 3 2 2 9" xfId="27227" xr:uid="{00000000-0005-0000-0000-0000C26E0000}"/>
    <cellStyle name="Note 8 3 2 3" xfId="27228" xr:uid="{00000000-0005-0000-0000-0000C36E0000}"/>
    <cellStyle name="Note 8 3 2 3 2" xfId="27229" xr:uid="{00000000-0005-0000-0000-0000C46E0000}"/>
    <cellStyle name="Note 8 3 2 3 3" xfId="27230" xr:uid="{00000000-0005-0000-0000-0000C56E0000}"/>
    <cellStyle name="Note 8 3 2 4" xfId="27231" xr:uid="{00000000-0005-0000-0000-0000C66E0000}"/>
    <cellStyle name="Note 8 3 2 4 2" xfId="27232" xr:uid="{00000000-0005-0000-0000-0000C76E0000}"/>
    <cellStyle name="Note 8 3 2 4 3" xfId="27233" xr:uid="{00000000-0005-0000-0000-0000C86E0000}"/>
    <cellStyle name="Note 8 3 2 5" xfId="27234" xr:uid="{00000000-0005-0000-0000-0000C96E0000}"/>
    <cellStyle name="Note 8 3 2 5 2" xfId="27235" xr:uid="{00000000-0005-0000-0000-0000CA6E0000}"/>
    <cellStyle name="Note 8 3 2 5 3" xfId="27236" xr:uid="{00000000-0005-0000-0000-0000CB6E0000}"/>
    <cellStyle name="Note 8 3 2 6" xfId="27237" xr:uid="{00000000-0005-0000-0000-0000CC6E0000}"/>
    <cellStyle name="Note 8 3 2 6 2" xfId="27238" xr:uid="{00000000-0005-0000-0000-0000CD6E0000}"/>
    <cellStyle name="Note 8 3 2 6 3" xfId="27239" xr:uid="{00000000-0005-0000-0000-0000CE6E0000}"/>
    <cellStyle name="Note 8 3 2 7" xfId="27240" xr:uid="{00000000-0005-0000-0000-0000CF6E0000}"/>
    <cellStyle name="Note 8 3 2 7 2" xfId="27241" xr:uid="{00000000-0005-0000-0000-0000D06E0000}"/>
    <cellStyle name="Note 8 3 2 7 3" xfId="27242" xr:uid="{00000000-0005-0000-0000-0000D16E0000}"/>
    <cellStyle name="Note 8 3 2 8" xfId="27243" xr:uid="{00000000-0005-0000-0000-0000D26E0000}"/>
    <cellStyle name="Note 8 3 2 9" xfId="27244" xr:uid="{00000000-0005-0000-0000-0000D36E0000}"/>
    <cellStyle name="Note 8 3 3" xfId="27245" xr:uid="{00000000-0005-0000-0000-0000D46E0000}"/>
    <cellStyle name="Note 8 3 3 2" xfId="27246" xr:uid="{00000000-0005-0000-0000-0000D56E0000}"/>
    <cellStyle name="Note 8 3 3 2 2" xfId="27247" xr:uid="{00000000-0005-0000-0000-0000D66E0000}"/>
    <cellStyle name="Note 8 3 3 2 2 2" xfId="27248" xr:uid="{00000000-0005-0000-0000-0000D76E0000}"/>
    <cellStyle name="Note 8 3 3 2 2 3" xfId="27249" xr:uid="{00000000-0005-0000-0000-0000D86E0000}"/>
    <cellStyle name="Note 8 3 3 2 3" xfId="27250" xr:uid="{00000000-0005-0000-0000-0000D96E0000}"/>
    <cellStyle name="Note 8 3 3 2 3 2" xfId="27251" xr:uid="{00000000-0005-0000-0000-0000DA6E0000}"/>
    <cellStyle name="Note 8 3 3 2 3 3" xfId="27252" xr:uid="{00000000-0005-0000-0000-0000DB6E0000}"/>
    <cellStyle name="Note 8 3 3 2 4" xfId="27253" xr:uid="{00000000-0005-0000-0000-0000DC6E0000}"/>
    <cellStyle name="Note 8 3 3 2 4 2" xfId="27254" xr:uid="{00000000-0005-0000-0000-0000DD6E0000}"/>
    <cellStyle name="Note 8 3 3 2 4 3" xfId="27255" xr:uid="{00000000-0005-0000-0000-0000DE6E0000}"/>
    <cellStyle name="Note 8 3 3 2 5" xfId="27256" xr:uid="{00000000-0005-0000-0000-0000DF6E0000}"/>
    <cellStyle name="Note 8 3 3 2 5 2" xfId="27257" xr:uid="{00000000-0005-0000-0000-0000E06E0000}"/>
    <cellStyle name="Note 8 3 3 2 5 3" xfId="27258" xr:uid="{00000000-0005-0000-0000-0000E16E0000}"/>
    <cellStyle name="Note 8 3 3 2 6" xfId="27259" xr:uid="{00000000-0005-0000-0000-0000E26E0000}"/>
    <cellStyle name="Note 8 3 3 2 6 2" xfId="27260" xr:uid="{00000000-0005-0000-0000-0000E36E0000}"/>
    <cellStyle name="Note 8 3 3 2 6 3" xfId="27261" xr:uid="{00000000-0005-0000-0000-0000E46E0000}"/>
    <cellStyle name="Note 8 3 3 2 7" xfId="27262" xr:uid="{00000000-0005-0000-0000-0000E56E0000}"/>
    <cellStyle name="Note 8 3 3 2 7 2" xfId="27263" xr:uid="{00000000-0005-0000-0000-0000E66E0000}"/>
    <cellStyle name="Note 8 3 3 2 7 3" xfId="27264" xr:uid="{00000000-0005-0000-0000-0000E76E0000}"/>
    <cellStyle name="Note 8 3 3 2 8" xfId="27265" xr:uid="{00000000-0005-0000-0000-0000E86E0000}"/>
    <cellStyle name="Note 8 3 3 2 9" xfId="27266" xr:uid="{00000000-0005-0000-0000-0000E96E0000}"/>
    <cellStyle name="Note 8 3 3 3" xfId="27267" xr:uid="{00000000-0005-0000-0000-0000EA6E0000}"/>
    <cellStyle name="Note 8 3 3 3 2" xfId="27268" xr:uid="{00000000-0005-0000-0000-0000EB6E0000}"/>
    <cellStyle name="Note 8 3 3 3 3" xfId="27269" xr:uid="{00000000-0005-0000-0000-0000EC6E0000}"/>
    <cellStyle name="Note 8 3 3 4" xfId="27270" xr:uid="{00000000-0005-0000-0000-0000ED6E0000}"/>
    <cellStyle name="Note 8 3 3 4 2" xfId="27271" xr:uid="{00000000-0005-0000-0000-0000EE6E0000}"/>
    <cellStyle name="Note 8 3 3 4 3" xfId="27272" xr:uid="{00000000-0005-0000-0000-0000EF6E0000}"/>
    <cellStyle name="Note 8 3 3 5" xfId="27273" xr:uid="{00000000-0005-0000-0000-0000F06E0000}"/>
    <cellStyle name="Note 8 3 3 5 2" xfId="27274" xr:uid="{00000000-0005-0000-0000-0000F16E0000}"/>
    <cellStyle name="Note 8 3 3 5 3" xfId="27275" xr:uid="{00000000-0005-0000-0000-0000F26E0000}"/>
    <cellStyle name="Note 8 3 3 6" xfId="27276" xr:uid="{00000000-0005-0000-0000-0000F36E0000}"/>
    <cellStyle name="Note 8 3 3 6 2" xfId="27277" xr:uid="{00000000-0005-0000-0000-0000F46E0000}"/>
    <cellStyle name="Note 8 3 3 6 3" xfId="27278" xr:uid="{00000000-0005-0000-0000-0000F56E0000}"/>
    <cellStyle name="Note 8 3 3 7" xfId="27279" xr:uid="{00000000-0005-0000-0000-0000F66E0000}"/>
    <cellStyle name="Note 8 3 3 7 2" xfId="27280" xr:uid="{00000000-0005-0000-0000-0000F76E0000}"/>
    <cellStyle name="Note 8 3 3 7 3" xfId="27281" xr:uid="{00000000-0005-0000-0000-0000F86E0000}"/>
    <cellStyle name="Note 8 3 3 8" xfId="27282" xr:uid="{00000000-0005-0000-0000-0000F96E0000}"/>
    <cellStyle name="Note 8 3 3 9" xfId="27283" xr:uid="{00000000-0005-0000-0000-0000FA6E0000}"/>
    <cellStyle name="Note 8 3 4" xfId="27284" xr:uid="{00000000-0005-0000-0000-0000FB6E0000}"/>
    <cellStyle name="Note 8 3 4 2" xfId="27285" xr:uid="{00000000-0005-0000-0000-0000FC6E0000}"/>
    <cellStyle name="Note 8 3 4 2 2" xfId="27286" xr:uid="{00000000-0005-0000-0000-0000FD6E0000}"/>
    <cellStyle name="Note 8 3 4 2 2 2" xfId="27287" xr:uid="{00000000-0005-0000-0000-0000FE6E0000}"/>
    <cellStyle name="Note 8 3 4 2 2 3" xfId="27288" xr:uid="{00000000-0005-0000-0000-0000FF6E0000}"/>
    <cellStyle name="Note 8 3 4 2 3" xfId="27289" xr:uid="{00000000-0005-0000-0000-0000006F0000}"/>
    <cellStyle name="Note 8 3 4 2 3 2" xfId="27290" xr:uid="{00000000-0005-0000-0000-0000016F0000}"/>
    <cellStyle name="Note 8 3 4 2 3 3" xfId="27291" xr:uid="{00000000-0005-0000-0000-0000026F0000}"/>
    <cellStyle name="Note 8 3 4 2 4" xfId="27292" xr:uid="{00000000-0005-0000-0000-0000036F0000}"/>
    <cellStyle name="Note 8 3 4 2 4 2" xfId="27293" xr:uid="{00000000-0005-0000-0000-0000046F0000}"/>
    <cellStyle name="Note 8 3 4 2 4 3" xfId="27294" xr:uid="{00000000-0005-0000-0000-0000056F0000}"/>
    <cellStyle name="Note 8 3 4 2 5" xfId="27295" xr:uid="{00000000-0005-0000-0000-0000066F0000}"/>
    <cellStyle name="Note 8 3 4 2 5 2" xfId="27296" xr:uid="{00000000-0005-0000-0000-0000076F0000}"/>
    <cellStyle name="Note 8 3 4 2 5 3" xfId="27297" xr:uid="{00000000-0005-0000-0000-0000086F0000}"/>
    <cellStyle name="Note 8 3 4 2 6" xfId="27298" xr:uid="{00000000-0005-0000-0000-0000096F0000}"/>
    <cellStyle name="Note 8 3 4 2 6 2" xfId="27299" xr:uid="{00000000-0005-0000-0000-00000A6F0000}"/>
    <cellStyle name="Note 8 3 4 2 6 3" xfId="27300" xr:uid="{00000000-0005-0000-0000-00000B6F0000}"/>
    <cellStyle name="Note 8 3 4 2 7" xfId="27301" xr:uid="{00000000-0005-0000-0000-00000C6F0000}"/>
    <cellStyle name="Note 8 3 4 2 7 2" xfId="27302" xr:uid="{00000000-0005-0000-0000-00000D6F0000}"/>
    <cellStyle name="Note 8 3 4 2 7 3" xfId="27303" xr:uid="{00000000-0005-0000-0000-00000E6F0000}"/>
    <cellStyle name="Note 8 3 4 2 8" xfId="27304" xr:uid="{00000000-0005-0000-0000-00000F6F0000}"/>
    <cellStyle name="Note 8 3 4 2 9" xfId="27305" xr:uid="{00000000-0005-0000-0000-0000106F0000}"/>
    <cellStyle name="Note 8 3 4 3" xfId="27306" xr:uid="{00000000-0005-0000-0000-0000116F0000}"/>
    <cellStyle name="Note 8 3 4 3 2" xfId="27307" xr:uid="{00000000-0005-0000-0000-0000126F0000}"/>
    <cellStyle name="Note 8 3 4 3 3" xfId="27308" xr:uid="{00000000-0005-0000-0000-0000136F0000}"/>
    <cellStyle name="Note 8 3 4 4" xfId="27309" xr:uid="{00000000-0005-0000-0000-0000146F0000}"/>
    <cellStyle name="Note 8 3 4 4 2" xfId="27310" xr:uid="{00000000-0005-0000-0000-0000156F0000}"/>
    <cellStyle name="Note 8 3 4 4 3" xfId="27311" xr:uid="{00000000-0005-0000-0000-0000166F0000}"/>
    <cellStyle name="Note 8 3 4 5" xfId="27312" xr:uid="{00000000-0005-0000-0000-0000176F0000}"/>
    <cellStyle name="Note 8 3 4 5 2" xfId="27313" xr:uid="{00000000-0005-0000-0000-0000186F0000}"/>
    <cellStyle name="Note 8 3 4 5 3" xfId="27314" xr:uid="{00000000-0005-0000-0000-0000196F0000}"/>
    <cellStyle name="Note 8 3 4 6" xfId="27315" xr:uid="{00000000-0005-0000-0000-00001A6F0000}"/>
    <cellStyle name="Note 8 3 4 6 2" xfId="27316" xr:uid="{00000000-0005-0000-0000-00001B6F0000}"/>
    <cellStyle name="Note 8 3 4 6 3" xfId="27317" xr:uid="{00000000-0005-0000-0000-00001C6F0000}"/>
    <cellStyle name="Note 8 3 4 7" xfId="27318" xr:uid="{00000000-0005-0000-0000-00001D6F0000}"/>
    <cellStyle name="Note 8 3 4 7 2" xfId="27319" xr:uid="{00000000-0005-0000-0000-00001E6F0000}"/>
    <cellStyle name="Note 8 3 4 7 3" xfId="27320" xr:uid="{00000000-0005-0000-0000-00001F6F0000}"/>
    <cellStyle name="Note 8 3 4 8" xfId="27321" xr:uid="{00000000-0005-0000-0000-0000206F0000}"/>
    <cellStyle name="Note 8 3 4 9" xfId="27322" xr:uid="{00000000-0005-0000-0000-0000216F0000}"/>
    <cellStyle name="Note 8 3 5" xfId="27323" xr:uid="{00000000-0005-0000-0000-0000226F0000}"/>
    <cellStyle name="Note 8 3 5 2" xfId="27324" xr:uid="{00000000-0005-0000-0000-0000236F0000}"/>
    <cellStyle name="Note 8 3 5 2 2" xfId="27325" xr:uid="{00000000-0005-0000-0000-0000246F0000}"/>
    <cellStyle name="Note 8 3 5 2 3" xfId="27326" xr:uid="{00000000-0005-0000-0000-0000256F0000}"/>
    <cellStyle name="Note 8 3 5 3" xfId="27327" xr:uid="{00000000-0005-0000-0000-0000266F0000}"/>
    <cellStyle name="Note 8 3 5 3 2" xfId="27328" xr:uid="{00000000-0005-0000-0000-0000276F0000}"/>
    <cellStyle name="Note 8 3 5 3 3" xfId="27329" xr:uid="{00000000-0005-0000-0000-0000286F0000}"/>
    <cellStyle name="Note 8 3 5 4" xfId="27330" xr:uid="{00000000-0005-0000-0000-0000296F0000}"/>
    <cellStyle name="Note 8 3 5 4 2" xfId="27331" xr:uid="{00000000-0005-0000-0000-00002A6F0000}"/>
    <cellStyle name="Note 8 3 5 4 3" xfId="27332" xr:uid="{00000000-0005-0000-0000-00002B6F0000}"/>
    <cellStyle name="Note 8 3 5 5" xfId="27333" xr:uid="{00000000-0005-0000-0000-00002C6F0000}"/>
    <cellStyle name="Note 8 3 5 5 2" xfId="27334" xr:uid="{00000000-0005-0000-0000-00002D6F0000}"/>
    <cellStyle name="Note 8 3 5 5 3" xfId="27335" xr:uid="{00000000-0005-0000-0000-00002E6F0000}"/>
    <cellStyle name="Note 8 3 5 6" xfId="27336" xr:uid="{00000000-0005-0000-0000-00002F6F0000}"/>
    <cellStyle name="Note 8 3 5 6 2" xfId="27337" xr:uid="{00000000-0005-0000-0000-0000306F0000}"/>
    <cellStyle name="Note 8 3 5 6 3" xfId="27338" xr:uid="{00000000-0005-0000-0000-0000316F0000}"/>
    <cellStyle name="Note 8 3 5 7" xfId="27339" xr:uid="{00000000-0005-0000-0000-0000326F0000}"/>
    <cellStyle name="Note 8 3 5 7 2" xfId="27340" xr:uid="{00000000-0005-0000-0000-0000336F0000}"/>
    <cellStyle name="Note 8 3 5 7 3" xfId="27341" xr:uid="{00000000-0005-0000-0000-0000346F0000}"/>
    <cellStyle name="Note 8 3 5 8" xfId="27342" xr:uid="{00000000-0005-0000-0000-0000356F0000}"/>
    <cellStyle name="Note 8 3 5 9" xfId="27343" xr:uid="{00000000-0005-0000-0000-0000366F0000}"/>
    <cellStyle name="Note 8 3 6" xfId="27344" xr:uid="{00000000-0005-0000-0000-0000376F0000}"/>
    <cellStyle name="Note 8 3 6 2" xfId="27345" xr:uid="{00000000-0005-0000-0000-0000386F0000}"/>
    <cellStyle name="Note 8 3 6 3" xfId="27346" xr:uid="{00000000-0005-0000-0000-0000396F0000}"/>
    <cellStyle name="Note 8 3 7" xfId="27347" xr:uid="{00000000-0005-0000-0000-00003A6F0000}"/>
    <cellStyle name="Note 8 3 7 2" xfId="27348" xr:uid="{00000000-0005-0000-0000-00003B6F0000}"/>
    <cellStyle name="Note 8 3 7 3" xfId="27349" xr:uid="{00000000-0005-0000-0000-00003C6F0000}"/>
    <cellStyle name="Note 8 3 8" xfId="27350" xr:uid="{00000000-0005-0000-0000-00003D6F0000}"/>
    <cellStyle name="Note 8 3 8 2" xfId="27351" xr:uid="{00000000-0005-0000-0000-00003E6F0000}"/>
    <cellStyle name="Note 8 3 8 3" xfId="27352" xr:uid="{00000000-0005-0000-0000-00003F6F0000}"/>
    <cellStyle name="Note 8 3 9" xfId="27353" xr:uid="{00000000-0005-0000-0000-0000406F0000}"/>
    <cellStyle name="Note 8 3 9 2" xfId="27354" xr:uid="{00000000-0005-0000-0000-0000416F0000}"/>
    <cellStyle name="Note 8 3 9 3" xfId="27355" xr:uid="{00000000-0005-0000-0000-0000426F0000}"/>
    <cellStyle name="Note 8 4" xfId="27356" xr:uid="{00000000-0005-0000-0000-0000436F0000}"/>
    <cellStyle name="Note 8 4 10" xfId="27357" xr:uid="{00000000-0005-0000-0000-0000446F0000}"/>
    <cellStyle name="Note 8 4 10 2" xfId="27358" xr:uid="{00000000-0005-0000-0000-0000456F0000}"/>
    <cellStyle name="Note 8 4 10 3" xfId="27359" xr:uid="{00000000-0005-0000-0000-0000466F0000}"/>
    <cellStyle name="Note 8 4 11" xfId="27360" xr:uid="{00000000-0005-0000-0000-0000476F0000}"/>
    <cellStyle name="Note 8 4 12" xfId="27361" xr:uid="{00000000-0005-0000-0000-0000486F0000}"/>
    <cellStyle name="Note 8 4 13" xfId="38127" xr:uid="{00000000-0005-0000-0000-0000496F0000}"/>
    <cellStyle name="Note 8 4 2" xfId="27362" xr:uid="{00000000-0005-0000-0000-00004A6F0000}"/>
    <cellStyle name="Note 8 4 2 2" xfId="27363" xr:uid="{00000000-0005-0000-0000-00004B6F0000}"/>
    <cellStyle name="Note 8 4 2 2 2" xfId="27364" xr:uid="{00000000-0005-0000-0000-00004C6F0000}"/>
    <cellStyle name="Note 8 4 2 2 2 2" xfId="27365" xr:uid="{00000000-0005-0000-0000-00004D6F0000}"/>
    <cellStyle name="Note 8 4 2 2 2 3" xfId="27366" xr:uid="{00000000-0005-0000-0000-00004E6F0000}"/>
    <cellStyle name="Note 8 4 2 2 3" xfId="27367" xr:uid="{00000000-0005-0000-0000-00004F6F0000}"/>
    <cellStyle name="Note 8 4 2 2 3 2" xfId="27368" xr:uid="{00000000-0005-0000-0000-0000506F0000}"/>
    <cellStyle name="Note 8 4 2 2 3 3" xfId="27369" xr:uid="{00000000-0005-0000-0000-0000516F0000}"/>
    <cellStyle name="Note 8 4 2 2 4" xfId="27370" xr:uid="{00000000-0005-0000-0000-0000526F0000}"/>
    <cellStyle name="Note 8 4 2 2 4 2" xfId="27371" xr:uid="{00000000-0005-0000-0000-0000536F0000}"/>
    <cellStyle name="Note 8 4 2 2 4 3" xfId="27372" xr:uid="{00000000-0005-0000-0000-0000546F0000}"/>
    <cellStyle name="Note 8 4 2 2 5" xfId="27373" xr:uid="{00000000-0005-0000-0000-0000556F0000}"/>
    <cellStyle name="Note 8 4 2 2 5 2" xfId="27374" xr:uid="{00000000-0005-0000-0000-0000566F0000}"/>
    <cellStyle name="Note 8 4 2 2 5 3" xfId="27375" xr:uid="{00000000-0005-0000-0000-0000576F0000}"/>
    <cellStyle name="Note 8 4 2 2 6" xfId="27376" xr:uid="{00000000-0005-0000-0000-0000586F0000}"/>
    <cellStyle name="Note 8 4 2 2 6 2" xfId="27377" xr:uid="{00000000-0005-0000-0000-0000596F0000}"/>
    <cellStyle name="Note 8 4 2 2 6 3" xfId="27378" xr:uid="{00000000-0005-0000-0000-00005A6F0000}"/>
    <cellStyle name="Note 8 4 2 2 7" xfId="27379" xr:uid="{00000000-0005-0000-0000-00005B6F0000}"/>
    <cellStyle name="Note 8 4 2 2 7 2" xfId="27380" xr:uid="{00000000-0005-0000-0000-00005C6F0000}"/>
    <cellStyle name="Note 8 4 2 2 7 3" xfId="27381" xr:uid="{00000000-0005-0000-0000-00005D6F0000}"/>
    <cellStyle name="Note 8 4 2 2 8" xfId="27382" xr:uid="{00000000-0005-0000-0000-00005E6F0000}"/>
    <cellStyle name="Note 8 4 2 2 9" xfId="27383" xr:uid="{00000000-0005-0000-0000-00005F6F0000}"/>
    <cellStyle name="Note 8 4 2 3" xfId="27384" xr:uid="{00000000-0005-0000-0000-0000606F0000}"/>
    <cellStyle name="Note 8 4 2 3 2" xfId="27385" xr:uid="{00000000-0005-0000-0000-0000616F0000}"/>
    <cellStyle name="Note 8 4 2 3 3" xfId="27386" xr:uid="{00000000-0005-0000-0000-0000626F0000}"/>
    <cellStyle name="Note 8 4 2 4" xfId="27387" xr:uid="{00000000-0005-0000-0000-0000636F0000}"/>
    <cellStyle name="Note 8 4 2 4 2" xfId="27388" xr:uid="{00000000-0005-0000-0000-0000646F0000}"/>
    <cellStyle name="Note 8 4 2 4 3" xfId="27389" xr:uid="{00000000-0005-0000-0000-0000656F0000}"/>
    <cellStyle name="Note 8 4 2 5" xfId="27390" xr:uid="{00000000-0005-0000-0000-0000666F0000}"/>
    <cellStyle name="Note 8 4 2 5 2" xfId="27391" xr:uid="{00000000-0005-0000-0000-0000676F0000}"/>
    <cellStyle name="Note 8 4 2 5 3" xfId="27392" xr:uid="{00000000-0005-0000-0000-0000686F0000}"/>
    <cellStyle name="Note 8 4 2 6" xfId="27393" xr:uid="{00000000-0005-0000-0000-0000696F0000}"/>
    <cellStyle name="Note 8 4 2 6 2" xfId="27394" xr:uid="{00000000-0005-0000-0000-00006A6F0000}"/>
    <cellStyle name="Note 8 4 2 6 3" xfId="27395" xr:uid="{00000000-0005-0000-0000-00006B6F0000}"/>
    <cellStyle name="Note 8 4 2 7" xfId="27396" xr:uid="{00000000-0005-0000-0000-00006C6F0000}"/>
    <cellStyle name="Note 8 4 2 7 2" xfId="27397" xr:uid="{00000000-0005-0000-0000-00006D6F0000}"/>
    <cellStyle name="Note 8 4 2 7 3" xfId="27398" xr:uid="{00000000-0005-0000-0000-00006E6F0000}"/>
    <cellStyle name="Note 8 4 2 8" xfId="27399" xr:uid="{00000000-0005-0000-0000-00006F6F0000}"/>
    <cellStyle name="Note 8 4 2 9" xfId="27400" xr:uid="{00000000-0005-0000-0000-0000706F0000}"/>
    <cellStyle name="Note 8 4 3" xfId="27401" xr:uid="{00000000-0005-0000-0000-0000716F0000}"/>
    <cellStyle name="Note 8 4 3 2" xfId="27402" xr:uid="{00000000-0005-0000-0000-0000726F0000}"/>
    <cellStyle name="Note 8 4 3 2 2" xfId="27403" xr:uid="{00000000-0005-0000-0000-0000736F0000}"/>
    <cellStyle name="Note 8 4 3 2 2 2" xfId="27404" xr:uid="{00000000-0005-0000-0000-0000746F0000}"/>
    <cellStyle name="Note 8 4 3 2 2 3" xfId="27405" xr:uid="{00000000-0005-0000-0000-0000756F0000}"/>
    <cellStyle name="Note 8 4 3 2 3" xfId="27406" xr:uid="{00000000-0005-0000-0000-0000766F0000}"/>
    <cellStyle name="Note 8 4 3 2 3 2" xfId="27407" xr:uid="{00000000-0005-0000-0000-0000776F0000}"/>
    <cellStyle name="Note 8 4 3 2 3 3" xfId="27408" xr:uid="{00000000-0005-0000-0000-0000786F0000}"/>
    <cellStyle name="Note 8 4 3 2 4" xfId="27409" xr:uid="{00000000-0005-0000-0000-0000796F0000}"/>
    <cellStyle name="Note 8 4 3 2 4 2" xfId="27410" xr:uid="{00000000-0005-0000-0000-00007A6F0000}"/>
    <cellStyle name="Note 8 4 3 2 4 3" xfId="27411" xr:uid="{00000000-0005-0000-0000-00007B6F0000}"/>
    <cellStyle name="Note 8 4 3 2 5" xfId="27412" xr:uid="{00000000-0005-0000-0000-00007C6F0000}"/>
    <cellStyle name="Note 8 4 3 2 5 2" xfId="27413" xr:uid="{00000000-0005-0000-0000-00007D6F0000}"/>
    <cellStyle name="Note 8 4 3 2 5 3" xfId="27414" xr:uid="{00000000-0005-0000-0000-00007E6F0000}"/>
    <cellStyle name="Note 8 4 3 2 6" xfId="27415" xr:uid="{00000000-0005-0000-0000-00007F6F0000}"/>
    <cellStyle name="Note 8 4 3 2 6 2" xfId="27416" xr:uid="{00000000-0005-0000-0000-0000806F0000}"/>
    <cellStyle name="Note 8 4 3 2 6 3" xfId="27417" xr:uid="{00000000-0005-0000-0000-0000816F0000}"/>
    <cellStyle name="Note 8 4 3 2 7" xfId="27418" xr:uid="{00000000-0005-0000-0000-0000826F0000}"/>
    <cellStyle name="Note 8 4 3 2 7 2" xfId="27419" xr:uid="{00000000-0005-0000-0000-0000836F0000}"/>
    <cellStyle name="Note 8 4 3 2 7 3" xfId="27420" xr:uid="{00000000-0005-0000-0000-0000846F0000}"/>
    <cellStyle name="Note 8 4 3 2 8" xfId="27421" xr:uid="{00000000-0005-0000-0000-0000856F0000}"/>
    <cellStyle name="Note 8 4 3 2 9" xfId="27422" xr:uid="{00000000-0005-0000-0000-0000866F0000}"/>
    <cellStyle name="Note 8 4 3 3" xfId="27423" xr:uid="{00000000-0005-0000-0000-0000876F0000}"/>
    <cellStyle name="Note 8 4 3 3 2" xfId="27424" xr:uid="{00000000-0005-0000-0000-0000886F0000}"/>
    <cellStyle name="Note 8 4 3 3 3" xfId="27425" xr:uid="{00000000-0005-0000-0000-0000896F0000}"/>
    <cellStyle name="Note 8 4 3 4" xfId="27426" xr:uid="{00000000-0005-0000-0000-00008A6F0000}"/>
    <cellStyle name="Note 8 4 3 4 2" xfId="27427" xr:uid="{00000000-0005-0000-0000-00008B6F0000}"/>
    <cellStyle name="Note 8 4 3 4 3" xfId="27428" xr:uid="{00000000-0005-0000-0000-00008C6F0000}"/>
    <cellStyle name="Note 8 4 3 5" xfId="27429" xr:uid="{00000000-0005-0000-0000-00008D6F0000}"/>
    <cellStyle name="Note 8 4 3 5 2" xfId="27430" xr:uid="{00000000-0005-0000-0000-00008E6F0000}"/>
    <cellStyle name="Note 8 4 3 5 3" xfId="27431" xr:uid="{00000000-0005-0000-0000-00008F6F0000}"/>
    <cellStyle name="Note 8 4 3 6" xfId="27432" xr:uid="{00000000-0005-0000-0000-0000906F0000}"/>
    <cellStyle name="Note 8 4 3 6 2" xfId="27433" xr:uid="{00000000-0005-0000-0000-0000916F0000}"/>
    <cellStyle name="Note 8 4 3 6 3" xfId="27434" xr:uid="{00000000-0005-0000-0000-0000926F0000}"/>
    <cellStyle name="Note 8 4 3 7" xfId="27435" xr:uid="{00000000-0005-0000-0000-0000936F0000}"/>
    <cellStyle name="Note 8 4 3 7 2" xfId="27436" xr:uid="{00000000-0005-0000-0000-0000946F0000}"/>
    <cellStyle name="Note 8 4 3 7 3" xfId="27437" xr:uid="{00000000-0005-0000-0000-0000956F0000}"/>
    <cellStyle name="Note 8 4 3 8" xfId="27438" xr:uid="{00000000-0005-0000-0000-0000966F0000}"/>
    <cellStyle name="Note 8 4 3 9" xfId="27439" xr:uid="{00000000-0005-0000-0000-0000976F0000}"/>
    <cellStyle name="Note 8 4 4" xfId="27440" xr:uid="{00000000-0005-0000-0000-0000986F0000}"/>
    <cellStyle name="Note 8 4 4 2" xfId="27441" xr:uid="{00000000-0005-0000-0000-0000996F0000}"/>
    <cellStyle name="Note 8 4 4 2 2" xfId="27442" xr:uid="{00000000-0005-0000-0000-00009A6F0000}"/>
    <cellStyle name="Note 8 4 4 2 2 2" xfId="27443" xr:uid="{00000000-0005-0000-0000-00009B6F0000}"/>
    <cellStyle name="Note 8 4 4 2 2 3" xfId="27444" xr:uid="{00000000-0005-0000-0000-00009C6F0000}"/>
    <cellStyle name="Note 8 4 4 2 3" xfId="27445" xr:uid="{00000000-0005-0000-0000-00009D6F0000}"/>
    <cellStyle name="Note 8 4 4 2 3 2" xfId="27446" xr:uid="{00000000-0005-0000-0000-00009E6F0000}"/>
    <cellStyle name="Note 8 4 4 2 3 3" xfId="27447" xr:uid="{00000000-0005-0000-0000-00009F6F0000}"/>
    <cellStyle name="Note 8 4 4 2 4" xfId="27448" xr:uid="{00000000-0005-0000-0000-0000A06F0000}"/>
    <cellStyle name="Note 8 4 4 2 4 2" xfId="27449" xr:uid="{00000000-0005-0000-0000-0000A16F0000}"/>
    <cellStyle name="Note 8 4 4 2 4 3" xfId="27450" xr:uid="{00000000-0005-0000-0000-0000A26F0000}"/>
    <cellStyle name="Note 8 4 4 2 5" xfId="27451" xr:uid="{00000000-0005-0000-0000-0000A36F0000}"/>
    <cellStyle name="Note 8 4 4 2 5 2" xfId="27452" xr:uid="{00000000-0005-0000-0000-0000A46F0000}"/>
    <cellStyle name="Note 8 4 4 2 5 3" xfId="27453" xr:uid="{00000000-0005-0000-0000-0000A56F0000}"/>
    <cellStyle name="Note 8 4 4 2 6" xfId="27454" xr:uid="{00000000-0005-0000-0000-0000A66F0000}"/>
    <cellStyle name="Note 8 4 4 2 6 2" xfId="27455" xr:uid="{00000000-0005-0000-0000-0000A76F0000}"/>
    <cellStyle name="Note 8 4 4 2 6 3" xfId="27456" xr:uid="{00000000-0005-0000-0000-0000A86F0000}"/>
    <cellStyle name="Note 8 4 4 2 7" xfId="27457" xr:uid="{00000000-0005-0000-0000-0000A96F0000}"/>
    <cellStyle name="Note 8 4 4 2 7 2" xfId="27458" xr:uid="{00000000-0005-0000-0000-0000AA6F0000}"/>
    <cellStyle name="Note 8 4 4 2 7 3" xfId="27459" xr:uid="{00000000-0005-0000-0000-0000AB6F0000}"/>
    <cellStyle name="Note 8 4 4 2 8" xfId="27460" xr:uid="{00000000-0005-0000-0000-0000AC6F0000}"/>
    <cellStyle name="Note 8 4 4 2 9" xfId="27461" xr:uid="{00000000-0005-0000-0000-0000AD6F0000}"/>
    <cellStyle name="Note 8 4 4 3" xfId="27462" xr:uid="{00000000-0005-0000-0000-0000AE6F0000}"/>
    <cellStyle name="Note 8 4 4 3 2" xfId="27463" xr:uid="{00000000-0005-0000-0000-0000AF6F0000}"/>
    <cellStyle name="Note 8 4 4 3 3" xfId="27464" xr:uid="{00000000-0005-0000-0000-0000B06F0000}"/>
    <cellStyle name="Note 8 4 4 4" xfId="27465" xr:uid="{00000000-0005-0000-0000-0000B16F0000}"/>
    <cellStyle name="Note 8 4 4 4 2" xfId="27466" xr:uid="{00000000-0005-0000-0000-0000B26F0000}"/>
    <cellStyle name="Note 8 4 4 4 3" xfId="27467" xr:uid="{00000000-0005-0000-0000-0000B36F0000}"/>
    <cellStyle name="Note 8 4 4 5" xfId="27468" xr:uid="{00000000-0005-0000-0000-0000B46F0000}"/>
    <cellStyle name="Note 8 4 4 5 2" xfId="27469" xr:uid="{00000000-0005-0000-0000-0000B56F0000}"/>
    <cellStyle name="Note 8 4 4 5 3" xfId="27470" xr:uid="{00000000-0005-0000-0000-0000B66F0000}"/>
    <cellStyle name="Note 8 4 4 6" xfId="27471" xr:uid="{00000000-0005-0000-0000-0000B76F0000}"/>
    <cellStyle name="Note 8 4 4 6 2" xfId="27472" xr:uid="{00000000-0005-0000-0000-0000B86F0000}"/>
    <cellStyle name="Note 8 4 4 6 3" xfId="27473" xr:uid="{00000000-0005-0000-0000-0000B96F0000}"/>
    <cellStyle name="Note 8 4 4 7" xfId="27474" xr:uid="{00000000-0005-0000-0000-0000BA6F0000}"/>
    <cellStyle name="Note 8 4 4 7 2" xfId="27475" xr:uid="{00000000-0005-0000-0000-0000BB6F0000}"/>
    <cellStyle name="Note 8 4 4 7 3" xfId="27476" xr:uid="{00000000-0005-0000-0000-0000BC6F0000}"/>
    <cellStyle name="Note 8 4 4 8" xfId="27477" xr:uid="{00000000-0005-0000-0000-0000BD6F0000}"/>
    <cellStyle name="Note 8 4 4 9" xfId="27478" xr:uid="{00000000-0005-0000-0000-0000BE6F0000}"/>
    <cellStyle name="Note 8 4 5" xfId="27479" xr:uid="{00000000-0005-0000-0000-0000BF6F0000}"/>
    <cellStyle name="Note 8 4 5 2" xfId="27480" xr:uid="{00000000-0005-0000-0000-0000C06F0000}"/>
    <cellStyle name="Note 8 4 5 2 2" xfId="27481" xr:uid="{00000000-0005-0000-0000-0000C16F0000}"/>
    <cellStyle name="Note 8 4 5 2 3" xfId="27482" xr:uid="{00000000-0005-0000-0000-0000C26F0000}"/>
    <cellStyle name="Note 8 4 5 3" xfId="27483" xr:uid="{00000000-0005-0000-0000-0000C36F0000}"/>
    <cellStyle name="Note 8 4 5 3 2" xfId="27484" xr:uid="{00000000-0005-0000-0000-0000C46F0000}"/>
    <cellStyle name="Note 8 4 5 3 3" xfId="27485" xr:uid="{00000000-0005-0000-0000-0000C56F0000}"/>
    <cellStyle name="Note 8 4 5 4" xfId="27486" xr:uid="{00000000-0005-0000-0000-0000C66F0000}"/>
    <cellStyle name="Note 8 4 5 4 2" xfId="27487" xr:uid="{00000000-0005-0000-0000-0000C76F0000}"/>
    <cellStyle name="Note 8 4 5 4 3" xfId="27488" xr:uid="{00000000-0005-0000-0000-0000C86F0000}"/>
    <cellStyle name="Note 8 4 5 5" xfId="27489" xr:uid="{00000000-0005-0000-0000-0000C96F0000}"/>
    <cellStyle name="Note 8 4 5 5 2" xfId="27490" xr:uid="{00000000-0005-0000-0000-0000CA6F0000}"/>
    <cellStyle name="Note 8 4 5 5 3" xfId="27491" xr:uid="{00000000-0005-0000-0000-0000CB6F0000}"/>
    <cellStyle name="Note 8 4 5 6" xfId="27492" xr:uid="{00000000-0005-0000-0000-0000CC6F0000}"/>
    <cellStyle name="Note 8 4 5 6 2" xfId="27493" xr:uid="{00000000-0005-0000-0000-0000CD6F0000}"/>
    <cellStyle name="Note 8 4 5 6 3" xfId="27494" xr:uid="{00000000-0005-0000-0000-0000CE6F0000}"/>
    <cellStyle name="Note 8 4 5 7" xfId="27495" xr:uid="{00000000-0005-0000-0000-0000CF6F0000}"/>
    <cellStyle name="Note 8 4 5 7 2" xfId="27496" xr:uid="{00000000-0005-0000-0000-0000D06F0000}"/>
    <cellStyle name="Note 8 4 5 7 3" xfId="27497" xr:uid="{00000000-0005-0000-0000-0000D16F0000}"/>
    <cellStyle name="Note 8 4 5 8" xfId="27498" xr:uid="{00000000-0005-0000-0000-0000D26F0000}"/>
    <cellStyle name="Note 8 4 5 9" xfId="27499" xr:uid="{00000000-0005-0000-0000-0000D36F0000}"/>
    <cellStyle name="Note 8 4 6" xfId="27500" xr:uid="{00000000-0005-0000-0000-0000D46F0000}"/>
    <cellStyle name="Note 8 4 6 2" xfId="27501" xr:uid="{00000000-0005-0000-0000-0000D56F0000}"/>
    <cellStyle name="Note 8 4 6 3" xfId="27502" xr:uid="{00000000-0005-0000-0000-0000D66F0000}"/>
    <cellStyle name="Note 8 4 7" xfId="27503" xr:uid="{00000000-0005-0000-0000-0000D76F0000}"/>
    <cellStyle name="Note 8 4 7 2" xfId="27504" xr:uid="{00000000-0005-0000-0000-0000D86F0000}"/>
    <cellStyle name="Note 8 4 7 3" xfId="27505" xr:uid="{00000000-0005-0000-0000-0000D96F0000}"/>
    <cellStyle name="Note 8 4 8" xfId="27506" xr:uid="{00000000-0005-0000-0000-0000DA6F0000}"/>
    <cellStyle name="Note 8 4 8 2" xfId="27507" xr:uid="{00000000-0005-0000-0000-0000DB6F0000}"/>
    <cellStyle name="Note 8 4 8 3" xfId="27508" xr:uid="{00000000-0005-0000-0000-0000DC6F0000}"/>
    <cellStyle name="Note 8 4 9" xfId="27509" xr:uid="{00000000-0005-0000-0000-0000DD6F0000}"/>
    <cellStyle name="Note 8 4 9 2" xfId="27510" xr:uid="{00000000-0005-0000-0000-0000DE6F0000}"/>
    <cellStyle name="Note 8 4 9 3" xfId="27511" xr:uid="{00000000-0005-0000-0000-0000DF6F0000}"/>
    <cellStyle name="Note 8 5" xfId="27512" xr:uid="{00000000-0005-0000-0000-0000E06F0000}"/>
    <cellStyle name="Note 8 5 2" xfId="27513" xr:uid="{00000000-0005-0000-0000-0000E16F0000}"/>
    <cellStyle name="Note 8 5 2 2" xfId="27514" xr:uid="{00000000-0005-0000-0000-0000E26F0000}"/>
    <cellStyle name="Note 8 5 2 3" xfId="27515" xr:uid="{00000000-0005-0000-0000-0000E36F0000}"/>
    <cellStyle name="Note 8 5 3" xfId="27516" xr:uid="{00000000-0005-0000-0000-0000E46F0000}"/>
    <cellStyle name="Note 8 5 3 2" xfId="27517" xr:uid="{00000000-0005-0000-0000-0000E56F0000}"/>
    <cellStyle name="Note 8 5 3 3" xfId="27518" xr:uid="{00000000-0005-0000-0000-0000E66F0000}"/>
    <cellStyle name="Note 8 5 4" xfId="27519" xr:uid="{00000000-0005-0000-0000-0000E76F0000}"/>
    <cellStyle name="Note 8 5 4 2" xfId="27520" xr:uid="{00000000-0005-0000-0000-0000E86F0000}"/>
    <cellStyle name="Note 8 5 4 3" xfId="27521" xr:uid="{00000000-0005-0000-0000-0000E96F0000}"/>
    <cellStyle name="Note 8 5 5" xfId="27522" xr:uid="{00000000-0005-0000-0000-0000EA6F0000}"/>
    <cellStyle name="Note 8 5 5 2" xfId="27523" xr:uid="{00000000-0005-0000-0000-0000EB6F0000}"/>
    <cellStyle name="Note 8 5 5 3" xfId="27524" xr:uid="{00000000-0005-0000-0000-0000EC6F0000}"/>
    <cellStyle name="Note 8 5 6" xfId="27525" xr:uid="{00000000-0005-0000-0000-0000ED6F0000}"/>
    <cellStyle name="Note 8 5 6 2" xfId="27526" xr:uid="{00000000-0005-0000-0000-0000EE6F0000}"/>
    <cellStyle name="Note 8 5 6 3" xfId="27527" xr:uid="{00000000-0005-0000-0000-0000EF6F0000}"/>
    <cellStyle name="Note 8 5 7" xfId="27528" xr:uid="{00000000-0005-0000-0000-0000F06F0000}"/>
    <cellStyle name="Note 8 5 7 2" xfId="27529" xr:uid="{00000000-0005-0000-0000-0000F16F0000}"/>
    <cellStyle name="Note 8 5 7 3" xfId="27530" xr:uid="{00000000-0005-0000-0000-0000F26F0000}"/>
    <cellStyle name="Note 8 5 8" xfId="27531" xr:uid="{00000000-0005-0000-0000-0000F36F0000}"/>
    <cellStyle name="Note 8 5 9" xfId="27532" xr:uid="{00000000-0005-0000-0000-0000F46F0000}"/>
    <cellStyle name="Note 8 6" xfId="27533" xr:uid="{00000000-0005-0000-0000-0000F56F0000}"/>
    <cellStyle name="Note 8 6 2" xfId="27534" xr:uid="{00000000-0005-0000-0000-0000F66F0000}"/>
    <cellStyle name="Note 8 6 3" xfId="27535" xr:uid="{00000000-0005-0000-0000-0000F76F0000}"/>
    <cellStyle name="Note 8 7" xfId="27536" xr:uid="{00000000-0005-0000-0000-0000F86F0000}"/>
    <cellStyle name="Note 8 7 2" xfId="27537" xr:uid="{00000000-0005-0000-0000-0000F96F0000}"/>
    <cellStyle name="Note 8 7 3" xfId="27538" xr:uid="{00000000-0005-0000-0000-0000FA6F0000}"/>
    <cellStyle name="Note 8 8" xfId="27539" xr:uid="{00000000-0005-0000-0000-0000FB6F0000}"/>
    <cellStyle name="Note 8 8 2" xfId="27540" xr:uid="{00000000-0005-0000-0000-0000FC6F0000}"/>
    <cellStyle name="Note 8 8 3" xfId="27541" xr:uid="{00000000-0005-0000-0000-0000FD6F0000}"/>
    <cellStyle name="Note 8 9" xfId="27542" xr:uid="{00000000-0005-0000-0000-0000FE6F0000}"/>
    <cellStyle name="Note 8 9 2" xfId="27543" xr:uid="{00000000-0005-0000-0000-0000FF6F0000}"/>
    <cellStyle name="Note 8 9 3" xfId="27544" xr:uid="{00000000-0005-0000-0000-000000700000}"/>
    <cellStyle name="Note 9" xfId="27545" xr:uid="{00000000-0005-0000-0000-000001700000}"/>
    <cellStyle name="Note 9 2" xfId="27546" xr:uid="{00000000-0005-0000-0000-000002700000}"/>
    <cellStyle name="Note 9 2 2" xfId="27547" xr:uid="{00000000-0005-0000-0000-000003700000}"/>
    <cellStyle name="Note 9 2 3" xfId="27548" xr:uid="{00000000-0005-0000-0000-000004700000}"/>
    <cellStyle name="Note 9 2 4" xfId="38128" xr:uid="{00000000-0005-0000-0000-000005700000}"/>
    <cellStyle name="Note 9 3" xfId="27549" xr:uid="{00000000-0005-0000-0000-000006700000}"/>
    <cellStyle name="Note 9 3 2" xfId="27550" xr:uid="{00000000-0005-0000-0000-000007700000}"/>
    <cellStyle name="Note 9 3 3" xfId="27551" xr:uid="{00000000-0005-0000-0000-000008700000}"/>
    <cellStyle name="Note 9 3 4" xfId="38129" xr:uid="{00000000-0005-0000-0000-000009700000}"/>
    <cellStyle name="Note 9 4" xfId="27552" xr:uid="{00000000-0005-0000-0000-00000A700000}"/>
    <cellStyle name="Note 9 4 2" xfId="27553" xr:uid="{00000000-0005-0000-0000-00000B700000}"/>
    <cellStyle name="Note 9 4 3" xfId="27554" xr:uid="{00000000-0005-0000-0000-00000C700000}"/>
    <cellStyle name="Note 9 4 4" xfId="38130" xr:uid="{00000000-0005-0000-0000-00000D700000}"/>
    <cellStyle name="Note 9 5" xfId="27555" xr:uid="{00000000-0005-0000-0000-00000E700000}"/>
    <cellStyle name="Note 9 5 2" xfId="27556" xr:uid="{00000000-0005-0000-0000-00000F700000}"/>
    <cellStyle name="Note 9 5 3" xfId="27557" xr:uid="{00000000-0005-0000-0000-000010700000}"/>
    <cellStyle name="Note 9 6" xfId="27558" xr:uid="{00000000-0005-0000-0000-000011700000}"/>
    <cellStyle name="Note 9 6 2" xfId="27559" xr:uid="{00000000-0005-0000-0000-000012700000}"/>
    <cellStyle name="Note 9 6 3" xfId="27560" xr:uid="{00000000-0005-0000-0000-000013700000}"/>
    <cellStyle name="Note 9 7" xfId="27561" xr:uid="{00000000-0005-0000-0000-000014700000}"/>
    <cellStyle name="Note 9 7 2" xfId="27562" xr:uid="{00000000-0005-0000-0000-000015700000}"/>
    <cellStyle name="Note 9 7 3" xfId="27563" xr:uid="{00000000-0005-0000-0000-000016700000}"/>
    <cellStyle name="Note 9 8" xfId="27564" xr:uid="{00000000-0005-0000-0000-000017700000}"/>
    <cellStyle name="Note 9 9" xfId="27565" xr:uid="{00000000-0005-0000-0000-000018700000}"/>
    <cellStyle name="Œ…‹æØ‚è [0.00]_Region Orders (2)" xfId="27566" xr:uid="{00000000-0005-0000-0000-000019700000}"/>
    <cellStyle name="Œ…‹æØ‚è_Region Orders (2)" xfId="27567" xr:uid="{00000000-0005-0000-0000-00001A700000}"/>
    <cellStyle name="OptionalUserInput" xfId="38131" xr:uid="{00000000-0005-0000-0000-00001B700000}"/>
    <cellStyle name="OptionalUserInput 2" xfId="38132" xr:uid="{00000000-0005-0000-0000-00001C700000}"/>
    <cellStyle name="OptionalUserInput 3" xfId="38133" xr:uid="{00000000-0005-0000-0000-00001D700000}"/>
    <cellStyle name="OptionalUserInput 4" xfId="38134" xr:uid="{00000000-0005-0000-0000-00001E700000}"/>
    <cellStyle name="OptionalUserInput 5" xfId="38135" xr:uid="{00000000-0005-0000-0000-00001F700000}"/>
    <cellStyle name="Output 10" xfId="27568" xr:uid="{00000000-0005-0000-0000-000020700000}"/>
    <cellStyle name="Output 10 2" xfId="27569" xr:uid="{00000000-0005-0000-0000-000021700000}"/>
    <cellStyle name="Output 10 2 2" xfId="27570" xr:uid="{00000000-0005-0000-0000-000022700000}"/>
    <cellStyle name="Output 10 2 3" xfId="27571" xr:uid="{00000000-0005-0000-0000-000023700000}"/>
    <cellStyle name="Output 10 3" xfId="27572" xr:uid="{00000000-0005-0000-0000-000024700000}"/>
    <cellStyle name="Output 10 3 2" xfId="27573" xr:uid="{00000000-0005-0000-0000-000025700000}"/>
    <cellStyle name="Output 10 3 3" xfId="27574" xr:uid="{00000000-0005-0000-0000-000026700000}"/>
    <cellStyle name="Output 10 4" xfId="27575" xr:uid="{00000000-0005-0000-0000-000027700000}"/>
    <cellStyle name="Output 10 4 2" xfId="27576" xr:uid="{00000000-0005-0000-0000-000028700000}"/>
    <cellStyle name="Output 10 4 3" xfId="27577" xr:uid="{00000000-0005-0000-0000-000029700000}"/>
    <cellStyle name="Output 10 5" xfId="27578" xr:uid="{00000000-0005-0000-0000-00002A700000}"/>
    <cellStyle name="Output 10 5 2" xfId="27579" xr:uid="{00000000-0005-0000-0000-00002B700000}"/>
    <cellStyle name="Output 10 5 3" xfId="27580" xr:uid="{00000000-0005-0000-0000-00002C700000}"/>
    <cellStyle name="Output 10 6" xfId="27581" xr:uid="{00000000-0005-0000-0000-00002D700000}"/>
    <cellStyle name="Output 10 6 2" xfId="27582" xr:uid="{00000000-0005-0000-0000-00002E700000}"/>
    <cellStyle name="Output 10 6 3" xfId="27583" xr:uid="{00000000-0005-0000-0000-00002F700000}"/>
    <cellStyle name="Output 10 7" xfId="27584" xr:uid="{00000000-0005-0000-0000-000030700000}"/>
    <cellStyle name="Output 10 8" xfId="27585" xr:uid="{00000000-0005-0000-0000-000031700000}"/>
    <cellStyle name="Output 10 9" xfId="38136" xr:uid="{00000000-0005-0000-0000-000032700000}"/>
    <cellStyle name="Output 11" xfId="27586" xr:uid="{00000000-0005-0000-0000-000033700000}"/>
    <cellStyle name="Output 11 2" xfId="27587" xr:uid="{00000000-0005-0000-0000-000034700000}"/>
    <cellStyle name="Output 11 3" xfId="27588" xr:uid="{00000000-0005-0000-0000-000035700000}"/>
    <cellStyle name="Output 12" xfId="27589" xr:uid="{00000000-0005-0000-0000-000036700000}"/>
    <cellStyle name="Output 12 2" xfId="27590" xr:uid="{00000000-0005-0000-0000-000037700000}"/>
    <cellStyle name="Output 12 3" xfId="27591" xr:uid="{00000000-0005-0000-0000-000038700000}"/>
    <cellStyle name="Output 13" xfId="27592" xr:uid="{00000000-0005-0000-0000-000039700000}"/>
    <cellStyle name="Output 14" xfId="27593" xr:uid="{00000000-0005-0000-0000-00003A700000}"/>
    <cellStyle name="Output 2" xfId="27594" xr:uid="{00000000-0005-0000-0000-00003B700000}"/>
    <cellStyle name="Output 2 10" xfId="27595" xr:uid="{00000000-0005-0000-0000-00003C700000}"/>
    <cellStyle name="Output 2 10 2" xfId="27596" xr:uid="{00000000-0005-0000-0000-00003D700000}"/>
    <cellStyle name="Output 2 10 3" xfId="27597" xr:uid="{00000000-0005-0000-0000-00003E700000}"/>
    <cellStyle name="Output 2 11" xfId="27598" xr:uid="{00000000-0005-0000-0000-00003F700000}"/>
    <cellStyle name="Output 2 11 2" xfId="27599" xr:uid="{00000000-0005-0000-0000-000040700000}"/>
    <cellStyle name="Output 2 11 3" xfId="27600" xr:uid="{00000000-0005-0000-0000-000041700000}"/>
    <cellStyle name="Output 2 12" xfId="27601" xr:uid="{00000000-0005-0000-0000-000042700000}"/>
    <cellStyle name="Output 2 13" xfId="27602" xr:uid="{00000000-0005-0000-0000-000043700000}"/>
    <cellStyle name="Output 2 14" xfId="38137" xr:uid="{00000000-0005-0000-0000-000044700000}"/>
    <cellStyle name="Output 2 2" xfId="27603" xr:uid="{00000000-0005-0000-0000-000045700000}"/>
    <cellStyle name="Output 2 2 10" xfId="27604" xr:uid="{00000000-0005-0000-0000-000046700000}"/>
    <cellStyle name="Output 2 2 10 2" xfId="27605" xr:uid="{00000000-0005-0000-0000-000047700000}"/>
    <cellStyle name="Output 2 2 10 3" xfId="27606" xr:uid="{00000000-0005-0000-0000-000048700000}"/>
    <cellStyle name="Output 2 2 11" xfId="27607" xr:uid="{00000000-0005-0000-0000-000049700000}"/>
    <cellStyle name="Output 2 2 12" xfId="27608" xr:uid="{00000000-0005-0000-0000-00004A700000}"/>
    <cellStyle name="Output 2 2 13" xfId="38138" xr:uid="{00000000-0005-0000-0000-00004B700000}"/>
    <cellStyle name="Output 2 2 2" xfId="27609" xr:uid="{00000000-0005-0000-0000-00004C700000}"/>
    <cellStyle name="Output 2 2 2 2" xfId="27610" xr:uid="{00000000-0005-0000-0000-00004D700000}"/>
    <cellStyle name="Output 2 2 2 2 2" xfId="27611" xr:uid="{00000000-0005-0000-0000-00004E700000}"/>
    <cellStyle name="Output 2 2 2 2 2 2" xfId="27612" xr:uid="{00000000-0005-0000-0000-00004F700000}"/>
    <cellStyle name="Output 2 2 2 2 2 3" xfId="27613" xr:uid="{00000000-0005-0000-0000-000050700000}"/>
    <cellStyle name="Output 2 2 2 2 3" xfId="27614" xr:uid="{00000000-0005-0000-0000-000051700000}"/>
    <cellStyle name="Output 2 2 2 2 3 2" xfId="27615" xr:uid="{00000000-0005-0000-0000-000052700000}"/>
    <cellStyle name="Output 2 2 2 2 3 3" xfId="27616" xr:uid="{00000000-0005-0000-0000-000053700000}"/>
    <cellStyle name="Output 2 2 2 2 4" xfId="27617" xr:uid="{00000000-0005-0000-0000-000054700000}"/>
    <cellStyle name="Output 2 2 2 2 4 2" xfId="27618" xr:uid="{00000000-0005-0000-0000-000055700000}"/>
    <cellStyle name="Output 2 2 2 2 4 3" xfId="27619" xr:uid="{00000000-0005-0000-0000-000056700000}"/>
    <cellStyle name="Output 2 2 2 2 5" xfId="27620" xr:uid="{00000000-0005-0000-0000-000057700000}"/>
    <cellStyle name="Output 2 2 2 2 5 2" xfId="27621" xr:uid="{00000000-0005-0000-0000-000058700000}"/>
    <cellStyle name="Output 2 2 2 2 5 3" xfId="27622" xr:uid="{00000000-0005-0000-0000-000059700000}"/>
    <cellStyle name="Output 2 2 2 2 6" xfId="27623" xr:uid="{00000000-0005-0000-0000-00005A700000}"/>
    <cellStyle name="Output 2 2 2 2 6 2" xfId="27624" xr:uid="{00000000-0005-0000-0000-00005B700000}"/>
    <cellStyle name="Output 2 2 2 2 6 3" xfId="27625" xr:uid="{00000000-0005-0000-0000-00005C700000}"/>
    <cellStyle name="Output 2 2 2 2 7" xfId="27626" xr:uid="{00000000-0005-0000-0000-00005D700000}"/>
    <cellStyle name="Output 2 2 2 2 8" xfId="27627" xr:uid="{00000000-0005-0000-0000-00005E700000}"/>
    <cellStyle name="Output 2 2 2 3" xfId="27628" xr:uid="{00000000-0005-0000-0000-00005F700000}"/>
    <cellStyle name="Output 2 2 2 3 2" xfId="27629" xr:uid="{00000000-0005-0000-0000-000060700000}"/>
    <cellStyle name="Output 2 2 2 3 3" xfId="27630" xr:uid="{00000000-0005-0000-0000-000061700000}"/>
    <cellStyle name="Output 2 2 2 4" xfId="27631" xr:uid="{00000000-0005-0000-0000-000062700000}"/>
    <cellStyle name="Output 2 2 2 4 2" xfId="27632" xr:uid="{00000000-0005-0000-0000-000063700000}"/>
    <cellStyle name="Output 2 2 2 4 3" xfId="27633" xr:uid="{00000000-0005-0000-0000-000064700000}"/>
    <cellStyle name="Output 2 2 2 5" xfId="27634" xr:uid="{00000000-0005-0000-0000-000065700000}"/>
    <cellStyle name="Output 2 2 2 5 2" xfId="27635" xr:uid="{00000000-0005-0000-0000-000066700000}"/>
    <cellStyle name="Output 2 2 2 5 3" xfId="27636" xr:uid="{00000000-0005-0000-0000-000067700000}"/>
    <cellStyle name="Output 2 2 2 6" xfId="27637" xr:uid="{00000000-0005-0000-0000-000068700000}"/>
    <cellStyle name="Output 2 2 2 6 2" xfId="27638" xr:uid="{00000000-0005-0000-0000-000069700000}"/>
    <cellStyle name="Output 2 2 2 6 3" xfId="27639" xr:uid="{00000000-0005-0000-0000-00006A700000}"/>
    <cellStyle name="Output 2 2 2 7" xfId="27640" xr:uid="{00000000-0005-0000-0000-00006B700000}"/>
    <cellStyle name="Output 2 2 2 7 2" xfId="27641" xr:uid="{00000000-0005-0000-0000-00006C700000}"/>
    <cellStyle name="Output 2 2 2 7 3" xfId="27642" xr:uid="{00000000-0005-0000-0000-00006D700000}"/>
    <cellStyle name="Output 2 2 2 8" xfId="27643" xr:uid="{00000000-0005-0000-0000-00006E700000}"/>
    <cellStyle name="Output 2 2 2 9" xfId="27644" xr:uid="{00000000-0005-0000-0000-00006F700000}"/>
    <cellStyle name="Output 2 2 3" xfId="27645" xr:uid="{00000000-0005-0000-0000-000070700000}"/>
    <cellStyle name="Output 2 2 3 2" xfId="27646" xr:uid="{00000000-0005-0000-0000-000071700000}"/>
    <cellStyle name="Output 2 2 3 2 2" xfId="27647" xr:uid="{00000000-0005-0000-0000-000072700000}"/>
    <cellStyle name="Output 2 2 3 2 2 2" xfId="27648" xr:uid="{00000000-0005-0000-0000-000073700000}"/>
    <cellStyle name="Output 2 2 3 2 2 3" xfId="27649" xr:uid="{00000000-0005-0000-0000-000074700000}"/>
    <cellStyle name="Output 2 2 3 2 3" xfId="27650" xr:uid="{00000000-0005-0000-0000-000075700000}"/>
    <cellStyle name="Output 2 2 3 2 3 2" xfId="27651" xr:uid="{00000000-0005-0000-0000-000076700000}"/>
    <cellStyle name="Output 2 2 3 2 3 3" xfId="27652" xr:uid="{00000000-0005-0000-0000-000077700000}"/>
    <cellStyle name="Output 2 2 3 2 4" xfId="27653" xr:uid="{00000000-0005-0000-0000-000078700000}"/>
    <cellStyle name="Output 2 2 3 2 4 2" xfId="27654" xr:uid="{00000000-0005-0000-0000-000079700000}"/>
    <cellStyle name="Output 2 2 3 2 4 3" xfId="27655" xr:uid="{00000000-0005-0000-0000-00007A700000}"/>
    <cellStyle name="Output 2 2 3 2 5" xfId="27656" xr:uid="{00000000-0005-0000-0000-00007B700000}"/>
    <cellStyle name="Output 2 2 3 2 5 2" xfId="27657" xr:uid="{00000000-0005-0000-0000-00007C700000}"/>
    <cellStyle name="Output 2 2 3 2 5 3" xfId="27658" xr:uid="{00000000-0005-0000-0000-00007D700000}"/>
    <cellStyle name="Output 2 2 3 2 6" xfId="27659" xr:uid="{00000000-0005-0000-0000-00007E700000}"/>
    <cellStyle name="Output 2 2 3 2 6 2" xfId="27660" xr:uid="{00000000-0005-0000-0000-00007F700000}"/>
    <cellStyle name="Output 2 2 3 2 6 3" xfId="27661" xr:uid="{00000000-0005-0000-0000-000080700000}"/>
    <cellStyle name="Output 2 2 3 2 7" xfId="27662" xr:uid="{00000000-0005-0000-0000-000081700000}"/>
    <cellStyle name="Output 2 2 3 2 8" xfId="27663" xr:uid="{00000000-0005-0000-0000-000082700000}"/>
    <cellStyle name="Output 2 2 3 3" xfId="27664" xr:uid="{00000000-0005-0000-0000-000083700000}"/>
    <cellStyle name="Output 2 2 3 3 2" xfId="27665" xr:uid="{00000000-0005-0000-0000-000084700000}"/>
    <cellStyle name="Output 2 2 3 3 3" xfId="27666" xr:uid="{00000000-0005-0000-0000-000085700000}"/>
    <cellStyle name="Output 2 2 3 4" xfId="27667" xr:uid="{00000000-0005-0000-0000-000086700000}"/>
    <cellStyle name="Output 2 2 3 4 2" xfId="27668" xr:uid="{00000000-0005-0000-0000-000087700000}"/>
    <cellStyle name="Output 2 2 3 4 3" xfId="27669" xr:uid="{00000000-0005-0000-0000-000088700000}"/>
    <cellStyle name="Output 2 2 3 5" xfId="27670" xr:uid="{00000000-0005-0000-0000-000089700000}"/>
    <cellStyle name="Output 2 2 3 5 2" xfId="27671" xr:uid="{00000000-0005-0000-0000-00008A700000}"/>
    <cellStyle name="Output 2 2 3 5 3" xfId="27672" xr:uid="{00000000-0005-0000-0000-00008B700000}"/>
    <cellStyle name="Output 2 2 3 6" xfId="27673" xr:uid="{00000000-0005-0000-0000-00008C700000}"/>
    <cellStyle name="Output 2 2 3 6 2" xfId="27674" xr:uid="{00000000-0005-0000-0000-00008D700000}"/>
    <cellStyle name="Output 2 2 3 6 3" xfId="27675" xr:uid="{00000000-0005-0000-0000-00008E700000}"/>
    <cellStyle name="Output 2 2 3 7" xfId="27676" xr:uid="{00000000-0005-0000-0000-00008F700000}"/>
    <cellStyle name="Output 2 2 3 7 2" xfId="27677" xr:uid="{00000000-0005-0000-0000-000090700000}"/>
    <cellStyle name="Output 2 2 3 7 3" xfId="27678" xr:uid="{00000000-0005-0000-0000-000091700000}"/>
    <cellStyle name="Output 2 2 3 8" xfId="27679" xr:uid="{00000000-0005-0000-0000-000092700000}"/>
    <cellStyle name="Output 2 2 3 9" xfId="27680" xr:uid="{00000000-0005-0000-0000-000093700000}"/>
    <cellStyle name="Output 2 2 4" xfId="27681" xr:uid="{00000000-0005-0000-0000-000094700000}"/>
    <cellStyle name="Output 2 2 4 2" xfId="27682" xr:uid="{00000000-0005-0000-0000-000095700000}"/>
    <cellStyle name="Output 2 2 4 2 2" xfId="27683" xr:uid="{00000000-0005-0000-0000-000096700000}"/>
    <cellStyle name="Output 2 2 4 2 2 2" xfId="27684" xr:uid="{00000000-0005-0000-0000-000097700000}"/>
    <cellStyle name="Output 2 2 4 2 2 3" xfId="27685" xr:uid="{00000000-0005-0000-0000-000098700000}"/>
    <cellStyle name="Output 2 2 4 2 3" xfId="27686" xr:uid="{00000000-0005-0000-0000-000099700000}"/>
    <cellStyle name="Output 2 2 4 2 3 2" xfId="27687" xr:uid="{00000000-0005-0000-0000-00009A700000}"/>
    <cellStyle name="Output 2 2 4 2 3 3" xfId="27688" xr:uid="{00000000-0005-0000-0000-00009B700000}"/>
    <cellStyle name="Output 2 2 4 2 4" xfId="27689" xr:uid="{00000000-0005-0000-0000-00009C700000}"/>
    <cellStyle name="Output 2 2 4 2 4 2" xfId="27690" xr:uid="{00000000-0005-0000-0000-00009D700000}"/>
    <cellStyle name="Output 2 2 4 2 4 3" xfId="27691" xr:uid="{00000000-0005-0000-0000-00009E700000}"/>
    <cellStyle name="Output 2 2 4 2 5" xfId="27692" xr:uid="{00000000-0005-0000-0000-00009F700000}"/>
    <cellStyle name="Output 2 2 4 2 5 2" xfId="27693" xr:uid="{00000000-0005-0000-0000-0000A0700000}"/>
    <cellStyle name="Output 2 2 4 2 5 3" xfId="27694" xr:uid="{00000000-0005-0000-0000-0000A1700000}"/>
    <cellStyle name="Output 2 2 4 2 6" xfId="27695" xr:uid="{00000000-0005-0000-0000-0000A2700000}"/>
    <cellStyle name="Output 2 2 4 2 6 2" xfId="27696" xr:uid="{00000000-0005-0000-0000-0000A3700000}"/>
    <cellStyle name="Output 2 2 4 2 6 3" xfId="27697" xr:uid="{00000000-0005-0000-0000-0000A4700000}"/>
    <cellStyle name="Output 2 2 4 2 7" xfId="27698" xr:uid="{00000000-0005-0000-0000-0000A5700000}"/>
    <cellStyle name="Output 2 2 4 2 8" xfId="27699" xr:uid="{00000000-0005-0000-0000-0000A6700000}"/>
    <cellStyle name="Output 2 2 4 3" xfId="27700" xr:uid="{00000000-0005-0000-0000-0000A7700000}"/>
    <cellStyle name="Output 2 2 4 3 2" xfId="27701" xr:uid="{00000000-0005-0000-0000-0000A8700000}"/>
    <cellStyle name="Output 2 2 4 3 3" xfId="27702" xr:uid="{00000000-0005-0000-0000-0000A9700000}"/>
    <cellStyle name="Output 2 2 4 4" xfId="27703" xr:uid="{00000000-0005-0000-0000-0000AA700000}"/>
    <cellStyle name="Output 2 2 4 4 2" xfId="27704" xr:uid="{00000000-0005-0000-0000-0000AB700000}"/>
    <cellStyle name="Output 2 2 4 4 3" xfId="27705" xr:uid="{00000000-0005-0000-0000-0000AC700000}"/>
    <cellStyle name="Output 2 2 4 5" xfId="27706" xr:uid="{00000000-0005-0000-0000-0000AD700000}"/>
    <cellStyle name="Output 2 2 4 5 2" xfId="27707" xr:uid="{00000000-0005-0000-0000-0000AE700000}"/>
    <cellStyle name="Output 2 2 4 5 3" xfId="27708" xr:uid="{00000000-0005-0000-0000-0000AF700000}"/>
    <cellStyle name="Output 2 2 4 6" xfId="27709" xr:uid="{00000000-0005-0000-0000-0000B0700000}"/>
    <cellStyle name="Output 2 2 4 6 2" xfId="27710" xr:uid="{00000000-0005-0000-0000-0000B1700000}"/>
    <cellStyle name="Output 2 2 4 6 3" xfId="27711" xr:uid="{00000000-0005-0000-0000-0000B2700000}"/>
    <cellStyle name="Output 2 2 4 7" xfId="27712" xr:uid="{00000000-0005-0000-0000-0000B3700000}"/>
    <cellStyle name="Output 2 2 4 7 2" xfId="27713" xr:uid="{00000000-0005-0000-0000-0000B4700000}"/>
    <cellStyle name="Output 2 2 4 7 3" xfId="27714" xr:uid="{00000000-0005-0000-0000-0000B5700000}"/>
    <cellStyle name="Output 2 2 4 8" xfId="27715" xr:uid="{00000000-0005-0000-0000-0000B6700000}"/>
    <cellStyle name="Output 2 2 4 9" xfId="27716" xr:uid="{00000000-0005-0000-0000-0000B7700000}"/>
    <cellStyle name="Output 2 2 5" xfId="27717" xr:uid="{00000000-0005-0000-0000-0000B8700000}"/>
    <cellStyle name="Output 2 2 5 2" xfId="27718" xr:uid="{00000000-0005-0000-0000-0000B9700000}"/>
    <cellStyle name="Output 2 2 5 2 2" xfId="27719" xr:uid="{00000000-0005-0000-0000-0000BA700000}"/>
    <cellStyle name="Output 2 2 5 2 3" xfId="27720" xr:uid="{00000000-0005-0000-0000-0000BB700000}"/>
    <cellStyle name="Output 2 2 5 3" xfId="27721" xr:uid="{00000000-0005-0000-0000-0000BC700000}"/>
    <cellStyle name="Output 2 2 5 3 2" xfId="27722" xr:uid="{00000000-0005-0000-0000-0000BD700000}"/>
    <cellStyle name="Output 2 2 5 3 3" xfId="27723" xr:uid="{00000000-0005-0000-0000-0000BE700000}"/>
    <cellStyle name="Output 2 2 5 4" xfId="27724" xr:uid="{00000000-0005-0000-0000-0000BF700000}"/>
    <cellStyle name="Output 2 2 5 4 2" xfId="27725" xr:uid="{00000000-0005-0000-0000-0000C0700000}"/>
    <cellStyle name="Output 2 2 5 4 3" xfId="27726" xr:uid="{00000000-0005-0000-0000-0000C1700000}"/>
    <cellStyle name="Output 2 2 5 5" xfId="27727" xr:uid="{00000000-0005-0000-0000-0000C2700000}"/>
    <cellStyle name="Output 2 2 5 5 2" xfId="27728" xr:uid="{00000000-0005-0000-0000-0000C3700000}"/>
    <cellStyle name="Output 2 2 5 5 3" xfId="27729" xr:uid="{00000000-0005-0000-0000-0000C4700000}"/>
    <cellStyle name="Output 2 2 5 6" xfId="27730" xr:uid="{00000000-0005-0000-0000-0000C5700000}"/>
    <cellStyle name="Output 2 2 5 6 2" xfId="27731" xr:uid="{00000000-0005-0000-0000-0000C6700000}"/>
    <cellStyle name="Output 2 2 5 6 3" xfId="27732" xr:uid="{00000000-0005-0000-0000-0000C7700000}"/>
    <cellStyle name="Output 2 2 5 7" xfId="27733" xr:uid="{00000000-0005-0000-0000-0000C8700000}"/>
    <cellStyle name="Output 2 2 5 8" xfId="27734" xr:uid="{00000000-0005-0000-0000-0000C9700000}"/>
    <cellStyle name="Output 2 2 6" xfId="27735" xr:uid="{00000000-0005-0000-0000-0000CA700000}"/>
    <cellStyle name="Output 2 2 6 2" xfId="27736" xr:uid="{00000000-0005-0000-0000-0000CB700000}"/>
    <cellStyle name="Output 2 2 6 3" xfId="27737" xr:uid="{00000000-0005-0000-0000-0000CC700000}"/>
    <cellStyle name="Output 2 2 7" xfId="27738" xr:uid="{00000000-0005-0000-0000-0000CD700000}"/>
    <cellStyle name="Output 2 2 7 2" xfId="27739" xr:uid="{00000000-0005-0000-0000-0000CE700000}"/>
    <cellStyle name="Output 2 2 7 3" xfId="27740" xr:uid="{00000000-0005-0000-0000-0000CF700000}"/>
    <cellStyle name="Output 2 2 8" xfId="27741" xr:uid="{00000000-0005-0000-0000-0000D0700000}"/>
    <cellStyle name="Output 2 2 8 2" xfId="27742" xr:uid="{00000000-0005-0000-0000-0000D1700000}"/>
    <cellStyle name="Output 2 2 8 3" xfId="27743" xr:uid="{00000000-0005-0000-0000-0000D2700000}"/>
    <cellStyle name="Output 2 2 9" xfId="27744" xr:uid="{00000000-0005-0000-0000-0000D3700000}"/>
    <cellStyle name="Output 2 2 9 2" xfId="27745" xr:uid="{00000000-0005-0000-0000-0000D4700000}"/>
    <cellStyle name="Output 2 2 9 3" xfId="27746" xr:uid="{00000000-0005-0000-0000-0000D5700000}"/>
    <cellStyle name="Output 2 3" xfId="27747" xr:uid="{00000000-0005-0000-0000-0000D6700000}"/>
    <cellStyle name="Output 2 3 10" xfId="27748" xr:uid="{00000000-0005-0000-0000-0000D7700000}"/>
    <cellStyle name="Output 2 3 10 2" xfId="27749" xr:uid="{00000000-0005-0000-0000-0000D8700000}"/>
    <cellStyle name="Output 2 3 10 3" xfId="27750" xr:uid="{00000000-0005-0000-0000-0000D9700000}"/>
    <cellStyle name="Output 2 3 11" xfId="27751" xr:uid="{00000000-0005-0000-0000-0000DA700000}"/>
    <cellStyle name="Output 2 3 12" xfId="27752" xr:uid="{00000000-0005-0000-0000-0000DB700000}"/>
    <cellStyle name="Output 2 3 13" xfId="38139" xr:uid="{00000000-0005-0000-0000-0000DC700000}"/>
    <cellStyle name="Output 2 3 2" xfId="27753" xr:uid="{00000000-0005-0000-0000-0000DD700000}"/>
    <cellStyle name="Output 2 3 2 2" xfId="27754" xr:uid="{00000000-0005-0000-0000-0000DE700000}"/>
    <cellStyle name="Output 2 3 2 2 2" xfId="27755" xr:uid="{00000000-0005-0000-0000-0000DF700000}"/>
    <cellStyle name="Output 2 3 2 2 2 2" xfId="27756" xr:uid="{00000000-0005-0000-0000-0000E0700000}"/>
    <cellStyle name="Output 2 3 2 2 2 3" xfId="27757" xr:uid="{00000000-0005-0000-0000-0000E1700000}"/>
    <cellStyle name="Output 2 3 2 2 3" xfId="27758" xr:uid="{00000000-0005-0000-0000-0000E2700000}"/>
    <cellStyle name="Output 2 3 2 2 3 2" xfId="27759" xr:uid="{00000000-0005-0000-0000-0000E3700000}"/>
    <cellStyle name="Output 2 3 2 2 3 3" xfId="27760" xr:uid="{00000000-0005-0000-0000-0000E4700000}"/>
    <cellStyle name="Output 2 3 2 2 4" xfId="27761" xr:uid="{00000000-0005-0000-0000-0000E5700000}"/>
    <cellStyle name="Output 2 3 2 2 4 2" xfId="27762" xr:uid="{00000000-0005-0000-0000-0000E6700000}"/>
    <cellStyle name="Output 2 3 2 2 4 3" xfId="27763" xr:uid="{00000000-0005-0000-0000-0000E7700000}"/>
    <cellStyle name="Output 2 3 2 2 5" xfId="27764" xr:uid="{00000000-0005-0000-0000-0000E8700000}"/>
    <cellStyle name="Output 2 3 2 2 5 2" xfId="27765" xr:uid="{00000000-0005-0000-0000-0000E9700000}"/>
    <cellStyle name="Output 2 3 2 2 5 3" xfId="27766" xr:uid="{00000000-0005-0000-0000-0000EA700000}"/>
    <cellStyle name="Output 2 3 2 2 6" xfId="27767" xr:uid="{00000000-0005-0000-0000-0000EB700000}"/>
    <cellStyle name="Output 2 3 2 2 6 2" xfId="27768" xr:uid="{00000000-0005-0000-0000-0000EC700000}"/>
    <cellStyle name="Output 2 3 2 2 6 3" xfId="27769" xr:uid="{00000000-0005-0000-0000-0000ED700000}"/>
    <cellStyle name="Output 2 3 2 2 7" xfId="27770" xr:uid="{00000000-0005-0000-0000-0000EE700000}"/>
    <cellStyle name="Output 2 3 2 2 8" xfId="27771" xr:uid="{00000000-0005-0000-0000-0000EF700000}"/>
    <cellStyle name="Output 2 3 2 3" xfId="27772" xr:uid="{00000000-0005-0000-0000-0000F0700000}"/>
    <cellStyle name="Output 2 3 2 3 2" xfId="27773" xr:uid="{00000000-0005-0000-0000-0000F1700000}"/>
    <cellStyle name="Output 2 3 2 3 3" xfId="27774" xr:uid="{00000000-0005-0000-0000-0000F2700000}"/>
    <cellStyle name="Output 2 3 2 4" xfId="27775" xr:uid="{00000000-0005-0000-0000-0000F3700000}"/>
    <cellStyle name="Output 2 3 2 4 2" xfId="27776" xr:uid="{00000000-0005-0000-0000-0000F4700000}"/>
    <cellStyle name="Output 2 3 2 4 3" xfId="27777" xr:uid="{00000000-0005-0000-0000-0000F5700000}"/>
    <cellStyle name="Output 2 3 2 5" xfId="27778" xr:uid="{00000000-0005-0000-0000-0000F6700000}"/>
    <cellStyle name="Output 2 3 2 5 2" xfId="27779" xr:uid="{00000000-0005-0000-0000-0000F7700000}"/>
    <cellStyle name="Output 2 3 2 5 3" xfId="27780" xr:uid="{00000000-0005-0000-0000-0000F8700000}"/>
    <cellStyle name="Output 2 3 2 6" xfId="27781" xr:uid="{00000000-0005-0000-0000-0000F9700000}"/>
    <cellStyle name="Output 2 3 2 6 2" xfId="27782" xr:uid="{00000000-0005-0000-0000-0000FA700000}"/>
    <cellStyle name="Output 2 3 2 6 3" xfId="27783" xr:uid="{00000000-0005-0000-0000-0000FB700000}"/>
    <cellStyle name="Output 2 3 2 7" xfId="27784" xr:uid="{00000000-0005-0000-0000-0000FC700000}"/>
    <cellStyle name="Output 2 3 2 7 2" xfId="27785" xr:uid="{00000000-0005-0000-0000-0000FD700000}"/>
    <cellStyle name="Output 2 3 2 7 3" xfId="27786" xr:uid="{00000000-0005-0000-0000-0000FE700000}"/>
    <cellStyle name="Output 2 3 2 8" xfId="27787" xr:uid="{00000000-0005-0000-0000-0000FF700000}"/>
    <cellStyle name="Output 2 3 2 9" xfId="27788" xr:uid="{00000000-0005-0000-0000-000000710000}"/>
    <cellStyle name="Output 2 3 3" xfId="27789" xr:uid="{00000000-0005-0000-0000-000001710000}"/>
    <cellStyle name="Output 2 3 3 2" xfId="27790" xr:uid="{00000000-0005-0000-0000-000002710000}"/>
    <cellStyle name="Output 2 3 3 2 2" xfId="27791" xr:uid="{00000000-0005-0000-0000-000003710000}"/>
    <cellStyle name="Output 2 3 3 2 2 2" xfId="27792" xr:uid="{00000000-0005-0000-0000-000004710000}"/>
    <cellStyle name="Output 2 3 3 2 2 3" xfId="27793" xr:uid="{00000000-0005-0000-0000-000005710000}"/>
    <cellStyle name="Output 2 3 3 2 3" xfId="27794" xr:uid="{00000000-0005-0000-0000-000006710000}"/>
    <cellStyle name="Output 2 3 3 2 3 2" xfId="27795" xr:uid="{00000000-0005-0000-0000-000007710000}"/>
    <cellStyle name="Output 2 3 3 2 3 3" xfId="27796" xr:uid="{00000000-0005-0000-0000-000008710000}"/>
    <cellStyle name="Output 2 3 3 2 4" xfId="27797" xr:uid="{00000000-0005-0000-0000-000009710000}"/>
    <cellStyle name="Output 2 3 3 2 4 2" xfId="27798" xr:uid="{00000000-0005-0000-0000-00000A710000}"/>
    <cellStyle name="Output 2 3 3 2 4 3" xfId="27799" xr:uid="{00000000-0005-0000-0000-00000B710000}"/>
    <cellStyle name="Output 2 3 3 2 5" xfId="27800" xr:uid="{00000000-0005-0000-0000-00000C710000}"/>
    <cellStyle name="Output 2 3 3 2 5 2" xfId="27801" xr:uid="{00000000-0005-0000-0000-00000D710000}"/>
    <cellStyle name="Output 2 3 3 2 5 3" xfId="27802" xr:uid="{00000000-0005-0000-0000-00000E710000}"/>
    <cellStyle name="Output 2 3 3 2 6" xfId="27803" xr:uid="{00000000-0005-0000-0000-00000F710000}"/>
    <cellStyle name="Output 2 3 3 2 6 2" xfId="27804" xr:uid="{00000000-0005-0000-0000-000010710000}"/>
    <cellStyle name="Output 2 3 3 2 6 3" xfId="27805" xr:uid="{00000000-0005-0000-0000-000011710000}"/>
    <cellStyle name="Output 2 3 3 2 7" xfId="27806" xr:uid="{00000000-0005-0000-0000-000012710000}"/>
    <cellStyle name="Output 2 3 3 2 8" xfId="27807" xr:uid="{00000000-0005-0000-0000-000013710000}"/>
    <cellStyle name="Output 2 3 3 3" xfId="27808" xr:uid="{00000000-0005-0000-0000-000014710000}"/>
    <cellStyle name="Output 2 3 3 3 2" xfId="27809" xr:uid="{00000000-0005-0000-0000-000015710000}"/>
    <cellStyle name="Output 2 3 3 3 3" xfId="27810" xr:uid="{00000000-0005-0000-0000-000016710000}"/>
    <cellStyle name="Output 2 3 3 4" xfId="27811" xr:uid="{00000000-0005-0000-0000-000017710000}"/>
    <cellStyle name="Output 2 3 3 4 2" xfId="27812" xr:uid="{00000000-0005-0000-0000-000018710000}"/>
    <cellStyle name="Output 2 3 3 4 3" xfId="27813" xr:uid="{00000000-0005-0000-0000-000019710000}"/>
    <cellStyle name="Output 2 3 3 5" xfId="27814" xr:uid="{00000000-0005-0000-0000-00001A710000}"/>
    <cellStyle name="Output 2 3 3 5 2" xfId="27815" xr:uid="{00000000-0005-0000-0000-00001B710000}"/>
    <cellStyle name="Output 2 3 3 5 3" xfId="27816" xr:uid="{00000000-0005-0000-0000-00001C710000}"/>
    <cellStyle name="Output 2 3 3 6" xfId="27817" xr:uid="{00000000-0005-0000-0000-00001D710000}"/>
    <cellStyle name="Output 2 3 3 6 2" xfId="27818" xr:uid="{00000000-0005-0000-0000-00001E710000}"/>
    <cellStyle name="Output 2 3 3 6 3" xfId="27819" xr:uid="{00000000-0005-0000-0000-00001F710000}"/>
    <cellStyle name="Output 2 3 3 7" xfId="27820" xr:uid="{00000000-0005-0000-0000-000020710000}"/>
    <cellStyle name="Output 2 3 3 7 2" xfId="27821" xr:uid="{00000000-0005-0000-0000-000021710000}"/>
    <cellStyle name="Output 2 3 3 7 3" xfId="27822" xr:uid="{00000000-0005-0000-0000-000022710000}"/>
    <cellStyle name="Output 2 3 3 8" xfId="27823" xr:uid="{00000000-0005-0000-0000-000023710000}"/>
    <cellStyle name="Output 2 3 3 9" xfId="27824" xr:uid="{00000000-0005-0000-0000-000024710000}"/>
    <cellStyle name="Output 2 3 4" xfId="27825" xr:uid="{00000000-0005-0000-0000-000025710000}"/>
    <cellStyle name="Output 2 3 4 2" xfId="27826" xr:uid="{00000000-0005-0000-0000-000026710000}"/>
    <cellStyle name="Output 2 3 4 2 2" xfId="27827" xr:uid="{00000000-0005-0000-0000-000027710000}"/>
    <cellStyle name="Output 2 3 4 2 2 2" xfId="27828" xr:uid="{00000000-0005-0000-0000-000028710000}"/>
    <cellStyle name="Output 2 3 4 2 2 3" xfId="27829" xr:uid="{00000000-0005-0000-0000-000029710000}"/>
    <cellStyle name="Output 2 3 4 2 3" xfId="27830" xr:uid="{00000000-0005-0000-0000-00002A710000}"/>
    <cellStyle name="Output 2 3 4 2 3 2" xfId="27831" xr:uid="{00000000-0005-0000-0000-00002B710000}"/>
    <cellStyle name="Output 2 3 4 2 3 3" xfId="27832" xr:uid="{00000000-0005-0000-0000-00002C710000}"/>
    <cellStyle name="Output 2 3 4 2 4" xfId="27833" xr:uid="{00000000-0005-0000-0000-00002D710000}"/>
    <cellStyle name="Output 2 3 4 2 4 2" xfId="27834" xr:uid="{00000000-0005-0000-0000-00002E710000}"/>
    <cellStyle name="Output 2 3 4 2 4 3" xfId="27835" xr:uid="{00000000-0005-0000-0000-00002F710000}"/>
    <cellStyle name="Output 2 3 4 2 5" xfId="27836" xr:uid="{00000000-0005-0000-0000-000030710000}"/>
    <cellStyle name="Output 2 3 4 2 5 2" xfId="27837" xr:uid="{00000000-0005-0000-0000-000031710000}"/>
    <cellStyle name="Output 2 3 4 2 5 3" xfId="27838" xr:uid="{00000000-0005-0000-0000-000032710000}"/>
    <cellStyle name="Output 2 3 4 2 6" xfId="27839" xr:uid="{00000000-0005-0000-0000-000033710000}"/>
    <cellStyle name="Output 2 3 4 2 6 2" xfId="27840" xr:uid="{00000000-0005-0000-0000-000034710000}"/>
    <cellStyle name="Output 2 3 4 2 6 3" xfId="27841" xr:uid="{00000000-0005-0000-0000-000035710000}"/>
    <cellStyle name="Output 2 3 4 2 7" xfId="27842" xr:uid="{00000000-0005-0000-0000-000036710000}"/>
    <cellStyle name="Output 2 3 4 2 8" xfId="27843" xr:uid="{00000000-0005-0000-0000-000037710000}"/>
    <cellStyle name="Output 2 3 4 3" xfId="27844" xr:uid="{00000000-0005-0000-0000-000038710000}"/>
    <cellStyle name="Output 2 3 4 3 2" xfId="27845" xr:uid="{00000000-0005-0000-0000-000039710000}"/>
    <cellStyle name="Output 2 3 4 3 3" xfId="27846" xr:uid="{00000000-0005-0000-0000-00003A710000}"/>
    <cellStyle name="Output 2 3 4 4" xfId="27847" xr:uid="{00000000-0005-0000-0000-00003B710000}"/>
    <cellStyle name="Output 2 3 4 4 2" xfId="27848" xr:uid="{00000000-0005-0000-0000-00003C710000}"/>
    <cellStyle name="Output 2 3 4 4 3" xfId="27849" xr:uid="{00000000-0005-0000-0000-00003D710000}"/>
    <cellStyle name="Output 2 3 4 5" xfId="27850" xr:uid="{00000000-0005-0000-0000-00003E710000}"/>
    <cellStyle name="Output 2 3 4 5 2" xfId="27851" xr:uid="{00000000-0005-0000-0000-00003F710000}"/>
    <cellStyle name="Output 2 3 4 5 3" xfId="27852" xr:uid="{00000000-0005-0000-0000-000040710000}"/>
    <cellStyle name="Output 2 3 4 6" xfId="27853" xr:uid="{00000000-0005-0000-0000-000041710000}"/>
    <cellStyle name="Output 2 3 4 6 2" xfId="27854" xr:uid="{00000000-0005-0000-0000-000042710000}"/>
    <cellStyle name="Output 2 3 4 6 3" xfId="27855" xr:uid="{00000000-0005-0000-0000-000043710000}"/>
    <cellStyle name="Output 2 3 4 7" xfId="27856" xr:uid="{00000000-0005-0000-0000-000044710000}"/>
    <cellStyle name="Output 2 3 4 7 2" xfId="27857" xr:uid="{00000000-0005-0000-0000-000045710000}"/>
    <cellStyle name="Output 2 3 4 7 3" xfId="27858" xr:uid="{00000000-0005-0000-0000-000046710000}"/>
    <cellStyle name="Output 2 3 4 8" xfId="27859" xr:uid="{00000000-0005-0000-0000-000047710000}"/>
    <cellStyle name="Output 2 3 4 9" xfId="27860" xr:uid="{00000000-0005-0000-0000-000048710000}"/>
    <cellStyle name="Output 2 3 5" xfId="27861" xr:uid="{00000000-0005-0000-0000-000049710000}"/>
    <cellStyle name="Output 2 3 5 2" xfId="27862" xr:uid="{00000000-0005-0000-0000-00004A710000}"/>
    <cellStyle name="Output 2 3 5 2 2" xfId="27863" xr:uid="{00000000-0005-0000-0000-00004B710000}"/>
    <cellStyle name="Output 2 3 5 2 3" xfId="27864" xr:uid="{00000000-0005-0000-0000-00004C710000}"/>
    <cellStyle name="Output 2 3 5 3" xfId="27865" xr:uid="{00000000-0005-0000-0000-00004D710000}"/>
    <cellStyle name="Output 2 3 5 3 2" xfId="27866" xr:uid="{00000000-0005-0000-0000-00004E710000}"/>
    <cellStyle name="Output 2 3 5 3 3" xfId="27867" xr:uid="{00000000-0005-0000-0000-00004F710000}"/>
    <cellStyle name="Output 2 3 5 4" xfId="27868" xr:uid="{00000000-0005-0000-0000-000050710000}"/>
    <cellStyle name="Output 2 3 5 4 2" xfId="27869" xr:uid="{00000000-0005-0000-0000-000051710000}"/>
    <cellStyle name="Output 2 3 5 4 3" xfId="27870" xr:uid="{00000000-0005-0000-0000-000052710000}"/>
    <cellStyle name="Output 2 3 5 5" xfId="27871" xr:uid="{00000000-0005-0000-0000-000053710000}"/>
    <cellStyle name="Output 2 3 5 5 2" xfId="27872" xr:uid="{00000000-0005-0000-0000-000054710000}"/>
    <cellStyle name="Output 2 3 5 5 3" xfId="27873" xr:uid="{00000000-0005-0000-0000-000055710000}"/>
    <cellStyle name="Output 2 3 5 6" xfId="27874" xr:uid="{00000000-0005-0000-0000-000056710000}"/>
    <cellStyle name="Output 2 3 5 6 2" xfId="27875" xr:uid="{00000000-0005-0000-0000-000057710000}"/>
    <cellStyle name="Output 2 3 5 6 3" xfId="27876" xr:uid="{00000000-0005-0000-0000-000058710000}"/>
    <cellStyle name="Output 2 3 5 7" xfId="27877" xr:uid="{00000000-0005-0000-0000-000059710000}"/>
    <cellStyle name="Output 2 3 5 8" xfId="27878" xr:uid="{00000000-0005-0000-0000-00005A710000}"/>
    <cellStyle name="Output 2 3 6" xfId="27879" xr:uid="{00000000-0005-0000-0000-00005B710000}"/>
    <cellStyle name="Output 2 3 6 2" xfId="27880" xr:uid="{00000000-0005-0000-0000-00005C710000}"/>
    <cellStyle name="Output 2 3 6 3" xfId="27881" xr:uid="{00000000-0005-0000-0000-00005D710000}"/>
    <cellStyle name="Output 2 3 7" xfId="27882" xr:uid="{00000000-0005-0000-0000-00005E710000}"/>
    <cellStyle name="Output 2 3 7 2" xfId="27883" xr:uid="{00000000-0005-0000-0000-00005F710000}"/>
    <cellStyle name="Output 2 3 7 3" xfId="27884" xr:uid="{00000000-0005-0000-0000-000060710000}"/>
    <cellStyle name="Output 2 3 8" xfId="27885" xr:uid="{00000000-0005-0000-0000-000061710000}"/>
    <cellStyle name="Output 2 3 8 2" xfId="27886" xr:uid="{00000000-0005-0000-0000-000062710000}"/>
    <cellStyle name="Output 2 3 8 3" xfId="27887" xr:uid="{00000000-0005-0000-0000-000063710000}"/>
    <cellStyle name="Output 2 3 9" xfId="27888" xr:uid="{00000000-0005-0000-0000-000064710000}"/>
    <cellStyle name="Output 2 3 9 2" xfId="27889" xr:uid="{00000000-0005-0000-0000-000065710000}"/>
    <cellStyle name="Output 2 3 9 3" xfId="27890" xr:uid="{00000000-0005-0000-0000-000066710000}"/>
    <cellStyle name="Output 2 4" xfId="27891" xr:uid="{00000000-0005-0000-0000-000067710000}"/>
    <cellStyle name="Output 2 4 10" xfId="27892" xr:uid="{00000000-0005-0000-0000-000068710000}"/>
    <cellStyle name="Output 2 4 10 2" xfId="27893" xr:uid="{00000000-0005-0000-0000-000069710000}"/>
    <cellStyle name="Output 2 4 10 3" xfId="27894" xr:uid="{00000000-0005-0000-0000-00006A710000}"/>
    <cellStyle name="Output 2 4 11" xfId="27895" xr:uid="{00000000-0005-0000-0000-00006B710000}"/>
    <cellStyle name="Output 2 4 12" xfId="27896" xr:uid="{00000000-0005-0000-0000-00006C710000}"/>
    <cellStyle name="Output 2 4 13" xfId="38140" xr:uid="{00000000-0005-0000-0000-00006D710000}"/>
    <cellStyle name="Output 2 4 2" xfId="27897" xr:uid="{00000000-0005-0000-0000-00006E710000}"/>
    <cellStyle name="Output 2 4 2 2" xfId="27898" xr:uid="{00000000-0005-0000-0000-00006F710000}"/>
    <cellStyle name="Output 2 4 2 2 2" xfId="27899" xr:uid="{00000000-0005-0000-0000-000070710000}"/>
    <cellStyle name="Output 2 4 2 2 2 2" xfId="27900" xr:uid="{00000000-0005-0000-0000-000071710000}"/>
    <cellStyle name="Output 2 4 2 2 2 3" xfId="27901" xr:uid="{00000000-0005-0000-0000-000072710000}"/>
    <cellStyle name="Output 2 4 2 2 3" xfId="27902" xr:uid="{00000000-0005-0000-0000-000073710000}"/>
    <cellStyle name="Output 2 4 2 2 3 2" xfId="27903" xr:uid="{00000000-0005-0000-0000-000074710000}"/>
    <cellStyle name="Output 2 4 2 2 3 3" xfId="27904" xr:uid="{00000000-0005-0000-0000-000075710000}"/>
    <cellStyle name="Output 2 4 2 2 4" xfId="27905" xr:uid="{00000000-0005-0000-0000-000076710000}"/>
    <cellStyle name="Output 2 4 2 2 4 2" xfId="27906" xr:uid="{00000000-0005-0000-0000-000077710000}"/>
    <cellStyle name="Output 2 4 2 2 4 3" xfId="27907" xr:uid="{00000000-0005-0000-0000-000078710000}"/>
    <cellStyle name="Output 2 4 2 2 5" xfId="27908" xr:uid="{00000000-0005-0000-0000-000079710000}"/>
    <cellStyle name="Output 2 4 2 2 5 2" xfId="27909" xr:uid="{00000000-0005-0000-0000-00007A710000}"/>
    <cellStyle name="Output 2 4 2 2 5 3" xfId="27910" xr:uid="{00000000-0005-0000-0000-00007B710000}"/>
    <cellStyle name="Output 2 4 2 2 6" xfId="27911" xr:uid="{00000000-0005-0000-0000-00007C710000}"/>
    <cellStyle name="Output 2 4 2 2 6 2" xfId="27912" xr:uid="{00000000-0005-0000-0000-00007D710000}"/>
    <cellStyle name="Output 2 4 2 2 6 3" xfId="27913" xr:uid="{00000000-0005-0000-0000-00007E710000}"/>
    <cellStyle name="Output 2 4 2 2 7" xfId="27914" xr:uid="{00000000-0005-0000-0000-00007F710000}"/>
    <cellStyle name="Output 2 4 2 2 8" xfId="27915" xr:uid="{00000000-0005-0000-0000-000080710000}"/>
    <cellStyle name="Output 2 4 2 3" xfId="27916" xr:uid="{00000000-0005-0000-0000-000081710000}"/>
    <cellStyle name="Output 2 4 2 3 2" xfId="27917" xr:uid="{00000000-0005-0000-0000-000082710000}"/>
    <cellStyle name="Output 2 4 2 3 3" xfId="27918" xr:uid="{00000000-0005-0000-0000-000083710000}"/>
    <cellStyle name="Output 2 4 2 4" xfId="27919" xr:uid="{00000000-0005-0000-0000-000084710000}"/>
    <cellStyle name="Output 2 4 2 4 2" xfId="27920" xr:uid="{00000000-0005-0000-0000-000085710000}"/>
    <cellStyle name="Output 2 4 2 4 3" xfId="27921" xr:uid="{00000000-0005-0000-0000-000086710000}"/>
    <cellStyle name="Output 2 4 2 5" xfId="27922" xr:uid="{00000000-0005-0000-0000-000087710000}"/>
    <cellStyle name="Output 2 4 2 5 2" xfId="27923" xr:uid="{00000000-0005-0000-0000-000088710000}"/>
    <cellStyle name="Output 2 4 2 5 3" xfId="27924" xr:uid="{00000000-0005-0000-0000-000089710000}"/>
    <cellStyle name="Output 2 4 2 6" xfId="27925" xr:uid="{00000000-0005-0000-0000-00008A710000}"/>
    <cellStyle name="Output 2 4 2 6 2" xfId="27926" xr:uid="{00000000-0005-0000-0000-00008B710000}"/>
    <cellStyle name="Output 2 4 2 6 3" xfId="27927" xr:uid="{00000000-0005-0000-0000-00008C710000}"/>
    <cellStyle name="Output 2 4 2 7" xfId="27928" xr:uid="{00000000-0005-0000-0000-00008D710000}"/>
    <cellStyle name="Output 2 4 2 7 2" xfId="27929" xr:uid="{00000000-0005-0000-0000-00008E710000}"/>
    <cellStyle name="Output 2 4 2 7 3" xfId="27930" xr:uid="{00000000-0005-0000-0000-00008F710000}"/>
    <cellStyle name="Output 2 4 2 8" xfId="27931" xr:uid="{00000000-0005-0000-0000-000090710000}"/>
    <cellStyle name="Output 2 4 2 9" xfId="27932" xr:uid="{00000000-0005-0000-0000-000091710000}"/>
    <cellStyle name="Output 2 4 3" xfId="27933" xr:uid="{00000000-0005-0000-0000-000092710000}"/>
    <cellStyle name="Output 2 4 3 2" xfId="27934" xr:uid="{00000000-0005-0000-0000-000093710000}"/>
    <cellStyle name="Output 2 4 3 2 2" xfId="27935" xr:uid="{00000000-0005-0000-0000-000094710000}"/>
    <cellStyle name="Output 2 4 3 2 2 2" xfId="27936" xr:uid="{00000000-0005-0000-0000-000095710000}"/>
    <cellStyle name="Output 2 4 3 2 2 3" xfId="27937" xr:uid="{00000000-0005-0000-0000-000096710000}"/>
    <cellStyle name="Output 2 4 3 2 3" xfId="27938" xr:uid="{00000000-0005-0000-0000-000097710000}"/>
    <cellStyle name="Output 2 4 3 2 3 2" xfId="27939" xr:uid="{00000000-0005-0000-0000-000098710000}"/>
    <cellStyle name="Output 2 4 3 2 3 3" xfId="27940" xr:uid="{00000000-0005-0000-0000-000099710000}"/>
    <cellStyle name="Output 2 4 3 2 4" xfId="27941" xr:uid="{00000000-0005-0000-0000-00009A710000}"/>
    <cellStyle name="Output 2 4 3 2 4 2" xfId="27942" xr:uid="{00000000-0005-0000-0000-00009B710000}"/>
    <cellStyle name="Output 2 4 3 2 4 3" xfId="27943" xr:uid="{00000000-0005-0000-0000-00009C710000}"/>
    <cellStyle name="Output 2 4 3 2 5" xfId="27944" xr:uid="{00000000-0005-0000-0000-00009D710000}"/>
    <cellStyle name="Output 2 4 3 2 5 2" xfId="27945" xr:uid="{00000000-0005-0000-0000-00009E710000}"/>
    <cellStyle name="Output 2 4 3 2 5 3" xfId="27946" xr:uid="{00000000-0005-0000-0000-00009F710000}"/>
    <cellStyle name="Output 2 4 3 2 6" xfId="27947" xr:uid="{00000000-0005-0000-0000-0000A0710000}"/>
    <cellStyle name="Output 2 4 3 2 6 2" xfId="27948" xr:uid="{00000000-0005-0000-0000-0000A1710000}"/>
    <cellStyle name="Output 2 4 3 2 6 3" xfId="27949" xr:uid="{00000000-0005-0000-0000-0000A2710000}"/>
    <cellStyle name="Output 2 4 3 2 7" xfId="27950" xr:uid="{00000000-0005-0000-0000-0000A3710000}"/>
    <cellStyle name="Output 2 4 3 2 8" xfId="27951" xr:uid="{00000000-0005-0000-0000-0000A4710000}"/>
    <cellStyle name="Output 2 4 3 3" xfId="27952" xr:uid="{00000000-0005-0000-0000-0000A5710000}"/>
    <cellStyle name="Output 2 4 3 3 2" xfId="27953" xr:uid="{00000000-0005-0000-0000-0000A6710000}"/>
    <cellStyle name="Output 2 4 3 3 3" xfId="27954" xr:uid="{00000000-0005-0000-0000-0000A7710000}"/>
    <cellStyle name="Output 2 4 3 4" xfId="27955" xr:uid="{00000000-0005-0000-0000-0000A8710000}"/>
    <cellStyle name="Output 2 4 3 4 2" xfId="27956" xr:uid="{00000000-0005-0000-0000-0000A9710000}"/>
    <cellStyle name="Output 2 4 3 4 3" xfId="27957" xr:uid="{00000000-0005-0000-0000-0000AA710000}"/>
    <cellStyle name="Output 2 4 3 5" xfId="27958" xr:uid="{00000000-0005-0000-0000-0000AB710000}"/>
    <cellStyle name="Output 2 4 3 5 2" xfId="27959" xr:uid="{00000000-0005-0000-0000-0000AC710000}"/>
    <cellStyle name="Output 2 4 3 5 3" xfId="27960" xr:uid="{00000000-0005-0000-0000-0000AD710000}"/>
    <cellStyle name="Output 2 4 3 6" xfId="27961" xr:uid="{00000000-0005-0000-0000-0000AE710000}"/>
    <cellStyle name="Output 2 4 3 6 2" xfId="27962" xr:uid="{00000000-0005-0000-0000-0000AF710000}"/>
    <cellStyle name="Output 2 4 3 6 3" xfId="27963" xr:uid="{00000000-0005-0000-0000-0000B0710000}"/>
    <cellStyle name="Output 2 4 3 7" xfId="27964" xr:uid="{00000000-0005-0000-0000-0000B1710000}"/>
    <cellStyle name="Output 2 4 3 7 2" xfId="27965" xr:uid="{00000000-0005-0000-0000-0000B2710000}"/>
    <cellStyle name="Output 2 4 3 7 3" xfId="27966" xr:uid="{00000000-0005-0000-0000-0000B3710000}"/>
    <cellStyle name="Output 2 4 3 8" xfId="27967" xr:uid="{00000000-0005-0000-0000-0000B4710000}"/>
    <cellStyle name="Output 2 4 3 9" xfId="27968" xr:uid="{00000000-0005-0000-0000-0000B5710000}"/>
    <cellStyle name="Output 2 4 4" xfId="27969" xr:uid="{00000000-0005-0000-0000-0000B6710000}"/>
    <cellStyle name="Output 2 4 4 2" xfId="27970" xr:uid="{00000000-0005-0000-0000-0000B7710000}"/>
    <cellStyle name="Output 2 4 4 2 2" xfId="27971" xr:uid="{00000000-0005-0000-0000-0000B8710000}"/>
    <cellStyle name="Output 2 4 4 2 2 2" xfId="27972" xr:uid="{00000000-0005-0000-0000-0000B9710000}"/>
    <cellStyle name="Output 2 4 4 2 2 3" xfId="27973" xr:uid="{00000000-0005-0000-0000-0000BA710000}"/>
    <cellStyle name="Output 2 4 4 2 3" xfId="27974" xr:uid="{00000000-0005-0000-0000-0000BB710000}"/>
    <cellStyle name="Output 2 4 4 2 3 2" xfId="27975" xr:uid="{00000000-0005-0000-0000-0000BC710000}"/>
    <cellStyle name="Output 2 4 4 2 3 3" xfId="27976" xr:uid="{00000000-0005-0000-0000-0000BD710000}"/>
    <cellStyle name="Output 2 4 4 2 4" xfId="27977" xr:uid="{00000000-0005-0000-0000-0000BE710000}"/>
    <cellStyle name="Output 2 4 4 2 4 2" xfId="27978" xr:uid="{00000000-0005-0000-0000-0000BF710000}"/>
    <cellStyle name="Output 2 4 4 2 4 3" xfId="27979" xr:uid="{00000000-0005-0000-0000-0000C0710000}"/>
    <cellStyle name="Output 2 4 4 2 5" xfId="27980" xr:uid="{00000000-0005-0000-0000-0000C1710000}"/>
    <cellStyle name="Output 2 4 4 2 5 2" xfId="27981" xr:uid="{00000000-0005-0000-0000-0000C2710000}"/>
    <cellStyle name="Output 2 4 4 2 5 3" xfId="27982" xr:uid="{00000000-0005-0000-0000-0000C3710000}"/>
    <cellStyle name="Output 2 4 4 2 6" xfId="27983" xr:uid="{00000000-0005-0000-0000-0000C4710000}"/>
    <cellStyle name="Output 2 4 4 2 6 2" xfId="27984" xr:uid="{00000000-0005-0000-0000-0000C5710000}"/>
    <cellStyle name="Output 2 4 4 2 6 3" xfId="27985" xr:uid="{00000000-0005-0000-0000-0000C6710000}"/>
    <cellStyle name="Output 2 4 4 2 7" xfId="27986" xr:uid="{00000000-0005-0000-0000-0000C7710000}"/>
    <cellStyle name="Output 2 4 4 2 8" xfId="27987" xr:uid="{00000000-0005-0000-0000-0000C8710000}"/>
    <cellStyle name="Output 2 4 4 3" xfId="27988" xr:uid="{00000000-0005-0000-0000-0000C9710000}"/>
    <cellStyle name="Output 2 4 4 3 2" xfId="27989" xr:uid="{00000000-0005-0000-0000-0000CA710000}"/>
    <cellStyle name="Output 2 4 4 3 3" xfId="27990" xr:uid="{00000000-0005-0000-0000-0000CB710000}"/>
    <cellStyle name="Output 2 4 4 4" xfId="27991" xr:uid="{00000000-0005-0000-0000-0000CC710000}"/>
    <cellStyle name="Output 2 4 4 4 2" xfId="27992" xr:uid="{00000000-0005-0000-0000-0000CD710000}"/>
    <cellStyle name="Output 2 4 4 4 3" xfId="27993" xr:uid="{00000000-0005-0000-0000-0000CE710000}"/>
    <cellStyle name="Output 2 4 4 5" xfId="27994" xr:uid="{00000000-0005-0000-0000-0000CF710000}"/>
    <cellStyle name="Output 2 4 4 5 2" xfId="27995" xr:uid="{00000000-0005-0000-0000-0000D0710000}"/>
    <cellStyle name="Output 2 4 4 5 3" xfId="27996" xr:uid="{00000000-0005-0000-0000-0000D1710000}"/>
    <cellStyle name="Output 2 4 4 6" xfId="27997" xr:uid="{00000000-0005-0000-0000-0000D2710000}"/>
    <cellStyle name="Output 2 4 4 6 2" xfId="27998" xr:uid="{00000000-0005-0000-0000-0000D3710000}"/>
    <cellStyle name="Output 2 4 4 6 3" xfId="27999" xr:uid="{00000000-0005-0000-0000-0000D4710000}"/>
    <cellStyle name="Output 2 4 4 7" xfId="28000" xr:uid="{00000000-0005-0000-0000-0000D5710000}"/>
    <cellStyle name="Output 2 4 4 7 2" xfId="28001" xr:uid="{00000000-0005-0000-0000-0000D6710000}"/>
    <cellStyle name="Output 2 4 4 7 3" xfId="28002" xr:uid="{00000000-0005-0000-0000-0000D7710000}"/>
    <cellStyle name="Output 2 4 4 8" xfId="28003" xr:uid="{00000000-0005-0000-0000-0000D8710000}"/>
    <cellStyle name="Output 2 4 4 9" xfId="28004" xr:uid="{00000000-0005-0000-0000-0000D9710000}"/>
    <cellStyle name="Output 2 4 5" xfId="28005" xr:uid="{00000000-0005-0000-0000-0000DA710000}"/>
    <cellStyle name="Output 2 4 5 2" xfId="28006" xr:uid="{00000000-0005-0000-0000-0000DB710000}"/>
    <cellStyle name="Output 2 4 5 2 2" xfId="28007" xr:uid="{00000000-0005-0000-0000-0000DC710000}"/>
    <cellStyle name="Output 2 4 5 2 3" xfId="28008" xr:uid="{00000000-0005-0000-0000-0000DD710000}"/>
    <cellStyle name="Output 2 4 5 3" xfId="28009" xr:uid="{00000000-0005-0000-0000-0000DE710000}"/>
    <cellStyle name="Output 2 4 5 3 2" xfId="28010" xr:uid="{00000000-0005-0000-0000-0000DF710000}"/>
    <cellStyle name="Output 2 4 5 3 3" xfId="28011" xr:uid="{00000000-0005-0000-0000-0000E0710000}"/>
    <cellStyle name="Output 2 4 5 4" xfId="28012" xr:uid="{00000000-0005-0000-0000-0000E1710000}"/>
    <cellStyle name="Output 2 4 5 4 2" xfId="28013" xr:uid="{00000000-0005-0000-0000-0000E2710000}"/>
    <cellStyle name="Output 2 4 5 4 3" xfId="28014" xr:uid="{00000000-0005-0000-0000-0000E3710000}"/>
    <cellStyle name="Output 2 4 5 5" xfId="28015" xr:uid="{00000000-0005-0000-0000-0000E4710000}"/>
    <cellStyle name="Output 2 4 5 5 2" xfId="28016" xr:uid="{00000000-0005-0000-0000-0000E5710000}"/>
    <cellStyle name="Output 2 4 5 5 3" xfId="28017" xr:uid="{00000000-0005-0000-0000-0000E6710000}"/>
    <cellStyle name="Output 2 4 5 6" xfId="28018" xr:uid="{00000000-0005-0000-0000-0000E7710000}"/>
    <cellStyle name="Output 2 4 5 6 2" xfId="28019" xr:uid="{00000000-0005-0000-0000-0000E8710000}"/>
    <cellStyle name="Output 2 4 5 6 3" xfId="28020" xr:uid="{00000000-0005-0000-0000-0000E9710000}"/>
    <cellStyle name="Output 2 4 5 7" xfId="28021" xr:uid="{00000000-0005-0000-0000-0000EA710000}"/>
    <cellStyle name="Output 2 4 5 8" xfId="28022" xr:uid="{00000000-0005-0000-0000-0000EB710000}"/>
    <cellStyle name="Output 2 4 6" xfId="28023" xr:uid="{00000000-0005-0000-0000-0000EC710000}"/>
    <cellStyle name="Output 2 4 6 2" xfId="28024" xr:uid="{00000000-0005-0000-0000-0000ED710000}"/>
    <cellStyle name="Output 2 4 6 3" xfId="28025" xr:uid="{00000000-0005-0000-0000-0000EE710000}"/>
    <cellStyle name="Output 2 4 7" xfId="28026" xr:uid="{00000000-0005-0000-0000-0000EF710000}"/>
    <cellStyle name="Output 2 4 7 2" xfId="28027" xr:uid="{00000000-0005-0000-0000-0000F0710000}"/>
    <cellStyle name="Output 2 4 7 3" xfId="28028" xr:uid="{00000000-0005-0000-0000-0000F1710000}"/>
    <cellStyle name="Output 2 4 8" xfId="28029" xr:uid="{00000000-0005-0000-0000-0000F2710000}"/>
    <cellStyle name="Output 2 4 8 2" xfId="28030" xr:uid="{00000000-0005-0000-0000-0000F3710000}"/>
    <cellStyle name="Output 2 4 8 3" xfId="28031" xr:uid="{00000000-0005-0000-0000-0000F4710000}"/>
    <cellStyle name="Output 2 4 9" xfId="28032" xr:uid="{00000000-0005-0000-0000-0000F5710000}"/>
    <cellStyle name="Output 2 4 9 2" xfId="28033" xr:uid="{00000000-0005-0000-0000-0000F6710000}"/>
    <cellStyle name="Output 2 4 9 3" xfId="28034" xr:uid="{00000000-0005-0000-0000-0000F7710000}"/>
    <cellStyle name="Output 2 5" xfId="28035" xr:uid="{00000000-0005-0000-0000-0000F8710000}"/>
    <cellStyle name="Output 2 5 10" xfId="38141" xr:uid="{00000000-0005-0000-0000-0000F9710000}"/>
    <cellStyle name="Output 2 5 2" xfId="28036" xr:uid="{00000000-0005-0000-0000-0000FA710000}"/>
    <cellStyle name="Output 2 5 2 2" xfId="28037" xr:uid="{00000000-0005-0000-0000-0000FB710000}"/>
    <cellStyle name="Output 2 5 2 2 2" xfId="28038" xr:uid="{00000000-0005-0000-0000-0000FC710000}"/>
    <cellStyle name="Output 2 5 2 2 3" xfId="28039" xr:uid="{00000000-0005-0000-0000-0000FD710000}"/>
    <cellStyle name="Output 2 5 2 3" xfId="28040" xr:uid="{00000000-0005-0000-0000-0000FE710000}"/>
    <cellStyle name="Output 2 5 2 3 2" xfId="28041" xr:uid="{00000000-0005-0000-0000-0000FF710000}"/>
    <cellStyle name="Output 2 5 2 3 3" xfId="28042" xr:uid="{00000000-0005-0000-0000-000000720000}"/>
    <cellStyle name="Output 2 5 2 4" xfId="28043" xr:uid="{00000000-0005-0000-0000-000001720000}"/>
    <cellStyle name="Output 2 5 2 4 2" xfId="28044" xr:uid="{00000000-0005-0000-0000-000002720000}"/>
    <cellStyle name="Output 2 5 2 4 3" xfId="28045" xr:uid="{00000000-0005-0000-0000-000003720000}"/>
    <cellStyle name="Output 2 5 2 5" xfId="28046" xr:uid="{00000000-0005-0000-0000-000004720000}"/>
    <cellStyle name="Output 2 5 2 5 2" xfId="28047" xr:uid="{00000000-0005-0000-0000-000005720000}"/>
    <cellStyle name="Output 2 5 2 5 3" xfId="28048" xr:uid="{00000000-0005-0000-0000-000006720000}"/>
    <cellStyle name="Output 2 5 2 6" xfId="28049" xr:uid="{00000000-0005-0000-0000-000007720000}"/>
    <cellStyle name="Output 2 5 2 6 2" xfId="28050" xr:uid="{00000000-0005-0000-0000-000008720000}"/>
    <cellStyle name="Output 2 5 2 6 3" xfId="28051" xr:uid="{00000000-0005-0000-0000-000009720000}"/>
    <cellStyle name="Output 2 5 2 7" xfId="28052" xr:uid="{00000000-0005-0000-0000-00000A720000}"/>
    <cellStyle name="Output 2 5 2 8" xfId="28053" xr:uid="{00000000-0005-0000-0000-00000B720000}"/>
    <cellStyle name="Output 2 5 3" xfId="28054" xr:uid="{00000000-0005-0000-0000-00000C720000}"/>
    <cellStyle name="Output 2 5 3 2" xfId="28055" xr:uid="{00000000-0005-0000-0000-00000D720000}"/>
    <cellStyle name="Output 2 5 3 3" xfId="28056" xr:uid="{00000000-0005-0000-0000-00000E720000}"/>
    <cellStyle name="Output 2 5 4" xfId="28057" xr:uid="{00000000-0005-0000-0000-00000F720000}"/>
    <cellStyle name="Output 2 5 4 2" xfId="28058" xr:uid="{00000000-0005-0000-0000-000010720000}"/>
    <cellStyle name="Output 2 5 4 3" xfId="28059" xr:uid="{00000000-0005-0000-0000-000011720000}"/>
    <cellStyle name="Output 2 5 5" xfId="28060" xr:uid="{00000000-0005-0000-0000-000012720000}"/>
    <cellStyle name="Output 2 5 5 2" xfId="28061" xr:uid="{00000000-0005-0000-0000-000013720000}"/>
    <cellStyle name="Output 2 5 5 3" xfId="28062" xr:uid="{00000000-0005-0000-0000-000014720000}"/>
    <cellStyle name="Output 2 5 6" xfId="28063" xr:uid="{00000000-0005-0000-0000-000015720000}"/>
    <cellStyle name="Output 2 5 6 2" xfId="28064" xr:uid="{00000000-0005-0000-0000-000016720000}"/>
    <cellStyle name="Output 2 5 6 3" xfId="28065" xr:uid="{00000000-0005-0000-0000-000017720000}"/>
    <cellStyle name="Output 2 5 7" xfId="28066" xr:uid="{00000000-0005-0000-0000-000018720000}"/>
    <cellStyle name="Output 2 5 7 2" xfId="28067" xr:uid="{00000000-0005-0000-0000-000019720000}"/>
    <cellStyle name="Output 2 5 7 3" xfId="28068" xr:uid="{00000000-0005-0000-0000-00001A720000}"/>
    <cellStyle name="Output 2 5 8" xfId="28069" xr:uid="{00000000-0005-0000-0000-00001B720000}"/>
    <cellStyle name="Output 2 5 9" xfId="28070" xr:uid="{00000000-0005-0000-0000-00001C720000}"/>
    <cellStyle name="Output 2 6" xfId="28071" xr:uid="{00000000-0005-0000-0000-00001D720000}"/>
    <cellStyle name="Output 2 6 2" xfId="28072" xr:uid="{00000000-0005-0000-0000-00001E720000}"/>
    <cellStyle name="Output 2 6 2 2" xfId="28073" xr:uid="{00000000-0005-0000-0000-00001F720000}"/>
    <cellStyle name="Output 2 6 2 3" xfId="28074" xr:uid="{00000000-0005-0000-0000-000020720000}"/>
    <cellStyle name="Output 2 6 3" xfId="28075" xr:uid="{00000000-0005-0000-0000-000021720000}"/>
    <cellStyle name="Output 2 6 3 2" xfId="28076" xr:uid="{00000000-0005-0000-0000-000022720000}"/>
    <cellStyle name="Output 2 6 3 3" xfId="28077" xr:uid="{00000000-0005-0000-0000-000023720000}"/>
    <cellStyle name="Output 2 6 4" xfId="28078" xr:uid="{00000000-0005-0000-0000-000024720000}"/>
    <cellStyle name="Output 2 6 4 2" xfId="28079" xr:uid="{00000000-0005-0000-0000-000025720000}"/>
    <cellStyle name="Output 2 6 4 3" xfId="28080" xr:uid="{00000000-0005-0000-0000-000026720000}"/>
    <cellStyle name="Output 2 6 5" xfId="28081" xr:uid="{00000000-0005-0000-0000-000027720000}"/>
    <cellStyle name="Output 2 6 5 2" xfId="28082" xr:uid="{00000000-0005-0000-0000-000028720000}"/>
    <cellStyle name="Output 2 6 5 3" xfId="28083" xr:uid="{00000000-0005-0000-0000-000029720000}"/>
    <cellStyle name="Output 2 6 6" xfId="28084" xr:uid="{00000000-0005-0000-0000-00002A720000}"/>
    <cellStyle name="Output 2 6 6 2" xfId="28085" xr:uid="{00000000-0005-0000-0000-00002B720000}"/>
    <cellStyle name="Output 2 6 6 3" xfId="28086" xr:uid="{00000000-0005-0000-0000-00002C720000}"/>
    <cellStyle name="Output 2 6 7" xfId="28087" xr:uid="{00000000-0005-0000-0000-00002D720000}"/>
    <cellStyle name="Output 2 6 8" xfId="28088" xr:uid="{00000000-0005-0000-0000-00002E720000}"/>
    <cellStyle name="Output 2 6 9" xfId="38142" xr:uid="{00000000-0005-0000-0000-00002F720000}"/>
    <cellStyle name="Output 2 7" xfId="28089" xr:uid="{00000000-0005-0000-0000-000030720000}"/>
    <cellStyle name="Output 2 7 2" xfId="28090" xr:uid="{00000000-0005-0000-0000-000031720000}"/>
    <cellStyle name="Output 2 7 3" xfId="28091" xr:uid="{00000000-0005-0000-0000-000032720000}"/>
    <cellStyle name="Output 2 7 4" xfId="38143" xr:uid="{00000000-0005-0000-0000-000033720000}"/>
    <cellStyle name="Output 2 8" xfId="28092" xr:uid="{00000000-0005-0000-0000-000034720000}"/>
    <cellStyle name="Output 2 8 2" xfId="28093" xr:uid="{00000000-0005-0000-0000-000035720000}"/>
    <cellStyle name="Output 2 8 3" xfId="28094" xr:uid="{00000000-0005-0000-0000-000036720000}"/>
    <cellStyle name="Output 2 9" xfId="28095" xr:uid="{00000000-0005-0000-0000-000037720000}"/>
    <cellStyle name="Output 2 9 2" xfId="28096" xr:uid="{00000000-0005-0000-0000-000038720000}"/>
    <cellStyle name="Output 2 9 3" xfId="28097" xr:uid="{00000000-0005-0000-0000-000039720000}"/>
    <cellStyle name="Output 3" xfId="28098" xr:uid="{00000000-0005-0000-0000-00003A720000}"/>
    <cellStyle name="Output 3 10" xfId="28099" xr:uid="{00000000-0005-0000-0000-00003B720000}"/>
    <cellStyle name="Output 3 10 2" xfId="28100" xr:uid="{00000000-0005-0000-0000-00003C720000}"/>
    <cellStyle name="Output 3 10 3" xfId="28101" xr:uid="{00000000-0005-0000-0000-00003D720000}"/>
    <cellStyle name="Output 3 11" xfId="28102" xr:uid="{00000000-0005-0000-0000-00003E720000}"/>
    <cellStyle name="Output 3 11 2" xfId="28103" xr:uid="{00000000-0005-0000-0000-00003F720000}"/>
    <cellStyle name="Output 3 11 3" xfId="28104" xr:uid="{00000000-0005-0000-0000-000040720000}"/>
    <cellStyle name="Output 3 12" xfId="28105" xr:uid="{00000000-0005-0000-0000-000041720000}"/>
    <cellStyle name="Output 3 13" xfId="28106" xr:uid="{00000000-0005-0000-0000-000042720000}"/>
    <cellStyle name="Output 3 14" xfId="38144" xr:uid="{00000000-0005-0000-0000-000043720000}"/>
    <cellStyle name="Output 3 2" xfId="28107" xr:uid="{00000000-0005-0000-0000-000044720000}"/>
    <cellStyle name="Output 3 2 10" xfId="28108" xr:uid="{00000000-0005-0000-0000-000045720000}"/>
    <cellStyle name="Output 3 2 10 2" xfId="28109" xr:uid="{00000000-0005-0000-0000-000046720000}"/>
    <cellStyle name="Output 3 2 10 3" xfId="28110" xr:uid="{00000000-0005-0000-0000-000047720000}"/>
    <cellStyle name="Output 3 2 11" xfId="28111" xr:uid="{00000000-0005-0000-0000-000048720000}"/>
    <cellStyle name="Output 3 2 12" xfId="28112" xr:uid="{00000000-0005-0000-0000-000049720000}"/>
    <cellStyle name="Output 3 2 13" xfId="38145" xr:uid="{00000000-0005-0000-0000-00004A720000}"/>
    <cellStyle name="Output 3 2 2" xfId="28113" xr:uid="{00000000-0005-0000-0000-00004B720000}"/>
    <cellStyle name="Output 3 2 2 2" xfId="28114" xr:uid="{00000000-0005-0000-0000-00004C720000}"/>
    <cellStyle name="Output 3 2 2 2 2" xfId="28115" xr:uid="{00000000-0005-0000-0000-00004D720000}"/>
    <cellStyle name="Output 3 2 2 2 2 2" xfId="28116" xr:uid="{00000000-0005-0000-0000-00004E720000}"/>
    <cellStyle name="Output 3 2 2 2 2 3" xfId="28117" xr:uid="{00000000-0005-0000-0000-00004F720000}"/>
    <cellStyle name="Output 3 2 2 2 3" xfId="28118" xr:uid="{00000000-0005-0000-0000-000050720000}"/>
    <cellStyle name="Output 3 2 2 2 3 2" xfId="28119" xr:uid="{00000000-0005-0000-0000-000051720000}"/>
    <cellStyle name="Output 3 2 2 2 3 3" xfId="28120" xr:uid="{00000000-0005-0000-0000-000052720000}"/>
    <cellStyle name="Output 3 2 2 2 4" xfId="28121" xr:uid="{00000000-0005-0000-0000-000053720000}"/>
    <cellStyle name="Output 3 2 2 2 4 2" xfId="28122" xr:uid="{00000000-0005-0000-0000-000054720000}"/>
    <cellStyle name="Output 3 2 2 2 4 3" xfId="28123" xr:uid="{00000000-0005-0000-0000-000055720000}"/>
    <cellStyle name="Output 3 2 2 2 5" xfId="28124" xr:uid="{00000000-0005-0000-0000-000056720000}"/>
    <cellStyle name="Output 3 2 2 2 5 2" xfId="28125" xr:uid="{00000000-0005-0000-0000-000057720000}"/>
    <cellStyle name="Output 3 2 2 2 5 3" xfId="28126" xr:uid="{00000000-0005-0000-0000-000058720000}"/>
    <cellStyle name="Output 3 2 2 2 6" xfId="28127" xr:uid="{00000000-0005-0000-0000-000059720000}"/>
    <cellStyle name="Output 3 2 2 2 6 2" xfId="28128" xr:uid="{00000000-0005-0000-0000-00005A720000}"/>
    <cellStyle name="Output 3 2 2 2 6 3" xfId="28129" xr:uid="{00000000-0005-0000-0000-00005B720000}"/>
    <cellStyle name="Output 3 2 2 2 7" xfId="28130" xr:uid="{00000000-0005-0000-0000-00005C720000}"/>
    <cellStyle name="Output 3 2 2 2 8" xfId="28131" xr:uid="{00000000-0005-0000-0000-00005D720000}"/>
    <cellStyle name="Output 3 2 2 3" xfId="28132" xr:uid="{00000000-0005-0000-0000-00005E720000}"/>
    <cellStyle name="Output 3 2 2 3 2" xfId="28133" xr:uid="{00000000-0005-0000-0000-00005F720000}"/>
    <cellStyle name="Output 3 2 2 3 3" xfId="28134" xr:uid="{00000000-0005-0000-0000-000060720000}"/>
    <cellStyle name="Output 3 2 2 4" xfId="28135" xr:uid="{00000000-0005-0000-0000-000061720000}"/>
    <cellStyle name="Output 3 2 2 4 2" xfId="28136" xr:uid="{00000000-0005-0000-0000-000062720000}"/>
    <cellStyle name="Output 3 2 2 4 3" xfId="28137" xr:uid="{00000000-0005-0000-0000-000063720000}"/>
    <cellStyle name="Output 3 2 2 5" xfId="28138" xr:uid="{00000000-0005-0000-0000-000064720000}"/>
    <cellStyle name="Output 3 2 2 5 2" xfId="28139" xr:uid="{00000000-0005-0000-0000-000065720000}"/>
    <cellStyle name="Output 3 2 2 5 3" xfId="28140" xr:uid="{00000000-0005-0000-0000-000066720000}"/>
    <cellStyle name="Output 3 2 2 6" xfId="28141" xr:uid="{00000000-0005-0000-0000-000067720000}"/>
    <cellStyle name="Output 3 2 2 6 2" xfId="28142" xr:uid="{00000000-0005-0000-0000-000068720000}"/>
    <cellStyle name="Output 3 2 2 6 3" xfId="28143" xr:uid="{00000000-0005-0000-0000-000069720000}"/>
    <cellStyle name="Output 3 2 2 7" xfId="28144" xr:uid="{00000000-0005-0000-0000-00006A720000}"/>
    <cellStyle name="Output 3 2 2 7 2" xfId="28145" xr:uid="{00000000-0005-0000-0000-00006B720000}"/>
    <cellStyle name="Output 3 2 2 7 3" xfId="28146" xr:uid="{00000000-0005-0000-0000-00006C720000}"/>
    <cellStyle name="Output 3 2 2 8" xfId="28147" xr:uid="{00000000-0005-0000-0000-00006D720000}"/>
    <cellStyle name="Output 3 2 2 9" xfId="28148" xr:uid="{00000000-0005-0000-0000-00006E720000}"/>
    <cellStyle name="Output 3 2 3" xfId="28149" xr:uid="{00000000-0005-0000-0000-00006F720000}"/>
    <cellStyle name="Output 3 2 3 2" xfId="28150" xr:uid="{00000000-0005-0000-0000-000070720000}"/>
    <cellStyle name="Output 3 2 3 2 2" xfId="28151" xr:uid="{00000000-0005-0000-0000-000071720000}"/>
    <cellStyle name="Output 3 2 3 2 2 2" xfId="28152" xr:uid="{00000000-0005-0000-0000-000072720000}"/>
    <cellStyle name="Output 3 2 3 2 2 3" xfId="28153" xr:uid="{00000000-0005-0000-0000-000073720000}"/>
    <cellStyle name="Output 3 2 3 2 3" xfId="28154" xr:uid="{00000000-0005-0000-0000-000074720000}"/>
    <cellStyle name="Output 3 2 3 2 3 2" xfId="28155" xr:uid="{00000000-0005-0000-0000-000075720000}"/>
    <cellStyle name="Output 3 2 3 2 3 3" xfId="28156" xr:uid="{00000000-0005-0000-0000-000076720000}"/>
    <cellStyle name="Output 3 2 3 2 4" xfId="28157" xr:uid="{00000000-0005-0000-0000-000077720000}"/>
    <cellStyle name="Output 3 2 3 2 4 2" xfId="28158" xr:uid="{00000000-0005-0000-0000-000078720000}"/>
    <cellStyle name="Output 3 2 3 2 4 3" xfId="28159" xr:uid="{00000000-0005-0000-0000-000079720000}"/>
    <cellStyle name="Output 3 2 3 2 5" xfId="28160" xr:uid="{00000000-0005-0000-0000-00007A720000}"/>
    <cellStyle name="Output 3 2 3 2 5 2" xfId="28161" xr:uid="{00000000-0005-0000-0000-00007B720000}"/>
    <cellStyle name="Output 3 2 3 2 5 3" xfId="28162" xr:uid="{00000000-0005-0000-0000-00007C720000}"/>
    <cellStyle name="Output 3 2 3 2 6" xfId="28163" xr:uid="{00000000-0005-0000-0000-00007D720000}"/>
    <cellStyle name="Output 3 2 3 2 6 2" xfId="28164" xr:uid="{00000000-0005-0000-0000-00007E720000}"/>
    <cellStyle name="Output 3 2 3 2 6 3" xfId="28165" xr:uid="{00000000-0005-0000-0000-00007F720000}"/>
    <cellStyle name="Output 3 2 3 2 7" xfId="28166" xr:uid="{00000000-0005-0000-0000-000080720000}"/>
    <cellStyle name="Output 3 2 3 2 8" xfId="28167" xr:uid="{00000000-0005-0000-0000-000081720000}"/>
    <cellStyle name="Output 3 2 3 3" xfId="28168" xr:uid="{00000000-0005-0000-0000-000082720000}"/>
    <cellStyle name="Output 3 2 3 3 2" xfId="28169" xr:uid="{00000000-0005-0000-0000-000083720000}"/>
    <cellStyle name="Output 3 2 3 3 3" xfId="28170" xr:uid="{00000000-0005-0000-0000-000084720000}"/>
    <cellStyle name="Output 3 2 3 4" xfId="28171" xr:uid="{00000000-0005-0000-0000-000085720000}"/>
    <cellStyle name="Output 3 2 3 4 2" xfId="28172" xr:uid="{00000000-0005-0000-0000-000086720000}"/>
    <cellStyle name="Output 3 2 3 4 3" xfId="28173" xr:uid="{00000000-0005-0000-0000-000087720000}"/>
    <cellStyle name="Output 3 2 3 5" xfId="28174" xr:uid="{00000000-0005-0000-0000-000088720000}"/>
    <cellStyle name="Output 3 2 3 5 2" xfId="28175" xr:uid="{00000000-0005-0000-0000-000089720000}"/>
    <cellStyle name="Output 3 2 3 5 3" xfId="28176" xr:uid="{00000000-0005-0000-0000-00008A720000}"/>
    <cellStyle name="Output 3 2 3 6" xfId="28177" xr:uid="{00000000-0005-0000-0000-00008B720000}"/>
    <cellStyle name="Output 3 2 3 6 2" xfId="28178" xr:uid="{00000000-0005-0000-0000-00008C720000}"/>
    <cellStyle name="Output 3 2 3 6 3" xfId="28179" xr:uid="{00000000-0005-0000-0000-00008D720000}"/>
    <cellStyle name="Output 3 2 3 7" xfId="28180" xr:uid="{00000000-0005-0000-0000-00008E720000}"/>
    <cellStyle name="Output 3 2 3 7 2" xfId="28181" xr:uid="{00000000-0005-0000-0000-00008F720000}"/>
    <cellStyle name="Output 3 2 3 7 3" xfId="28182" xr:uid="{00000000-0005-0000-0000-000090720000}"/>
    <cellStyle name="Output 3 2 3 8" xfId="28183" xr:uid="{00000000-0005-0000-0000-000091720000}"/>
    <cellStyle name="Output 3 2 3 9" xfId="28184" xr:uid="{00000000-0005-0000-0000-000092720000}"/>
    <cellStyle name="Output 3 2 4" xfId="28185" xr:uid="{00000000-0005-0000-0000-000093720000}"/>
    <cellStyle name="Output 3 2 4 2" xfId="28186" xr:uid="{00000000-0005-0000-0000-000094720000}"/>
    <cellStyle name="Output 3 2 4 2 2" xfId="28187" xr:uid="{00000000-0005-0000-0000-000095720000}"/>
    <cellStyle name="Output 3 2 4 2 2 2" xfId="28188" xr:uid="{00000000-0005-0000-0000-000096720000}"/>
    <cellStyle name="Output 3 2 4 2 2 3" xfId="28189" xr:uid="{00000000-0005-0000-0000-000097720000}"/>
    <cellStyle name="Output 3 2 4 2 3" xfId="28190" xr:uid="{00000000-0005-0000-0000-000098720000}"/>
    <cellStyle name="Output 3 2 4 2 3 2" xfId="28191" xr:uid="{00000000-0005-0000-0000-000099720000}"/>
    <cellStyle name="Output 3 2 4 2 3 3" xfId="28192" xr:uid="{00000000-0005-0000-0000-00009A720000}"/>
    <cellStyle name="Output 3 2 4 2 4" xfId="28193" xr:uid="{00000000-0005-0000-0000-00009B720000}"/>
    <cellStyle name="Output 3 2 4 2 4 2" xfId="28194" xr:uid="{00000000-0005-0000-0000-00009C720000}"/>
    <cellStyle name="Output 3 2 4 2 4 3" xfId="28195" xr:uid="{00000000-0005-0000-0000-00009D720000}"/>
    <cellStyle name="Output 3 2 4 2 5" xfId="28196" xr:uid="{00000000-0005-0000-0000-00009E720000}"/>
    <cellStyle name="Output 3 2 4 2 5 2" xfId="28197" xr:uid="{00000000-0005-0000-0000-00009F720000}"/>
    <cellStyle name="Output 3 2 4 2 5 3" xfId="28198" xr:uid="{00000000-0005-0000-0000-0000A0720000}"/>
    <cellStyle name="Output 3 2 4 2 6" xfId="28199" xr:uid="{00000000-0005-0000-0000-0000A1720000}"/>
    <cellStyle name="Output 3 2 4 2 6 2" xfId="28200" xr:uid="{00000000-0005-0000-0000-0000A2720000}"/>
    <cellStyle name="Output 3 2 4 2 6 3" xfId="28201" xr:uid="{00000000-0005-0000-0000-0000A3720000}"/>
    <cellStyle name="Output 3 2 4 2 7" xfId="28202" xr:uid="{00000000-0005-0000-0000-0000A4720000}"/>
    <cellStyle name="Output 3 2 4 2 8" xfId="28203" xr:uid="{00000000-0005-0000-0000-0000A5720000}"/>
    <cellStyle name="Output 3 2 4 3" xfId="28204" xr:uid="{00000000-0005-0000-0000-0000A6720000}"/>
    <cellStyle name="Output 3 2 4 3 2" xfId="28205" xr:uid="{00000000-0005-0000-0000-0000A7720000}"/>
    <cellStyle name="Output 3 2 4 3 3" xfId="28206" xr:uid="{00000000-0005-0000-0000-0000A8720000}"/>
    <cellStyle name="Output 3 2 4 4" xfId="28207" xr:uid="{00000000-0005-0000-0000-0000A9720000}"/>
    <cellStyle name="Output 3 2 4 4 2" xfId="28208" xr:uid="{00000000-0005-0000-0000-0000AA720000}"/>
    <cellStyle name="Output 3 2 4 4 3" xfId="28209" xr:uid="{00000000-0005-0000-0000-0000AB720000}"/>
    <cellStyle name="Output 3 2 4 5" xfId="28210" xr:uid="{00000000-0005-0000-0000-0000AC720000}"/>
    <cellStyle name="Output 3 2 4 5 2" xfId="28211" xr:uid="{00000000-0005-0000-0000-0000AD720000}"/>
    <cellStyle name="Output 3 2 4 5 3" xfId="28212" xr:uid="{00000000-0005-0000-0000-0000AE720000}"/>
    <cellStyle name="Output 3 2 4 6" xfId="28213" xr:uid="{00000000-0005-0000-0000-0000AF720000}"/>
    <cellStyle name="Output 3 2 4 6 2" xfId="28214" xr:uid="{00000000-0005-0000-0000-0000B0720000}"/>
    <cellStyle name="Output 3 2 4 6 3" xfId="28215" xr:uid="{00000000-0005-0000-0000-0000B1720000}"/>
    <cellStyle name="Output 3 2 4 7" xfId="28216" xr:uid="{00000000-0005-0000-0000-0000B2720000}"/>
    <cellStyle name="Output 3 2 4 7 2" xfId="28217" xr:uid="{00000000-0005-0000-0000-0000B3720000}"/>
    <cellStyle name="Output 3 2 4 7 3" xfId="28218" xr:uid="{00000000-0005-0000-0000-0000B4720000}"/>
    <cellStyle name="Output 3 2 4 8" xfId="28219" xr:uid="{00000000-0005-0000-0000-0000B5720000}"/>
    <cellStyle name="Output 3 2 4 9" xfId="28220" xr:uid="{00000000-0005-0000-0000-0000B6720000}"/>
    <cellStyle name="Output 3 2 5" xfId="28221" xr:uid="{00000000-0005-0000-0000-0000B7720000}"/>
    <cellStyle name="Output 3 2 5 2" xfId="28222" xr:uid="{00000000-0005-0000-0000-0000B8720000}"/>
    <cellStyle name="Output 3 2 5 2 2" xfId="28223" xr:uid="{00000000-0005-0000-0000-0000B9720000}"/>
    <cellStyle name="Output 3 2 5 2 3" xfId="28224" xr:uid="{00000000-0005-0000-0000-0000BA720000}"/>
    <cellStyle name="Output 3 2 5 3" xfId="28225" xr:uid="{00000000-0005-0000-0000-0000BB720000}"/>
    <cellStyle name="Output 3 2 5 3 2" xfId="28226" xr:uid="{00000000-0005-0000-0000-0000BC720000}"/>
    <cellStyle name="Output 3 2 5 3 3" xfId="28227" xr:uid="{00000000-0005-0000-0000-0000BD720000}"/>
    <cellStyle name="Output 3 2 5 4" xfId="28228" xr:uid="{00000000-0005-0000-0000-0000BE720000}"/>
    <cellStyle name="Output 3 2 5 4 2" xfId="28229" xr:uid="{00000000-0005-0000-0000-0000BF720000}"/>
    <cellStyle name="Output 3 2 5 4 3" xfId="28230" xr:uid="{00000000-0005-0000-0000-0000C0720000}"/>
    <cellStyle name="Output 3 2 5 5" xfId="28231" xr:uid="{00000000-0005-0000-0000-0000C1720000}"/>
    <cellStyle name="Output 3 2 5 5 2" xfId="28232" xr:uid="{00000000-0005-0000-0000-0000C2720000}"/>
    <cellStyle name="Output 3 2 5 5 3" xfId="28233" xr:uid="{00000000-0005-0000-0000-0000C3720000}"/>
    <cellStyle name="Output 3 2 5 6" xfId="28234" xr:uid="{00000000-0005-0000-0000-0000C4720000}"/>
    <cellStyle name="Output 3 2 5 6 2" xfId="28235" xr:uid="{00000000-0005-0000-0000-0000C5720000}"/>
    <cellStyle name="Output 3 2 5 6 3" xfId="28236" xr:uid="{00000000-0005-0000-0000-0000C6720000}"/>
    <cellStyle name="Output 3 2 5 7" xfId="28237" xr:uid="{00000000-0005-0000-0000-0000C7720000}"/>
    <cellStyle name="Output 3 2 5 8" xfId="28238" xr:uid="{00000000-0005-0000-0000-0000C8720000}"/>
    <cellStyle name="Output 3 2 6" xfId="28239" xr:uid="{00000000-0005-0000-0000-0000C9720000}"/>
    <cellStyle name="Output 3 2 6 2" xfId="28240" xr:uid="{00000000-0005-0000-0000-0000CA720000}"/>
    <cellStyle name="Output 3 2 6 3" xfId="28241" xr:uid="{00000000-0005-0000-0000-0000CB720000}"/>
    <cellStyle name="Output 3 2 7" xfId="28242" xr:uid="{00000000-0005-0000-0000-0000CC720000}"/>
    <cellStyle name="Output 3 2 7 2" xfId="28243" xr:uid="{00000000-0005-0000-0000-0000CD720000}"/>
    <cellStyle name="Output 3 2 7 3" xfId="28244" xr:uid="{00000000-0005-0000-0000-0000CE720000}"/>
    <cellStyle name="Output 3 2 8" xfId="28245" xr:uid="{00000000-0005-0000-0000-0000CF720000}"/>
    <cellStyle name="Output 3 2 8 2" xfId="28246" xr:uid="{00000000-0005-0000-0000-0000D0720000}"/>
    <cellStyle name="Output 3 2 8 3" xfId="28247" xr:uid="{00000000-0005-0000-0000-0000D1720000}"/>
    <cellStyle name="Output 3 2 9" xfId="28248" xr:uid="{00000000-0005-0000-0000-0000D2720000}"/>
    <cellStyle name="Output 3 2 9 2" xfId="28249" xr:uid="{00000000-0005-0000-0000-0000D3720000}"/>
    <cellStyle name="Output 3 2 9 3" xfId="28250" xr:uid="{00000000-0005-0000-0000-0000D4720000}"/>
    <cellStyle name="Output 3 3" xfId="28251" xr:uid="{00000000-0005-0000-0000-0000D5720000}"/>
    <cellStyle name="Output 3 3 10" xfId="28252" xr:uid="{00000000-0005-0000-0000-0000D6720000}"/>
    <cellStyle name="Output 3 3 10 2" xfId="28253" xr:uid="{00000000-0005-0000-0000-0000D7720000}"/>
    <cellStyle name="Output 3 3 10 3" xfId="28254" xr:uid="{00000000-0005-0000-0000-0000D8720000}"/>
    <cellStyle name="Output 3 3 11" xfId="28255" xr:uid="{00000000-0005-0000-0000-0000D9720000}"/>
    <cellStyle name="Output 3 3 12" xfId="28256" xr:uid="{00000000-0005-0000-0000-0000DA720000}"/>
    <cellStyle name="Output 3 3 13" xfId="38146" xr:uid="{00000000-0005-0000-0000-0000DB720000}"/>
    <cellStyle name="Output 3 3 2" xfId="28257" xr:uid="{00000000-0005-0000-0000-0000DC720000}"/>
    <cellStyle name="Output 3 3 2 2" xfId="28258" xr:uid="{00000000-0005-0000-0000-0000DD720000}"/>
    <cellStyle name="Output 3 3 2 2 2" xfId="28259" xr:uid="{00000000-0005-0000-0000-0000DE720000}"/>
    <cellStyle name="Output 3 3 2 2 2 2" xfId="28260" xr:uid="{00000000-0005-0000-0000-0000DF720000}"/>
    <cellStyle name="Output 3 3 2 2 2 3" xfId="28261" xr:uid="{00000000-0005-0000-0000-0000E0720000}"/>
    <cellStyle name="Output 3 3 2 2 3" xfId="28262" xr:uid="{00000000-0005-0000-0000-0000E1720000}"/>
    <cellStyle name="Output 3 3 2 2 3 2" xfId="28263" xr:uid="{00000000-0005-0000-0000-0000E2720000}"/>
    <cellStyle name="Output 3 3 2 2 3 3" xfId="28264" xr:uid="{00000000-0005-0000-0000-0000E3720000}"/>
    <cellStyle name="Output 3 3 2 2 4" xfId="28265" xr:uid="{00000000-0005-0000-0000-0000E4720000}"/>
    <cellStyle name="Output 3 3 2 2 4 2" xfId="28266" xr:uid="{00000000-0005-0000-0000-0000E5720000}"/>
    <cellStyle name="Output 3 3 2 2 4 3" xfId="28267" xr:uid="{00000000-0005-0000-0000-0000E6720000}"/>
    <cellStyle name="Output 3 3 2 2 5" xfId="28268" xr:uid="{00000000-0005-0000-0000-0000E7720000}"/>
    <cellStyle name="Output 3 3 2 2 5 2" xfId="28269" xr:uid="{00000000-0005-0000-0000-0000E8720000}"/>
    <cellStyle name="Output 3 3 2 2 5 3" xfId="28270" xr:uid="{00000000-0005-0000-0000-0000E9720000}"/>
    <cellStyle name="Output 3 3 2 2 6" xfId="28271" xr:uid="{00000000-0005-0000-0000-0000EA720000}"/>
    <cellStyle name="Output 3 3 2 2 6 2" xfId="28272" xr:uid="{00000000-0005-0000-0000-0000EB720000}"/>
    <cellStyle name="Output 3 3 2 2 6 3" xfId="28273" xr:uid="{00000000-0005-0000-0000-0000EC720000}"/>
    <cellStyle name="Output 3 3 2 2 7" xfId="28274" xr:uid="{00000000-0005-0000-0000-0000ED720000}"/>
    <cellStyle name="Output 3 3 2 2 8" xfId="28275" xr:uid="{00000000-0005-0000-0000-0000EE720000}"/>
    <cellStyle name="Output 3 3 2 3" xfId="28276" xr:uid="{00000000-0005-0000-0000-0000EF720000}"/>
    <cellStyle name="Output 3 3 2 3 2" xfId="28277" xr:uid="{00000000-0005-0000-0000-0000F0720000}"/>
    <cellStyle name="Output 3 3 2 3 3" xfId="28278" xr:uid="{00000000-0005-0000-0000-0000F1720000}"/>
    <cellStyle name="Output 3 3 2 4" xfId="28279" xr:uid="{00000000-0005-0000-0000-0000F2720000}"/>
    <cellStyle name="Output 3 3 2 4 2" xfId="28280" xr:uid="{00000000-0005-0000-0000-0000F3720000}"/>
    <cellStyle name="Output 3 3 2 4 3" xfId="28281" xr:uid="{00000000-0005-0000-0000-0000F4720000}"/>
    <cellStyle name="Output 3 3 2 5" xfId="28282" xr:uid="{00000000-0005-0000-0000-0000F5720000}"/>
    <cellStyle name="Output 3 3 2 5 2" xfId="28283" xr:uid="{00000000-0005-0000-0000-0000F6720000}"/>
    <cellStyle name="Output 3 3 2 5 3" xfId="28284" xr:uid="{00000000-0005-0000-0000-0000F7720000}"/>
    <cellStyle name="Output 3 3 2 6" xfId="28285" xr:uid="{00000000-0005-0000-0000-0000F8720000}"/>
    <cellStyle name="Output 3 3 2 6 2" xfId="28286" xr:uid="{00000000-0005-0000-0000-0000F9720000}"/>
    <cellStyle name="Output 3 3 2 6 3" xfId="28287" xr:uid="{00000000-0005-0000-0000-0000FA720000}"/>
    <cellStyle name="Output 3 3 2 7" xfId="28288" xr:uid="{00000000-0005-0000-0000-0000FB720000}"/>
    <cellStyle name="Output 3 3 2 7 2" xfId="28289" xr:uid="{00000000-0005-0000-0000-0000FC720000}"/>
    <cellStyle name="Output 3 3 2 7 3" xfId="28290" xr:uid="{00000000-0005-0000-0000-0000FD720000}"/>
    <cellStyle name="Output 3 3 2 8" xfId="28291" xr:uid="{00000000-0005-0000-0000-0000FE720000}"/>
    <cellStyle name="Output 3 3 2 9" xfId="28292" xr:uid="{00000000-0005-0000-0000-0000FF720000}"/>
    <cellStyle name="Output 3 3 3" xfId="28293" xr:uid="{00000000-0005-0000-0000-000000730000}"/>
    <cellStyle name="Output 3 3 3 2" xfId="28294" xr:uid="{00000000-0005-0000-0000-000001730000}"/>
    <cellStyle name="Output 3 3 3 2 2" xfId="28295" xr:uid="{00000000-0005-0000-0000-000002730000}"/>
    <cellStyle name="Output 3 3 3 2 2 2" xfId="28296" xr:uid="{00000000-0005-0000-0000-000003730000}"/>
    <cellStyle name="Output 3 3 3 2 2 3" xfId="28297" xr:uid="{00000000-0005-0000-0000-000004730000}"/>
    <cellStyle name="Output 3 3 3 2 3" xfId="28298" xr:uid="{00000000-0005-0000-0000-000005730000}"/>
    <cellStyle name="Output 3 3 3 2 3 2" xfId="28299" xr:uid="{00000000-0005-0000-0000-000006730000}"/>
    <cellStyle name="Output 3 3 3 2 3 3" xfId="28300" xr:uid="{00000000-0005-0000-0000-000007730000}"/>
    <cellStyle name="Output 3 3 3 2 4" xfId="28301" xr:uid="{00000000-0005-0000-0000-000008730000}"/>
    <cellStyle name="Output 3 3 3 2 4 2" xfId="28302" xr:uid="{00000000-0005-0000-0000-000009730000}"/>
    <cellStyle name="Output 3 3 3 2 4 3" xfId="28303" xr:uid="{00000000-0005-0000-0000-00000A730000}"/>
    <cellStyle name="Output 3 3 3 2 5" xfId="28304" xr:uid="{00000000-0005-0000-0000-00000B730000}"/>
    <cellStyle name="Output 3 3 3 2 5 2" xfId="28305" xr:uid="{00000000-0005-0000-0000-00000C730000}"/>
    <cellStyle name="Output 3 3 3 2 5 3" xfId="28306" xr:uid="{00000000-0005-0000-0000-00000D730000}"/>
    <cellStyle name="Output 3 3 3 2 6" xfId="28307" xr:uid="{00000000-0005-0000-0000-00000E730000}"/>
    <cellStyle name="Output 3 3 3 2 6 2" xfId="28308" xr:uid="{00000000-0005-0000-0000-00000F730000}"/>
    <cellStyle name="Output 3 3 3 2 6 3" xfId="28309" xr:uid="{00000000-0005-0000-0000-000010730000}"/>
    <cellStyle name="Output 3 3 3 2 7" xfId="28310" xr:uid="{00000000-0005-0000-0000-000011730000}"/>
    <cellStyle name="Output 3 3 3 2 8" xfId="28311" xr:uid="{00000000-0005-0000-0000-000012730000}"/>
    <cellStyle name="Output 3 3 3 3" xfId="28312" xr:uid="{00000000-0005-0000-0000-000013730000}"/>
    <cellStyle name="Output 3 3 3 3 2" xfId="28313" xr:uid="{00000000-0005-0000-0000-000014730000}"/>
    <cellStyle name="Output 3 3 3 3 3" xfId="28314" xr:uid="{00000000-0005-0000-0000-000015730000}"/>
    <cellStyle name="Output 3 3 3 4" xfId="28315" xr:uid="{00000000-0005-0000-0000-000016730000}"/>
    <cellStyle name="Output 3 3 3 4 2" xfId="28316" xr:uid="{00000000-0005-0000-0000-000017730000}"/>
    <cellStyle name="Output 3 3 3 4 3" xfId="28317" xr:uid="{00000000-0005-0000-0000-000018730000}"/>
    <cellStyle name="Output 3 3 3 5" xfId="28318" xr:uid="{00000000-0005-0000-0000-000019730000}"/>
    <cellStyle name="Output 3 3 3 5 2" xfId="28319" xr:uid="{00000000-0005-0000-0000-00001A730000}"/>
    <cellStyle name="Output 3 3 3 5 3" xfId="28320" xr:uid="{00000000-0005-0000-0000-00001B730000}"/>
    <cellStyle name="Output 3 3 3 6" xfId="28321" xr:uid="{00000000-0005-0000-0000-00001C730000}"/>
    <cellStyle name="Output 3 3 3 6 2" xfId="28322" xr:uid="{00000000-0005-0000-0000-00001D730000}"/>
    <cellStyle name="Output 3 3 3 6 3" xfId="28323" xr:uid="{00000000-0005-0000-0000-00001E730000}"/>
    <cellStyle name="Output 3 3 3 7" xfId="28324" xr:uid="{00000000-0005-0000-0000-00001F730000}"/>
    <cellStyle name="Output 3 3 3 7 2" xfId="28325" xr:uid="{00000000-0005-0000-0000-000020730000}"/>
    <cellStyle name="Output 3 3 3 7 3" xfId="28326" xr:uid="{00000000-0005-0000-0000-000021730000}"/>
    <cellStyle name="Output 3 3 3 8" xfId="28327" xr:uid="{00000000-0005-0000-0000-000022730000}"/>
    <cellStyle name="Output 3 3 3 9" xfId="28328" xr:uid="{00000000-0005-0000-0000-000023730000}"/>
    <cellStyle name="Output 3 3 4" xfId="28329" xr:uid="{00000000-0005-0000-0000-000024730000}"/>
    <cellStyle name="Output 3 3 4 2" xfId="28330" xr:uid="{00000000-0005-0000-0000-000025730000}"/>
    <cellStyle name="Output 3 3 4 2 2" xfId="28331" xr:uid="{00000000-0005-0000-0000-000026730000}"/>
    <cellStyle name="Output 3 3 4 2 2 2" xfId="28332" xr:uid="{00000000-0005-0000-0000-000027730000}"/>
    <cellStyle name="Output 3 3 4 2 2 3" xfId="28333" xr:uid="{00000000-0005-0000-0000-000028730000}"/>
    <cellStyle name="Output 3 3 4 2 3" xfId="28334" xr:uid="{00000000-0005-0000-0000-000029730000}"/>
    <cellStyle name="Output 3 3 4 2 3 2" xfId="28335" xr:uid="{00000000-0005-0000-0000-00002A730000}"/>
    <cellStyle name="Output 3 3 4 2 3 3" xfId="28336" xr:uid="{00000000-0005-0000-0000-00002B730000}"/>
    <cellStyle name="Output 3 3 4 2 4" xfId="28337" xr:uid="{00000000-0005-0000-0000-00002C730000}"/>
    <cellStyle name="Output 3 3 4 2 4 2" xfId="28338" xr:uid="{00000000-0005-0000-0000-00002D730000}"/>
    <cellStyle name="Output 3 3 4 2 4 3" xfId="28339" xr:uid="{00000000-0005-0000-0000-00002E730000}"/>
    <cellStyle name="Output 3 3 4 2 5" xfId="28340" xr:uid="{00000000-0005-0000-0000-00002F730000}"/>
    <cellStyle name="Output 3 3 4 2 5 2" xfId="28341" xr:uid="{00000000-0005-0000-0000-000030730000}"/>
    <cellStyle name="Output 3 3 4 2 5 3" xfId="28342" xr:uid="{00000000-0005-0000-0000-000031730000}"/>
    <cellStyle name="Output 3 3 4 2 6" xfId="28343" xr:uid="{00000000-0005-0000-0000-000032730000}"/>
    <cellStyle name="Output 3 3 4 2 6 2" xfId="28344" xr:uid="{00000000-0005-0000-0000-000033730000}"/>
    <cellStyle name="Output 3 3 4 2 6 3" xfId="28345" xr:uid="{00000000-0005-0000-0000-000034730000}"/>
    <cellStyle name="Output 3 3 4 2 7" xfId="28346" xr:uid="{00000000-0005-0000-0000-000035730000}"/>
    <cellStyle name="Output 3 3 4 2 8" xfId="28347" xr:uid="{00000000-0005-0000-0000-000036730000}"/>
    <cellStyle name="Output 3 3 4 3" xfId="28348" xr:uid="{00000000-0005-0000-0000-000037730000}"/>
    <cellStyle name="Output 3 3 4 3 2" xfId="28349" xr:uid="{00000000-0005-0000-0000-000038730000}"/>
    <cellStyle name="Output 3 3 4 3 3" xfId="28350" xr:uid="{00000000-0005-0000-0000-000039730000}"/>
    <cellStyle name="Output 3 3 4 4" xfId="28351" xr:uid="{00000000-0005-0000-0000-00003A730000}"/>
    <cellStyle name="Output 3 3 4 4 2" xfId="28352" xr:uid="{00000000-0005-0000-0000-00003B730000}"/>
    <cellStyle name="Output 3 3 4 4 3" xfId="28353" xr:uid="{00000000-0005-0000-0000-00003C730000}"/>
    <cellStyle name="Output 3 3 4 5" xfId="28354" xr:uid="{00000000-0005-0000-0000-00003D730000}"/>
    <cellStyle name="Output 3 3 4 5 2" xfId="28355" xr:uid="{00000000-0005-0000-0000-00003E730000}"/>
    <cellStyle name="Output 3 3 4 5 3" xfId="28356" xr:uid="{00000000-0005-0000-0000-00003F730000}"/>
    <cellStyle name="Output 3 3 4 6" xfId="28357" xr:uid="{00000000-0005-0000-0000-000040730000}"/>
    <cellStyle name="Output 3 3 4 6 2" xfId="28358" xr:uid="{00000000-0005-0000-0000-000041730000}"/>
    <cellStyle name="Output 3 3 4 6 3" xfId="28359" xr:uid="{00000000-0005-0000-0000-000042730000}"/>
    <cellStyle name="Output 3 3 4 7" xfId="28360" xr:uid="{00000000-0005-0000-0000-000043730000}"/>
    <cellStyle name="Output 3 3 4 7 2" xfId="28361" xr:uid="{00000000-0005-0000-0000-000044730000}"/>
    <cellStyle name="Output 3 3 4 7 3" xfId="28362" xr:uid="{00000000-0005-0000-0000-000045730000}"/>
    <cellStyle name="Output 3 3 4 8" xfId="28363" xr:uid="{00000000-0005-0000-0000-000046730000}"/>
    <cellStyle name="Output 3 3 4 9" xfId="28364" xr:uid="{00000000-0005-0000-0000-000047730000}"/>
    <cellStyle name="Output 3 3 5" xfId="28365" xr:uid="{00000000-0005-0000-0000-000048730000}"/>
    <cellStyle name="Output 3 3 5 2" xfId="28366" xr:uid="{00000000-0005-0000-0000-000049730000}"/>
    <cellStyle name="Output 3 3 5 2 2" xfId="28367" xr:uid="{00000000-0005-0000-0000-00004A730000}"/>
    <cellStyle name="Output 3 3 5 2 3" xfId="28368" xr:uid="{00000000-0005-0000-0000-00004B730000}"/>
    <cellStyle name="Output 3 3 5 3" xfId="28369" xr:uid="{00000000-0005-0000-0000-00004C730000}"/>
    <cellStyle name="Output 3 3 5 3 2" xfId="28370" xr:uid="{00000000-0005-0000-0000-00004D730000}"/>
    <cellStyle name="Output 3 3 5 3 3" xfId="28371" xr:uid="{00000000-0005-0000-0000-00004E730000}"/>
    <cellStyle name="Output 3 3 5 4" xfId="28372" xr:uid="{00000000-0005-0000-0000-00004F730000}"/>
    <cellStyle name="Output 3 3 5 4 2" xfId="28373" xr:uid="{00000000-0005-0000-0000-000050730000}"/>
    <cellStyle name="Output 3 3 5 4 3" xfId="28374" xr:uid="{00000000-0005-0000-0000-000051730000}"/>
    <cellStyle name="Output 3 3 5 5" xfId="28375" xr:uid="{00000000-0005-0000-0000-000052730000}"/>
    <cellStyle name="Output 3 3 5 5 2" xfId="28376" xr:uid="{00000000-0005-0000-0000-000053730000}"/>
    <cellStyle name="Output 3 3 5 5 3" xfId="28377" xr:uid="{00000000-0005-0000-0000-000054730000}"/>
    <cellStyle name="Output 3 3 5 6" xfId="28378" xr:uid="{00000000-0005-0000-0000-000055730000}"/>
    <cellStyle name="Output 3 3 5 6 2" xfId="28379" xr:uid="{00000000-0005-0000-0000-000056730000}"/>
    <cellStyle name="Output 3 3 5 6 3" xfId="28380" xr:uid="{00000000-0005-0000-0000-000057730000}"/>
    <cellStyle name="Output 3 3 5 7" xfId="28381" xr:uid="{00000000-0005-0000-0000-000058730000}"/>
    <cellStyle name="Output 3 3 5 8" xfId="28382" xr:uid="{00000000-0005-0000-0000-000059730000}"/>
    <cellStyle name="Output 3 3 6" xfId="28383" xr:uid="{00000000-0005-0000-0000-00005A730000}"/>
    <cellStyle name="Output 3 3 6 2" xfId="28384" xr:uid="{00000000-0005-0000-0000-00005B730000}"/>
    <cellStyle name="Output 3 3 6 3" xfId="28385" xr:uid="{00000000-0005-0000-0000-00005C730000}"/>
    <cellStyle name="Output 3 3 7" xfId="28386" xr:uid="{00000000-0005-0000-0000-00005D730000}"/>
    <cellStyle name="Output 3 3 7 2" xfId="28387" xr:uid="{00000000-0005-0000-0000-00005E730000}"/>
    <cellStyle name="Output 3 3 7 3" xfId="28388" xr:uid="{00000000-0005-0000-0000-00005F730000}"/>
    <cellStyle name="Output 3 3 8" xfId="28389" xr:uid="{00000000-0005-0000-0000-000060730000}"/>
    <cellStyle name="Output 3 3 8 2" xfId="28390" xr:uid="{00000000-0005-0000-0000-000061730000}"/>
    <cellStyle name="Output 3 3 8 3" xfId="28391" xr:uid="{00000000-0005-0000-0000-000062730000}"/>
    <cellStyle name="Output 3 3 9" xfId="28392" xr:uid="{00000000-0005-0000-0000-000063730000}"/>
    <cellStyle name="Output 3 3 9 2" xfId="28393" xr:uid="{00000000-0005-0000-0000-000064730000}"/>
    <cellStyle name="Output 3 3 9 3" xfId="28394" xr:uid="{00000000-0005-0000-0000-000065730000}"/>
    <cellStyle name="Output 3 4" xfId="28395" xr:uid="{00000000-0005-0000-0000-000066730000}"/>
    <cellStyle name="Output 3 4 10" xfId="28396" xr:uid="{00000000-0005-0000-0000-000067730000}"/>
    <cellStyle name="Output 3 4 10 2" xfId="28397" xr:uid="{00000000-0005-0000-0000-000068730000}"/>
    <cellStyle name="Output 3 4 10 3" xfId="28398" xr:uid="{00000000-0005-0000-0000-000069730000}"/>
    <cellStyle name="Output 3 4 11" xfId="28399" xr:uid="{00000000-0005-0000-0000-00006A730000}"/>
    <cellStyle name="Output 3 4 12" xfId="28400" xr:uid="{00000000-0005-0000-0000-00006B730000}"/>
    <cellStyle name="Output 3 4 13" xfId="38147" xr:uid="{00000000-0005-0000-0000-00006C730000}"/>
    <cellStyle name="Output 3 4 2" xfId="28401" xr:uid="{00000000-0005-0000-0000-00006D730000}"/>
    <cellStyle name="Output 3 4 2 2" xfId="28402" xr:uid="{00000000-0005-0000-0000-00006E730000}"/>
    <cellStyle name="Output 3 4 2 2 2" xfId="28403" xr:uid="{00000000-0005-0000-0000-00006F730000}"/>
    <cellStyle name="Output 3 4 2 2 2 2" xfId="28404" xr:uid="{00000000-0005-0000-0000-000070730000}"/>
    <cellStyle name="Output 3 4 2 2 2 3" xfId="28405" xr:uid="{00000000-0005-0000-0000-000071730000}"/>
    <cellStyle name="Output 3 4 2 2 3" xfId="28406" xr:uid="{00000000-0005-0000-0000-000072730000}"/>
    <cellStyle name="Output 3 4 2 2 3 2" xfId="28407" xr:uid="{00000000-0005-0000-0000-000073730000}"/>
    <cellStyle name="Output 3 4 2 2 3 3" xfId="28408" xr:uid="{00000000-0005-0000-0000-000074730000}"/>
    <cellStyle name="Output 3 4 2 2 4" xfId="28409" xr:uid="{00000000-0005-0000-0000-000075730000}"/>
    <cellStyle name="Output 3 4 2 2 4 2" xfId="28410" xr:uid="{00000000-0005-0000-0000-000076730000}"/>
    <cellStyle name="Output 3 4 2 2 4 3" xfId="28411" xr:uid="{00000000-0005-0000-0000-000077730000}"/>
    <cellStyle name="Output 3 4 2 2 5" xfId="28412" xr:uid="{00000000-0005-0000-0000-000078730000}"/>
    <cellStyle name="Output 3 4 2 2 5 2" xfId="28413" xr:uid="{00000000-0005-0000-0000-000079730000}"/>
    <cellStyle name="Output 3 4 2 2 5 3" xfId="28414" xr:uid="{00000000-0005-0000-0000-00007A730000}"/>
    <cellStyle name="Output 3 4 2 2 6" xfId="28415" xr:uid="{00000000-0005-0000-0000-00007B730000}"/>
    <cellStyle name="Output 3 4 2 2 6 2" xfId="28416" xr:uid="{00000000-0005-0000-0000-00007C730000}"/>
    <cellStyle name="Output 3 4 2 2 6 3" xfId="28417" xr:uid="{00000000-0005-0000-0000-00007D730000}"/>
    <cellStyle name="Output 3 4 2 2 7" xfId="28418" xr:uid="{00000000-0005-0000-0000-00007E730000}"/>
    <cellStyle name="Output 3 4 2 2 8" xfId="28419" xr:uid="{00000000-0005-0000-0000-00007F730000}"/>
    <cellStyle name="Output 3 4 2 3" xfId="28420" xr:uid="{00000000-0005-0000-0000-000080730000}"/>
    <cellStyle name="Output 3 4 2 3 2" xfId="28421" xr:uid="{00000000-0005-0000-0000-000081730000}"/>
    <cellStyle name="Output 3 4 2 3 3" xfId="28422" xr:uid="{00000000-0005-0000-0000-000082730000}"/>
    <cellStyle name="Output 3 4 2 4" xfId="28423" xr:uid="{00000000-0005-0000-0000-000083730000}"/>
    <cellStyle name="Output 3 4 2 4 2" xfId="28424" xr:uid="{00000000-0005-0000-0000-000084730000}"/>
    <cellStyle name="Output 3 4 2 4 3" xfId="28425" xr:uid="{00000000-0005-0000-0000-000085730000}"/>
    <cellStyle name="Output 3 4 2 5" xfId="28426" xr:uid="{00000000-0005-0000-0000-000086730000}"/>
    <cellStyle name="Output 3 4 2 5 2" xfId="28427" xr:uid="{00000000-0005-0000-0000-000087730000}"/>
    <cellStyle name="Output 3 4 2 5 3" xfId="28428" xr:uid="{00000000-0005-0000-0000-000088730000}"/>
    <cellStyle name="Output 3 4 2 6" xfId="28429" xr:uid="{00000000-0005-0000-0000-000089730000}"/>
    <cellStyle name="Output 3 4 2 6 2" xfId="28430" xr:uid="{00000000-0005-0000-0000-00008A730000}"/>
    <cellStyle name="Output 3 4 2 6 3" xfId="28431" xr:uid="{00000000-0005-0000-0000-00008B730000}"/>
    <cellStyle name="Output 3 4 2 7" xfId="28432" xr:uid="{00000000-0005-0000-0000-00008C730000}"/>
    <cellStyle name="Output 3 4 2 7 2" xfId="28433" xr:uid="{00000000-0005-0000-0000-00008D730000}"/>
    <cellStyle name="Output 3 4 2 7 3" xfId="28434" xr:uid="{00000000-0005-0000-0000-00008E730000}"/>
    <cellStyle name="Output 3 4 2 8" xfId="28435" xr:uid="{00000000-0005-0000-0000-00008F730000}"/>
    <cellStyle name="Output 3 4 2 9" xfId="28436" xr:uid="{00000000-0005-0000-0000-000090730000}"/>
    <cellStyle name="Output 3 4 3" xfId="28437" xr:uid="{00000000-0005-0000-0000-000091730000}"/>
    <cellStyle name="Output 3 4 3 2" xfId="28438" xr:uid="{00000000-0005-0000-0000-000092730000}"/>
    <cellStyle name="Output 3 4 3 2 2" xfId="28439" xr:uid="{00000000-0005-0000-0000-000093730000}"/>
    <cellStyle name="Output 3 4 3 2 2 2" xfId="28440" xr:uid="{00000000-0005-0000-0000-000094730000}"/>
    <cellStyle name="Output 3 4 3 2 2 3" xfId="28441" xr:uid="{00000000-0005-0000-0000-000095730000}"/>
    <cellStyle name="Output 3 4 3 2 3" xfId="28442" xr:uid="{00000000-0005-0000-0000-000096730000}"/>
    <cellStyle name="Output 3 4 3 2 3 2" xfId="28443" xr:uid="{00000000-0005-0000-0000-000097730000}"/>
    <cellStyle name="Output 3 4 3 2 3 3" xfId="28444" xr:uid="{00000000-0005-0000-0000-000098730000}"/>
    <cellStyle name="Output 3 4 3 2 4" xfId="28445" xr:uid="{00000000-0005-0000-0000-000099730000}"/>
    <cellStyle name="Output 3 4 3 2 4 2" xfId="28446" xr:uid="{00000000-0005-0000-0000-00009A730000}"/>
    <cellStyle name="Output 3 4 3 2 4 3" xfId="28447" xr:uid="{00000000-0005-0000-0000-00009B730000}"/>
    <cellStyle name="Output 3 4 3 2 5" xfId="28448" xr:uid="{00000000-0005-0000-0000-00009C730000}"/>
    <cellStyle name="Output 3 4 3 2 5 2" xfId="28449" xr:uid="{00000000-0005-0000-0000-00009D730000}"/>
    <cellStyle name="Output 3 4 3 2 5 3" xfId="28450" xr:uid="{00000000-0005-0000-0000-00009E730000}"/>
    <cellStyle name="Output 3 4 3 2 6" xfId="28451" xr:uid="{00000000-0005-0000-0000-00009F730000}"/>
    <cellStyle name="Output 3 4 3 2 6 2" xfId="28452" xr:uid="{00000000-0005-0000-0000-0000A0730000}"/>
    <cellStyle name="Output 3 4 3 2 6 3" xfId="28453" xr:uid="{00000000-0005-0000-0000-0000A1730000}"/>
    <cellStyle name="Output 3 4 3 2 7" xfId="28454" xr:uid="{00000000-0005-0000-0000-0000A2730000}"/>
    <cellStyle name="Output 3 4 3 2 8" xfId="28455" xr:uid="{00000000-0005-0000-0000-0000A3730000}"/>
    <cellStyle name="Output 3 4 3 3" xfId="28456" xr:uid="{00000000-0005-0000-0000-0000A4730000}"/>
    <cellStyle name="Output 3 4 3 3 2" xfId="28457" xr:uid="{00000000-0005-0000-0000-0000A5730000}"/>
    <cellStyle name="Output 3 4 3 3 3" xfId="28458" xr:uid="{00000000-0005-0000-0000-0000A6730000}"/>
    <cellStyle name="Output 3 4 3 4" xfId="28459" xr:uid="{00000000-0005-0000-0000-0000A7730000}"/>
    <cellStyle name="Output 3 4 3 4 2" xfId="28460" xr:uid="{00000000-0005-0000-0000-0000A8730000}"/>
    <cellStyle name="Output 3 4 3 4 3" xfId="28461" xr:uid="{00000000-0005-0000-0000-0000A9730000}"/>
    <cellStyle name="Output 3 4 3 5" xfId="28462" xr:uid="{00000000-0005-0000-0000-0000AA730000}"/>
    <cellStyle name="Output 3 4 3 5 2" xfId="28463" xr:uid="{00000000-0005-0000-0000-0000AB730000}"/>
    <cellStyle name="Output 3 4 3 5 3" xfId="28464" xr:uid="{00000000-0005-0000-0000-0000AC730000}"/>
    <cellStyle name="Output 3 4 3 6" xfId="28465" xr:uid="{00000000-0005-0000-0000-0000AD730000}"/>
    <cellStyle name="Output 3 4 3 6 2" xfId="28466" xr:uid="{00000000-0005-0000-0000-0000AE730000}"/>
    <cellStyle name="Output 3 4 3 6 3" xfId="28467" xr:uid="{00000000-0005-0000-0000-0000AF730000}"/>
    <cellStyle name="Output 3 4 3 7" xfId="28468" xr:uid="{00000000-0005-0000-0000-0000B0730000}"/>
    <cellStyle name="Output 3 4 3 7 2" xfId="28469" xr:uid="{00000000-0005-0000-0000-0000B1730000}"/>
    <cellStyle name="Output 3 4 3 7 3" xfId="28470" xr:uid="{00000000-0005-0000-0000-0000B2730000}"/>
    <cellStyle name="Output 3 4 3 8" xfId="28471" xr:uid="{00000000-0005-0000-0000-0000B3730000}"/>
    <cellStyle name="Output 3 4 3 9" xfId="28472" xr:uid="{00000000-0005-0000-0000-0000B4730000}"/>
    <cellStyle name="Output 3 4 4" xfId="28473" xr:uid="{00000000-0005-0000-0000-0000B5730000}"/>
    <cellStyle name="Output 3 4 4 2" xfId="28474" xr:uid="{00000000-0005-0000-0000-0000B6730000}"/>
    <cellStyle name="Output 3 4 4 2 2" xfId="28475" xr:uid="{00000000-0005-0000-0000-0000B7730000}"/>
    <cellStyle name="Output 3 4 4 2 2 2" xfId="28476" xr:uid="{00000000-0005-0000-0000-0000B8730000}"/>
    <cellStyle name="Output 3 4 4 2 2 3" xfId="28477" xr:uid="{00000000-0005-0000-0000-0000B9730000}"/>
    <cellStyle name="Output 3 4 4 2 3" xfId="28478" xr:uid="{00000000-0005-0000-0000-0000BA730000}"/>
    <cellStyle name="Output 3 4 4 2 3 2" xfId="28479" xr:uid="{00000000-0005-0000-0000-0000BB730000}"/>
    <cellStyle name="Output 3 4 4 2 3 3" xfId="28480" xr:uid="{00000000-0005-0000-0000-0000BC730000}"/>
    <cellStyle name="Output 3 4 4 2 4" xfId="28481" xr:uid="{00000000-0005-0000-0000-0000BD730000}"/>
    <cellStyle name="Output 3 4 4 2 4 2" xfId="28482" xr:uid="{00000000-0005-0000-0000-0000BE730000}"/>
    <cellStyle name="Output 3 4 4 2 4 3" xfId="28483" xr:uid="{00000000-0005-0000-0000-0000BF730000}"/>
    <cellStyle name="Output 3 4 4 2 5" xfId="28484" xr:uid="{00000000-0005-0000-0000-0000C0730000}"/>
    <cellStyle name="Output 3 4 4 2 5 2" xfId="28485" xr:uid="{00000000-0005-0000-0000-0000C1730000}"/>
    <cellStyle name="Output 3 4 4 2 5 3" xfId="28486" xr:uid="{00000000-0005-0000-0000-0000C2730000}"/>
    <cellStyle name="Output 3 4 4 2 6" xfId="28487" xr:uid="{00000000-0005-0000-0000-0000C3730000}"/>
    <cellStyle name="Output 3 4 4 2 6 2" xfId="28488" xr:uid="{00000000-0005-0000-0000-0000C4730000}"/>
    <cellStyle name="Output 3 4 4 2 6 3" xfId="28489" xr:uid="{00000000-0005-0000-0000-0000C5730000}"/>
    <cellStyle name="Output 3 4 4 2 7" xfId="28490" xr:uid="{00000000-0005-0000-0000-0000C6730000}"/>
    <cellStyle name="Output 3 4 4 2 8" xfId="28491" xr:uid="{00000000-0005-0000-0000-0000C7730000}"/>
    <cellStyle name="Output 3 4 4 3" xfId="28492" xr:uid="{00000000-0005-0000-0000-0000C8730000}"/>
    <cellStyle name="Output 3 4 4 3 2" xfId="28493" xr:uid="{00000000-0005-0000-0000-0000C9730000}"/>
    <cellStyle name="Output 3 4 4 3 3" xfId="28494" xr:uid="{00000000-0005-0000-0000-0000CA730000}"/>
    <cellStyle name="Output 3 4 4 4" xfId="28495" xr:uid="{00000000-0005-0000-0000-0000CB730000}"/>
    <cellStyle name="Output 3 4 4 4 2" xfId="28496" xr:uid="{00000000-0005-0000-0000-0000CC730000}"/>
    <cellStyle name="Output 3 4 4 4 3" xfId="28497" xr:uid="{00000000-0005-0000-0000-0000CD730000}"/>
    <cellStyle name="Output 3 4 4 5" xfId="28498" xr:uid="{00000000-0005-0000-0000-0000CE730000}"/>
    <cellStyle name="Output 3 4 4 5 2" xfId="28499" xr:uid="{00000000-0005-0000-0000-0000CF730000}"/>
    <cellStyle name="Output 3 4 4 5 3" xfId="28500" xr:uid="{00000000-0005-0000-0000-0000D0730000}"/>
    <cellStyle name="Output 3 4 4 6" xfId="28501" xr:uid="{00000000-0005-0000-0000-0000D1730000}"/>
    <cellStyle name="Output 3 4 4 6 2" xfId="28502" xr:uid="{00000000-0005-0000-0000-0000D2730000}"/>
    <cellStyle name="Output 3 4 4 6 3" xfId="28503" xr:uid="{00000000-0005-0000-0000-0000D3730000}"/>
    <cellStyle name="Output 3 4 4 7" xfId="28504" xr:uid="{00000000-0005-0000-0000-0000D4730000}"/>
    <cellStyle name="Output 3 4 4 7 2" xfId="28505" xr:uid="{00000000-0005-0000-0000-0000D5730000}"/>
    <cellStyle name="Output 3 4 4 7 3" xfId="28506" xr:uid="{00000000-0005-0000-0000-0000D6730000}"/>
    <cellStyle name="Output 3 4 4 8" xfId="28507" xr:uid="{00000000-0005-0000-0000-0000D7730000}"/>
    <cellStyle name="Output 3 4 4 9" xfId="28508" xr:uid="{00000000-0005-0000-0000-0000D8730000}"/>
    <cellStyle name="Output 3 4 5" xfId="28509" xr:uid="{00000000-0005-0000-0000-0000D9730000}"/>
    <cellStyle name="Output 3 4 5 2" xfId="28510" xr:uid="{00000000-0005-0000-0000-0000DA730000}"/>
    <cellStyle name="Output 3 4 5 2 2" xfId="28511" xr:uid="{00000000-0005-0000-0000-0000DB730000}"/>
    <cellStyle name="Output 3 4 5 2 3" xfId="28512" xr:uid="{00000000-0005-0000-0000-0000DC730000}"/>
    <cellStyle name="Output 3 4 5 3" xfId="28513" xr:uid="{00000000-0005-0000-0000-0000DD730000}"/>
    <cellStyle name="Output 3 4 5 3 2" xfId="28514" xr:uid="{00000000-0005-0000-0000-0000DE730000}"/>
    <cellStyle name="Output 3 4 5 3 3" xfId="28515" xr:uid="{00000000-0005-0000-0000-0000DF730000}"/>
    <cellStyle name="Output 3 4 5 4" xfId="28516" xr:uid="{00000000-0005-0000-0000-0000E0730000}"/>
    <cellStyle name="Output 3 4 5 4 2" xfId="28517" xr:uid="{00000000-0005-0000-0000-0000E1730000}"/>
    <cellStyle name="Output 3 4 5 4 3" xfId="28518" xr:uid="{00000000-0005-0000-0000-0000E2730000}"/>
    <cellStyle name="Output 3 4 5 5" xfId="28519" xr:uid="{00000000-0005-0000-0000-0000E3730000}"/>
    <cellStyle name="Output 3 4 5 5 2" xfId="28520" xr:uid="{00000000-0005-0000-0000-0000E4730000}"/>
    <cellStyle name="Output 3 4 5 5 3" xfId="28521" xr:uid="{00000000-0005-0000-0000-0000E5730000}"/>
    <cellStyle name="Output 3 4 5 6" xfId="28522" xr:uid="{00000000-0005-0000-0000-0000E6730000}"/>
    <cellStyle name="Output 3 4 5 6 2" xfId="28523" xr:uid="{00000000-0005-0000-0000-0000E7730000}"/>
    <cellStyle name="Output 3 4 5 6 3" xfId="28524" xr:uid="{00000000-0005-0000-0000-0000E8730000}"/>
    <cellStyle name="Output 3 4 5 7" xfId="28525" xr:uid="{00000000-0005-0000-0000-0000E9730000}"/>
    <cellStyle name="Output 3 4 5 8" xfId="28526" xr:uid="{00000000-0005-0000-0000-0000EA730000}"/>
    <cellStyle name="Output 3 4 6" xfId="28527" xr:uid="{00000000-0005-0000-0000-0000EB730000}"/>
    <cellStyle name="Output 3 4 6 2" xfId="28528" xr:uid="{00000000-0005-0000-0000-0000EC730000}"/>
    <cellStyle name="Output 3 4 6 3" xfId="28529" xr:uid="{00000000-0005-0000-0000-0000ED730000}"/>
    <cellStyle name="Output 3 4 7" xfId="28530" xr:uid="{00000000-0005-0000-0000-0000EE730000}"/>
    <cellStyle name="Output 3 4 7 2" xfId="28531" xr:uid="{00000000-0005-0000-0000-0000EF730000}"/>
    <cellStyle name="Output 3 4 7 3" xfId="28532" xr:uid="{00000000-0005-0000-0000-0000F0730000}"/>
    <cellStyle name="Output 3 4 8" xfId="28533" xr:uid="{00000000-0005-0000-0000-0000F1730000}"/>
    <cellStyle name="Output 3 4 8 2" xfId="28534" xr:uid="{00000000-0005-0000-0000-0000F2730000}"/>
    <cellStyle name="Output 3 4 8 3" xfId="28535" xr:uid="{00000000-0005-0000-0000-0000F3730000}"/>
    <cellStyle name="Output 3 4 9" xfId="28536" xr:uid="{00000000-0005-0000-0000-0000F4730000}"/>
    <cellStyle name="Output 3 4 9 2" xfId="28537" xr:uid="{00000000-0005-0000-0000-0000F5730000}"/>
    <cellStyle name="Output 3 4 9 3" xfId="28538" xr:uid="{00000000-0005-0000-0000-0000F6730000}"/>
    <cellStyle name="Output 3 5" xfId="28539" xr:uid="{00000000-0005-0000-0000-0000F7730000}"/>
    <cellStyle name="Output 3 5 10" xfId="38148" xr:uid="{00000000-0005-0000-0000-0000F8730000}"/>
    <cellStyle name="Output 3 5 2" xfId="28540" xr:uid="{00000000-0005-0000-0000-0000F9730000}"/>
    <cellStyle name="Output 3 5 2 2" xfId="28541" xr:uid="{00000000-0005-0000-0000-0000FA730000}"/>
    <cellStyle name="Output 3 5 2 2 2" xfId="28542" xr:uid="{00000000-0005-0000-0000-0000FB730000}"/>
    <cellStyle name="Output 3 5 2 2 3" xfId="28543" xr:uid="{00000000-0005-0000-0000-0000FC730000}"/>
    <cellStyle name="Output 3 5 2 3" xfId="28544" xr:uid="{00000000-0005-0000-0000-0000FD730000}"/>
    <cellStyle name="Output 3 5 2 3 2" xfId="28545" xr:uid="{00000000-0005-0000-0000-0000FE730000}"/>
    <cellStyle name="Output 3 5 2 3 3" xfId="28546" xr:uid="{00000000-0005-0000-0000-0000FF730000}"/>
    <cellStyle name="Output 3 5 2 4" xfId="28547" xr:uid="{00000000-0005-0000-0000-000000740000}"/>
    <cellStyle name="Output 3 5 2 4 2" xfId="28548" xr:uid="{00000000-0005-0000-0000-000001740000}"/>
    <cellStyle name="Output 3 5 2 4 3" xfId="28549" xr:uid="{00000000-0005-0000-0000-000002740000}"/>
    <cellStyle name="Output 3 5 2 5" xfId="28550" xr:uid="{00000000-0005-0000-0000-000003740000}"/>
    <cellStyle name="Output 3 5 2 5 2" xfId="28551" xr:uid="{00000000-0005-0000-0000-000004740000}"/>
    <cellStyle name="Output 3 5 2 5 3" xfId="28552" xr:uid="{00000000-0005-0000-0000-000005740000}"/>
    <cellStyle name="Output 3 5 2 6" xfId="28553" xr:uid="{00000000-0005-0000-0000-000006740000}"/>
    <cellStyle name="Output 3 5 2 6 2" xfId="28554" xr:uid="{00000000-0005-0000-0000-000007740000}"/>
    <cellStyle name="Output 3 5 2 6 3" xfId="28555" xr:uid="{00000000-0005-0000-0000-000008740000}"/>
    <cellStyle name="Output 3 5 2 7" xfId="28556" xr:uid="{00000000-0005-0000-0000-000009740000}"/>
    <cellStyle name="Output 3 5 2 8" xfId="28557" xr:uid="{00000000-0005-0000-0000-00000A740000}"/>
    <cellStyle name="Output 3 5 3" xfId="28558" xr:uid="{00000000-0005-0000-0000-00000B740000}"/>
    <cellStyle name="Output 3 5 3 2" xfId="28559" xr:uid="{00000000-0005-0000-0000-00000C740000}"/>
    <cellStyle name="Output 3 5 3 3" xfId="28560" xr:uid="{00000000-0005-0000-0000-00000D740000}"/>
    <cellStyle name="Output 3 5 4" xfId="28561" xr:uid="{00000000-0005-0000-0000-00000E740000}"/>
    <cellStyle name="Output 3 5 4 2" xfId="28562" xr:uid="{00000000-0005-0000-0000-00000F740000}"/>
    <cellStyle name="Output 3 5 4 3" xfId="28563" xr:uid="{00000000-0005-0000-0000-000010740000}"/>
    <cellStyle name="Output 3 5 5" xfId="28564" xr:uid="{00000000-0005-0000-0000-000011740000}"/>
    <cellStyle name="Output 3 5 5 2" xfId="28565" xr:uid="{00000000-0005-0000-0000-000012740000}"/>
    <cellStyle name="Output 3 5 5 3" xfId="28566" xr:uid="{00000000-0005-0000-0000-000013740000}"/>
    <cellStyle name="Output 3 5 6" xfId="28567" xr:uid="{00000000-0005-0000-0000-000014740000}"/>
    <cellStyle name="Output 3 5 6 2" xfId="28568" xr:uid="{00000000-0005-0000-0000-000015740000}"/>
    <cellStyle name="Output 3 5 6 3" xfId="28569" xr:uid="{00000000-0005-0000-0000-000016740000}"/>
    <cellStyle name="Output 3 5 7" xfId="28570" xr:uid="{00000000-0005-0000-0000-000017740000}"/>
    <cellStyle name="Output 3 5 7 2" xfId="28571" xr:uid="{00000000-0005-0000-0000-000018740000}"/>
    <cellStyle name="Output 3 5 7 3" xfId="28572" xr:uid="{00000000-0005-0000-0000-000019740000}"/>
    <cellStyle name="Output 3 5 8" xfId="28573" xr:uid="{00000000-0005-0000-0000-00001A740000}"/>
    <cellStyle name="Output 3 5 9" xfId="28574" xr:uid="{00000000-0005-0000-0000-00001B740000}"/>
    <cellStyle name="Output 3 6" xfId="28575" xr:uid="{00000000-0005-0000-0000-00001C740000}"/>
    <cellStyle name="Output 3 6 2" xfId="28576" xr:uid="{00000000-0005-0000-0000-00001D740000}"/>
    <cellStyle name="Output 3 6 2 2" xfId="28577" xr:uid="{00000000-0005-0000-0000-00001E740000}"/>
    <cellStyle name="Output 3 6 2 3" xfId="28578" xr:uid="{00000000-0005-0000-0000-00001F740000}"/>
    <cellStyle name="Output 3 6 3" xfId="28579" xr:uid="{00000000-0005-0000-0000-000020740000}"/>
    <cellStyle name="Output 3 6 3 2" xfId="28580" xr:uid="{00000000-0005-0000-0000-000021740000}"/>
    <cellStyle name="Output 3 6 3 3" xfId="28581" xr:uid="{00000000-0005-0000-0000-000022740000}"/>
    <cellStyle name="Output 3 6 4" xfId="28582" xr:uid="{00000000-0005-0000-0000-000023740000}"/>
    <cellStyle name="Output 3 6 4 2" xfId="28583" xr:uid="{00000000-0005-0000-0000-000024740000}"/>
    <cellStyle name="Output 3 6 4 3" xfId="28584" xr:uid="{00000000-0005-0000-0000-000025740000}"/>
    <cellStyle name="Output 3 6 5" xfId="28585" xr:uid="{00000000-0005-0000-0000-000026740000}"/>
    <cellStyle name="Output 3 6 5 2" xfId="28586" xr:uid="{00000000-0005-0000-0000-000027740000}"/>
    <cellStyle name="Output 3 6 5 3" xfId="28587" xr:uid="{00000000-0005-0000-0000-000028740000}"/>
    <cellStyle name="Output 3 6 6" xfId="28588" xr:uid="{00000000-0005-0000-0000-000029740000}"/>
    <cellStyle name="Output 3 6 6 2" xfId="28589" xr:uid="{00000000-0005-0000-0000-00002A740000}"/>
    <cellStyle name="Output 3 6 6 3" xfId="28590" xr:uid="{00000000-0005-0000-0000-00002B740000}"/>
    <cellStyle name="Output 3 6 7" xfId="28591" xr:uid="{00000000-0005-0000-0000-00002C740000}"/>
    <cellStyle name="Output 3 6 8" xfId="28592" xr:uid="{00000000-0005-0000-0000-00002D740000}"/>
    <cellStyle name="Output 3 6 9" xfId="38149" xr:uid="{00000000-0005-0000-0000-00002E740000}"/>
    <cellStyle name="Output 3 7" xfId="28593" xr:uid="{00000000-0005-0000-0000-00002F740000}"/>
    <cellStyle name="Output 3 7 2" xfId="28594" xr:uid="{00000000-0005-0000-0000-000030740000}"/>
    <cellStyle name="Output 3 7 3" xfId="28595" xr:uid="{00000000-0005-0000-0000-000031740000}"/>
    <cellStyle name="Output 3 7 4" xfId="38150" xr:uid="{00000000-0005-0000-0000-000032740000}"/>
    <cellStyle name="Output 3 8" xfId="28596" xr:uid="{00000000-0005-0000-0000-000033740000}"/>
    <cellStyle name="Output 3 8 2" xfId="28597" xr:uid="{00000000-0005-0000-0000-000034740000}"/>
    <cellStyle name="Output 3 8 3" xfId="28598" xr:uid="{00000000-0005-0000-0000-000035740000}"/>
    <cellStyle name="Output 3 9" xfId="28599" xr:uid="{00000000-0005-0000-0000-000036740000}"/>
    <cellStyle name="Output 3 9 2" xfId="28600" xr:uid="{00000000-0005-0000-0000-000037740000}"/>
    <cellStyle name="Output 3 9 3" xfId="28601" xr:uid="{00000000-0005-0000-0000-000038740000}"/>
    <cellStyle name="Output 4" xfId="28602" xr:uid="{00000000-0005-0000-0000-000039740000}"/>
    <cellStyle name="Output 4 10" xfId="28603" xr:uid="{00000000-0005-0000-0000-00003A740000}"/>
    <cellStyle name="Output 4 10 2" xfId="28604" xr:uid="{00000000-0005-0000-0000-00003B740000}"/>
    <cellStyle name="Output 4 10 3" xfId="28605" xr:uid="{00000000-0005-0000-0000-00003C740000}"/>
    <cellStyle name="Output 4 11" xfId="28606" xr:uid="{00000000-0005-0000-0000-00003D740000}"/>
    <cellStyle name="Output 4 12" xfId="28607" xr:uid="{00000000-0005-0000-0000-00003E740000}"/>
    <cellStyle name="Output 4 13" xfId="38151" xr:uid="{00000000-0005-0000-0000-00003F740000}"/>
    <cellStyle name="Output 4 2" xfId="28608" xr:uid="{00000000-0005-0000-0000-000040740000}"/>
    <cellStyle name="Output 4 2 10" xfId="28609" xr:uid="{00000000-0005-0000-0000-000041740000}"/>
    <cellStyle name="Output 4 2 10 2" xfId="28610" xr:uid="{00000000-0005-0000-0000-000042740000}"/>
    <cellStyle name="Output 4 2 10 3" xfId="28611" xr:uid="{00000000-0005-0000-0000-000043740000}"/>
    <cellStyle name="Output 4 2 11" xfId="28612" xr:uid="{00000000-0005-0000-0000-000044740000}"/>
    <cellStyle name="Output 4 2 12" xfId="28613" xr:uid="{00000000-0005-0000-0000-000045740000}"/>
    <cellStyle name="Output 4 2 2" xfId="28614" xr:uid="{00000000-0005-0000-0000-000046740000}"/>
    <cellStyle name="Output 4 2 2 2" xfId="28615" xr:uid="{00000000-0005-0000-0000-000047740000}"/>
    <cellStyle name="Output 4 2 2 2 2" xfId="28616" xr:uid="{00000000-0005-0000-0000-000048740000}"/>
    <cellStyle name="Output 4 2 2 2 2 2" xfId="28617" xr:uid="{00000000-0005-0000-0000-000049740000}"/>
    <cellStyle name="Output 4 2 2 2 2 3" xfId="28618" xr:uid="{00000000-0005-0000-0000-00004A740000}"/>
    <cellStyle name="Output 4 2 2 2 3" xfId="28619" xr:uid="{00000000-0005-0000-0000-00004B740000}"/>
    <cellStyle name="Output 4 2 2 2 3 2" xfId="28620" xr:uid="{00000000-0005-0000-0000-00004C740000}"/>
    <cellStyle name="Output 4 2 2 2 3 3" xfId="28621" xr:uid="{00000000-0005-0000-0000-00004D740000}"/>
    <cellStyle name="Output 4 2 2 2 4" xfId="28622" xr:uid="{00000000-0005-0000-0000-00004E740000}"/>
    <cellStyle name="Output 4 2 2 2 4 2" xfId="28623" xr:uid="{00000000-0005-0000-0000-00004F740000}"/>
    <cellStyle name="Output 4 2 2 2 4 3" xfId="28624" xr:uid="{00000000-0005-0000-0000-000050740000}"/>
    <cellStyle name="Output 4 2 2 2 5" xfId="28625" xr:uid="{00000000-0005-0000-0000-000051740000}"/>
    <cellStyle name="Output 4 2 2 2 5 2" xfId="28626" xr:uid="{00000000-0005-0000-0000-000052740000}"/>
    <cellStyle name="Output 4 2 2 2 5 3" xfId="28627" xr:uid="{00000000-0005-0000-0000-000053740000}"/>
    <cellStyle name="Output 4 2 2 2 6" xfId="28628" xr:uid="{00000000-0005-0000-0000-000054740000}"/>
    <cellStyle name="Output 4 2 2 2 6 2" xfId="28629" xr:uid="{00000000-0005-0000-0000-000055740000}"/>
    <cellStyle name="Output 4 2 2 2 6 3" xfId="28630" xr:uid="{00000000-0005-0000-0000-000056740000}"/>
    <cellStyle name="Output 4 2 2 2 7" xfId="28631" xr:uid="{00000000-0005-0000-0000-000057740000}"/>
    <cellStyle name="Output 4 2 2 2 8" xfId="28632" xr:uid="{00000000-0005-0000-0000-000058740000}"/>
    <cellStyle name="Output 4 2 2 3" xfId="28633" xr:uid="{00000000-0005-0000-0000-000059740000}"/>
    <cellStyle name="Output 4 2 2 3 2" xfId="28634" xr:uid="{00000000-0005-0000-0000-00005A740000}"/>
    <cellStyle name="Output 4 2 2 3 3" xfId="28635" xr:uid="{00000000-0005-0000-0000-00005B740000}"/>
    <cellStyle name="Output 4 2 2 4" xfId="28636" xr:uid="{00000000-0005-0000-0000-00005C740000}"/>
    <cellStyle name="Output 4 2 2 4 2" xfId="28637" xr:uid="{00000000-0005-0000-0000-00005D740000}"/>
    <cellStyle name="Output 4 2 2 4 3" xfId="28638" xr:uid="{00000000-0005-0000-0000-00005E740000}"/>
    <cellStyle name="Output 4 2 2 5" xfId="28639" xr:uid="{00000000-0005-0000-0000-00005F740000}"/>
    <cellStyle name="Output 4 2 2 5 2" xfId="28640" xr:uid="{00000000-0005-0000-0000-000060740000}"/>
    <cellStyle name="Output 4 2 2 5 3" xfId="28641" xr:uid="{00000000-0005-0000-0000-000061740000}"/>
    <cellStyle name="Output 4 2 2 6" xfId="28642" xr:uid="{00000000-0005-0000-0000-000062740000}"/>
    <cellStyle name="Output 4 2 2 6 2" xfId="28643" xr:uid="{00000000-0005-0000-0000-000063740000}"/>
    <cellStyle name="Output 4 2 2 6 3" xfId="28644" xr:uid="{00000000-0005-0000-0000-000064740000}"/>
    <cellStyle name="Output 4 2 2 7" xfId="28645" xr:uid="{00000000-0005-0000-0000-000065740000}"/>
    <cellStyle name="Output 4 2 2 7 2" xfId="28646" xr:uid="{00000000-0005-0000-0000-000066740000}"/>
    <cellStyle name="Output 4 2 2 7 3" xfId="28647" xr:uid="{00000000-0005-0000-0000-000067740000}"/>
    <cellStyle name="Output 4 2 2 8" xfId="28648" xr:uid="{00000000-0005-0000-0000-000068740000}"/>
    <cellStyle name="Output 4 2 2 9" xfId="28649" xr:uid="{00000000-0005-0000-0000-000069740000}"/>
    <cellStyle name="Output 4 2 3" xfId="28650" xr:uid="{00000000-0005-0000-0000-00006A740000}"/>
    <cellStyle name="Output 4 2 3 2" xfId="28651" xr:uid="{00000000-0005-0000-0000-00006B740000}"/>
    <cellStyle name="Output 4 2 3 2 2" xfId="28652" xr:uid="{00000000-0005-0000-0000-00006C740000}"/>
    <cellStyle name="Output 4 2 3 2 2 2" xfId="28653" xr:uid="{00000000-0005-0000-0000-00006D740000}"/>
    <cellStyle name="Output 4 2 3 2 2 3" xfId="28654" xr:uid="{00000000-0005-0000-0000-00006E740000}"/>
    <cellStyle name="Output 4 2 3 2 3" xfId="28655" xr:uid="{00000000-0005-0000-0000-00006F740000}"/>
    <cellStyle name="Output 4 2 3 2 3 2" xfId="28656" xr:uid="{00000000-0005-0000-0000-000070740000}"/>
    <cellStyle name="Output 4 2 3 2 3 3" xfId="28657" xr:uid="{00000000-0005-0000-0000-000071740000}"/>
    <cellStyle name="Output 4 2 3 2 4" xfId="28658" xr:uid="{00000000-0005-0000-0000-000072740000}"/>
    <cellStyle name="Output 4 2 3 2 4 2" xfId="28659" xr:uid="{00000000-0005-0000-0000-000073740000}"/>
    <cellStyle name="Output 4 2 3 2 4 3" xfId="28660" xr:uid="{00000000-0005-0000-0000-000074740000}"/>
    <cellStyle name="Output 4 2 3 2 5" xfId="28661" xr:uid="{00000000-0005-0000-0000-000075740000}"/>
    <cellStyle name="Output 4 2 3 2 5 2" xfId="28662" xr:uid="{00000000-0005-0000-0000-000076740000}"/>
    <cellStyle name="Output 4 2 3 2 5 3" xfId="28663" xr:uid="{00000000-0005-0000-0000-000077740000}"/>
    <cellStyle name="Output 4 2 3 2 6" xfId="28664" xr:uid="{00000000-0005-0000-0000-000078740000}"/>
    <cellStyle name="Output 4 2 3 2 6 2" xfId="28665" xr:uid="{00000000-0005-0000-0000-000079740000}"/>
    <cellStyle name="Output 4 2 3 2 6 3" xfId="28666" xr:uid="{00000000-0005-0000-0000-00007A740000}"/>
    <cellStyle name="Output 4 2 3 2 7" xfId="28667" xr:uid="{00000000-0005-0000-0000-00007B740000}"/>
    <cellStyle name="Output 4 2 3 2 8" xfId="28668" xr:uid="{00000000-0005-0000-0000-00007C740000}"/>
    <cellStyle name="Output 4 2 3 3" xfId="28669" xr:uid="{00000000-0005-0000-0000-00007D740000}"/>
    <cellStyle name="Output 4 2 3 3 2" xfId="28670" xr:uid="{00000000-0005-0000-0000-00007E740000}"/>
    <cellStyle name="Output 4 2 3 3 3" xfId="28671" xr:uid="{00000000-0005-0000-0000-00007F740000}"/>
    <cellStyle name="Output 4 2 3 4" xfId="28672" xr:uid="{00000000-0005-0000-0000-000080740000}"/>
    <cellStyle name="Output 4 2 3 4 2" xfId="28673" xr:uid="{00000000-0005-0000-0000-000081740000}"/>
    <cellStyle name="Output 4 2 3 4 3" xfId="28674" xr:uid="{00000000-0005-0000-0000-000082740000}"/>
    <cellStyle name="Output 4 2 3 5" xfId="28675" xr:uid="{00000000-0005-0000-0000-000083740000}"/>
    <cellStyle name="Output 4 2 3 5 2" xfId="28676" xr:uid="{00000000-0005-0000-0000-000084740000}"/>
    <cellStyle name="Output 4 2 3 5 3" xfId="28677" xr:uid="{00000000-0005-0000-0000-000085740000}"/>
    <cellStyle name="Output 4 2 3 6" xfId="28678" xr:uid="{00000000-0005-0000-0000-000086740000}"/>
    <cellStyle name="Output 4 2 3 6 2" xfId="28679" xr:uid="{00000000-0005-0000-0000-000087740000}"/>
    <cellStyle name="Output 4 2 3 6 3" xfId="28680" xr:uid="{00000000-0005-0000-0000-000088740000}"/>
    <cellStyle name="Output 4 2 3 7" xfId="28681" xr:uid="{00000000-0005-0000-0000-000089740000}"/>
    <cellStyle name="Output 4 2 3 7 2" xfId="28682" xr:uid="{00000000-0005-0000-0000-00008A740000}"/>
    <cellStyle name="Output 4 2 3 7 3" xfId="28683" xr:uid="{00000000-0005-0000-0000-00008B740000}"/>
    <cellStyle name="Output 4 2 3 8" xfId="28684" xr:uid="{00000000-0005-0000-0000-00008C740000}"/>
    <cellStyle name="Output 4 2 3 9" xfId="28685" xr:uid="{00000000-0005-0000-0000-00008D740000}"/>
    <cellStyle name="Output 4 2 4" xfId="28686" xr:uid="{00000000-0005-0000-0000-00008E740000}"/>
    <cellStyle name="Output 4 2 4 2" xfId="28687" xr:uid="{00000000-0005-0000-0000-00008F740000}"/>
    <cellStyle name="Output 4 2 4 2 2" xfId="28688" xr:uid="{00000000-0005-0000-0000-000090740000}"/>
    <cellStyle name="Output 4 2 4 2 2 2" xfId="28689" xr:uid="{00000000-0005-0000-0000-000091740000}"/>
    <cellStyle name="Output 4 2 4 2 2 3" xfId="28690" xr:uid="{00000000-0005-0000-0000-000092740000}"/>
    <cellStyle name="Output 4 2 4 2 3" xfId="28691" xr:uid="{00000000-0005-0000-0000-000093740000}"/>
    <cellStyle name="Output 4 2 4 2 3 2" xfId="28692" xr:uid="{00000000-0005-0000-0000-000094740000}"/>
    <cellStyle name="Output 4 2 4 2 3 3" xfId="28693" xr:uid="{00000000-0005-0000-0000-000095740000}"/>
    <cellStyle name="Output 4 2 4 2 4" xfId="28694" xr:uid="{00000000-0005-0000-0000-000096740000}"/>
    <cellStyle name="Output 4 2 4 2 4 2" xfId="28695" xr:uid="{00000000-0005-0000-0000-000097740000}"/>
    <cellStyle name="Output 4 2 4 2 4 3" xfId="28696" xr:uid="{00000000-0005-0000-0000-000098740000}"/>
    <cellStyle name="Output 4 2 4 2 5" xfId="28697" xr:uid="{00000000-0005-0000-0000-000099740000}"/>
    <cellStyle name="Output 4 2 4 2 5 2" xfId="28698" xr:uid="{00000000-0005-0000-0000-00009A740000}"/>
    <cellStyle name="Output 4 2 4 2 5 3" xfId="28699" xr:uid="{00000000-0005-0000-0000-00009B740000}"/>
    <cellStyle name="Output 4 2 4 2 6" xfId="28700" xr:uid="{00000000-0005-0000-0000-00009C740000}"/>
    <cellStyle name="Output 4 2 4 2 6 2" xfId="28701" xr:uid="{00000000-0005-0000-0000-00009D740000}"/>
    <cellStyle name="Output 4 2 4 2 6 3" xfId="28702" xr:uid="{00000000-0005-0000-0000-00009E740000}"/>
    <cellStyle name="Output 4 2 4 2 7" xfId="28703" xr:uid="{00000000-0005-0000-0000-00009F740000}"/>
    <cellStyle name="Output 4 2 4 2 8" xfId="28704" xr:uid="{00000000-0005-0000-0000-0000A0740000}"/>
    <cellStyle name="Output 4 2 4 3" xfId="28705" xr:uid="{00000000-0005-0000-0000-0000A1740000}"/>
    <cellStyle name="Output 4 2 4 3 2" xfId="28706" xr:uid="{00000000-0005-0000-0000-0000A2740000}"/>
    <cellStyle name="Output 4 2 4 3 3" xfId="28707" xr:uid="{00000000-0005-0000-0000-0000A3740000}"/>
    <cellStyle name="Output 4 2 4 4" xfId="28708" xr:uid="{00000000-0005-0000-0000-0000A4740000}"/>
    <cellStyle name="Output 4 2 4 4 2" xfId="28709" xr:uid="{00000000-0005-0000-0000-0000A5740000}"/>
    <cellStyle name="Output 4 2 4 4 3" xfId="28710" xr:uid="{00000000-0005-0000-0000-0000A6740000}"/>
    <cellStyle name="Output 4 2 4 5" xfId="28711" xr:uid="{00000000-0005-0000-0000-0000A7740000}"/>
    <cellStyle name="Output 4 2 4 5 2" xfId="28712" xr:uid="{00000000-0005-0000-0000-0000A8740000}"/>
    <cellStyle name="Output 4 2 4 5 3" xfId="28713" xr:uid="{00000000-0005-0000-0000-0000A9740000}"/>
    <cellStyle name="Output 4 2 4 6" xfId="28714" xr:uid="{00000000-0005-0000-0000-0000AA740000}"/>
    <cellStyle name="Output 4 2 4 6 2" xfId="28715" xr:uid="{00000000-0005-0000-0000-0000AB740000}"/>
    <cellStyle name="Output 4 2 4 6 3" xfId="28716" xr:uid="{00000000-0005-0000-0000-0000AC740000}"/>
    <cellStyle name="Output 4 2 4 7" xfId="28717" xr:uid="{00000000-0005-0000-0000-0000AD740000}"/>
    <cellStyle name="Output 4 2 4 7 2" xfId="28718" xr:uid="{00000000-0005-0000-0000-0000AE740000}"/>
    <cellStyle name="Output 4 2 4 7 3" xfId="28719" xr:uid="{00000000-0005-0000-0000-0000AF740000}"/>
    <cellStyle name="Output 4 2 4 8" xfId="28720" xr:uid="{00000000-0005-0000-0000-0000B0740000}"/>
    <cellStyle name="Output 4 2 4 9" xfId="28721" xr:uid="{00000000-0005-0000-0000-0000B1740000}"/>
    <cellStyle name="Output 4 2 5" xfId="28722" xr:uid="{00000000-0005-0000-0000-0000B2740000}"/>
    <cellStyle name="Output 4 2 5 2" xfId="28723" xr:uid="{00000000-0005-0000-0000-0000B3740000}"/>
    <cellStyle name="Output 4 2 5 2 2" xfId="28724" xr:uid="{00000000-0005-0000-0000-0000B4740000}"/>
    <cellStyle name="Output 4 2 5 2 3" xfId="28725" xr:uid="{00000000-0005-0000-0000-0000B5740000}"/>
    <cellStyle name="Output 4 2 5 3" xfId="28726" xr:uid="{00000000-0005-0000-0000-0000B6740000}"/>
    <cellStyle name="Output 4 2 5 3 2" xfId="28727" xr:uid="{00000000-0005-0000-0000-0000B7740000}"/>
    <cellStyle name="Output 4 2 5 3 3" xfId="28728" xr:uid="{00000000-0005-0000-0000-0000B8740000}"/>
    <cellStyle name="Output 4 2 5 4" xfId="28729" xr:uid="{00000000-0005-0000-0000-0000B9740000}"/>
    <cellStyle name="Output 4 2 5 4 2" xfId="28730" xr:uid="{00000000-0005-0000-0000-0000BA740000}"/>
    <cellStyle name="Output 4 2 5 4 3" xfId="28731" xr:uid="{00000000-0005-0000-0000-0000BB740000}"/>
    <cellStyle name="Output 4 2 5 5" xfId="28732" xr:uid="{00000000-0005-0000-0000-0000BC740000}"/>
    <cellStyle name="Output 4 2 5 5 2" xfId="28733" xr:uid="{00000000-0005-0000-0000-0000BD740000}"/>
    <cellStyle name="Output 4 2 5 5 3" xfId="28734" xr:uid="{00000000-0005-0000-0000-0000BE740000}"/>
    <cellStyle name="Output 4 2 5 6" xfId="28735" xr:uid="{00000000-0005-0000-0000-0000BF740000}"/>
    <cellStyle name="Output 4 2 5 6 2" xfId="28736" xr:uid="{00000000-0005-0000-0000-0000C0740000}"/>
    <cellStyle name="Output 4 2 5 6 3" xfId="28737" xr:uid="{00000000-0005-0000-0000-0000C1740000}"/>
    <cellStyle name="Output 4 2 5 7" xfId="28738" xr:uid="{00000000-0005-0000-0000-0000C2740000}"/>
    <cellStyle name="Output 4 2 5 8" xfId="28739" xr:uid="{00000000-0005-0000-0000-0000C3740000}"/>
    <cellStyle name="Output 4 2 6" xfId="28740" xr:uid="{00000000-0005-0000-0000-0000C4740000}"/>
    <cellStyle name="Output 4 2 6 2" xfId="28741" xr:uid="{00000000-0005-0000-0000-0000C5740000}"/>
    <cellStyle name="Output 4 2 6 3" xfId="28742" xr:uid="{00000000-0005-0000-0000-0000C6740000}"/>
    <cellStyle name="Output 4 2 7" xfId="28743" xr:uid="{00000000-0005-0000-0000-0000C7740000}"/>
    <cellStyle name="Output 4 2 7 2" xfId="28744" xr:uid="{00000000-0005-0000-0000-0000C8740000}"/>
    <cellStyle name="Output 4 2 7 3" xfId="28745" xr:uid="{00000000-0005-0000-0000-0000C9740000}"/>
    <cellStyle name="Output 4 2 8" xfId="28746" xr:uid="{00000000-0005-0000-0000-0000CA740000}"/>
    <cellStyle name="Output 4 2 8 2" xfId="28747" xr:uid="{00000000-0005-0000-0000-0000CB740000}"/>
    <cellStyle name="Output 4 2 8 3" xfId="28748" xr:uid="{00000000-0005-0000-0000-0000CC740000}"/>
    <cellStyle name="Output 4 2 9" xfId="28749" xr:uid="{00000000-0005-0000-0000-0000CD740000}"/>
    <cellStyle name="Output 4 2 9 2" xfId="28750" xr:uid="{00000000-0005-0000-0000-0000CE740000}"/>
    <cellStyle name="Output 4 2 9 3" xfId="28751" xr:uid="{00000000-0005-0000-0000-0000CF740000}"/>
    <cellStyle name="Output 4 3" xfId="28752" xr:uid="{00000000-0005-0000-0000-0000D0740000}"/>
    <cellStyle name="Output 4 3 10" xfId="28753" xr:uid="{00000000-0005-0000-0000-0000D1740000}"/>
    <cellStyle name="Output 4 3 10 2" xfId="28754" xr:uid="{00000000-0005-0000-0000-0000D2740000}"/>
    <cellStyle name="Output 4 3 10 3" xfId="28755" xr:uid="{00000000-0005-0000-0000-0000D3740000}"/>
    <cellStyle name="Output 4 3 11" xfId="28756" xr:uid="{00000000-0005-0000-0000-0000D4740000}"/>
    <cellStyle name="Output 4 3 12" xfId="28757" xr:uid="{00000000-0005-0000-0000-0000D5740000}"/>
    <cellStyle name="Output 4 3 2" xfId="28758" xr:uid="{00000000-0005-0000-0000-0000D6740000}"/>
    <cellStyle name="Output 4 3 2 2" xfId="28759" xr:uid="{00000000-0005-0000-0000-0000D7740000}"/>
    <cellStyle name="Output 4 3 2 2 2" xfId="28760" xr:uid="{00000000-0005-0000-0000-0000D8740000}"/>
    <cellStyle name="Output 4 3 2 2 2 2" xfId="28761" xr:uid="{00000000-0005-0000-0000-0000D9740000}"/>
    <cellStyle name="Output 4 3 2 2 2 3" xfId="28762" xr:uid="{00000000-0005-0000-0000-0000DA740000}"/>
    <cellStyle name="Output 4 3 2 2 3" xfId="28763" xr:uid="{00000000-0005-0000-0000-0000DB740000}"/>
    <cellStyle name="Output 4 3 2 2 3 2" xfId="28764" xr:uid="{00000000-0005-0000-0000-0000DC740000}"/>
    <cellStyle name="Output 4 3 2 2 3 3" xfId="28765" xr:uid="{00000000-0005-0000-0000-0000DD740000}"/>
    <cellStyle name="Output 4 3 2 2 4" xfId="28766" xr:uid="{00000000-0005-0000-0000-0000DE740000}"/>
    <cellStyle name="Output 4 3 2 2 4 2" xfId="28767" xr:uid="{00000000-0005-0000-0000-0000DF740000}"/>
    <cellStyle name="Output 4 3 2 2 4 3" xfId="28768" xr:uid="{00000000-0005-0000-0000-0000E0740000}"/>
    <cellStyle name="Output 4 3 2 2 5" xfId="28769" xr:uid="{00000000-0005-0000-0000-0000E1740000}"/>
    <cellStyle name="Output 4 3 2 2 5 2" xfId="28770" xr:uid="{00000000-0005-0000-0000-0000E2740000}"/>
    <cellStyle name="Output 4 3 2 2 5 3" xfId="28771" xr:uid="{00000000-0005-0000-0000-0000E3740000}"/>
    <cellStyle name="Output 4 3 2 2 6" xfId="28772" xr:uid="{00000000-0005-0000-0000-0000E4740000}"/>
    <cellStyle name="Output 4 3 2 2 6 2" xfId="28773" xr:uid="{00000000-0005-0000-0000-0000E5740000}"/>
    <cellStyle name="Output 4 3 2 2 6 3" xfId="28774" xr:uid="{00000000-0005-0000-0000-0000E6740000}"/>
    <cellStyle name="Output 4 3 2 2 7" xfId="28775" xr:uid="{00000000-0005-0000-0000-0000E7740000}"/>
    <cellStyle name="Output 4 3 2 2 8" xfId="28776" xr:uid="{00000000-0005-0000-0000-0000E8740000}"/>
    <cellStyle name="Output 4 3 2 3" xfId="28777" xr:uid="{00000000-0005-0000-0000-0000E9740000}"/>
    <cellStyle name="Output 4 3 2 3 2" xfId="28778" xr:uid="{00000000-0005-0000-0000-0000EA740000}"/>
    <cellStyle name="Output 4 3 2 3 3" xfId="28779" xr:uid="{00000000-0005-0000-0000-0000EB740000}"/>
    <cellStyle name="Output 4 3 2 4" xfId="28780" xr:uid="{00000000-0005-0000-0000-0000EC740000}"/>
    <cellStyle name="Output 4 3 2 4 2" xfId="28781" xr:uid="{00000000-0005-0000-0000-0000ED740000}"/>
    <cellStyle name="Output 4 3 2 4 3" xfId="28782" xr:uid="{00000000-0005-0000-0000-0000EE740000}"/>
    <cellStyle name="Output 4 3 2 5" xfId="28783" xr:uid="{00000000-0005-0000-0000-0000EF740000}"/>
    <cellStyle name="Output 4 3 2 5 2" xfId="28784" xr:uid="{00000000-0005-0000-0000-0000F0740000}"/>
    <cellStyle name="Output 4 3 2 5 3" xfId="28785" xr:uid="{00000000-0005-0000-0000-0000F1740000}"/>
    <cellStyle name="Output 4 3 2 6" xfId="28786" xr:uid="{00000000-0005-0000-0000-0000F2740000}"/>
    <cellStyle name="Output 4 3 2 6 2" xfId="28787" xr:uid="{00000000-0005-0000-0000-0000F3740000}"/>
    <cellStyle name="Output 4 3 2 6 3" xfId="28788" xr:uid="{00000000-0005-0000-0000-0000F4740000}"/>
    <cellStyle name="Output 4 3 2 7" xfId="28789" xr:uid="{00000000-0005-0000-0000-0000F5740000}"/>
    <cellStyle name="Output 4 3 2 7 2" xfId="28790" xr:uid="{00000000-0005-0000-0000-0000F6740000}"/>
    <cellStyle name="Output 4 3 2 7 3" xfId="28791" xr:uid="{00000000-0005-0000-0000-0000F7740000}"/>
    <cellStyle name="Output 4 3 2 8" xfId="28792" xr:uid="{00000000-0005-0000-0000-0000F8740000}"/>
    <cellStyle name="Output 4 3 2 9" xfId="28793" xr:uid="{00000000-0005-0000-0000-0000F9740000}"/>
    <cellStyle name="Output 4 3 3" xfId="28794" xr:uid="{00000000-0005-0000-0000-0000FA740000}"/>
    <cellStyle name="Output 4 3 3 2" xfId="28795" xr:uid="{00000000-0005-0000-0000-0000FB740000}"/>
    <cellStyle name="Output 4 3 3 2 2" xfId="28796" xr:uid="{00000000-0005-0000-0000-0000FC740000}"/>
    <cellStyle name="Output 4 3 3 2 2 2" xfId="28797" xr:uid="{00000000-0005-0000-0000-0000FD740000}"/>
    <cellStyle name="Output 4 3 3 2 2 3" xfId="28798" xr:uid="{00000000-0005-0000-0000-0000FE740000}"/>
    <cellStyle name="Output 4 3 3 2 3" xfId="28799" xr:uid="{00000000-0005-0000-0000-0000FF740000}"/>
    <cellStyle name="Output 4 3 3 2 3 2" xfId="28800" xr:uid="{00000000-0005-0000-0000-000000750000}"/>
    <cellStyle name="Output 4 3 3 2 3 3" xfId="28801" xr:uid="{00000000-0005-0000-0000-000001750000}"/>
    <cellStyle name="Output 4 3 3 2 4" xfId="28802" xr:uid="{00000000-0005-0000-0000-000002750000}"/>
    <cellStyle name="Output 4 3 3 2 4 2" xfId="28803" xr:uid="{00000000-0005-0000-0000-000003750000}"/>
    <cellStyle name="Output 4 3 3 2 4 3" xfId="28804" xr:uid="{00000000-0005-0000-0000-000004750000}"/>
    <cellStyle name="Output 4 3 3 2 5" xfId="28805" xr:uid="{00000000-0005-0000-0000-000005750000}"/>
    <cellStyle name="Output 4 3 3 2 5 2" xfId="28806" xr:uid="{00000000-0005-0000-0000-000006750000}"/>
    <cellStyle name="Output 4 3 3 2 5 3" xfId="28807" xr:uid="{00000000-0005-0000-0000-000007750000}"/>
    <cellStyle name="Output 4 3 3 2 6" xfId="28808" xr:uid="{00000000-0005-0000-0000-000008750000}"/>
    <cellStyle name="Output 4 3 3 2 6 2" xfId="28809" xr:uid="{00000000-0005-0000-0000-000009750000}"/>
    <cellStyle name="Output 4 3 3 2 6 3" xfId="28810" xr:uid="{00000000-0005-0000-0000-00000A750000}"/>
    <cellStyle name="Output 4 3 3 2 7" xfId="28811" xr:uid="{00000000-0005-0000-0000-00000B750000}"/>
    <cellStyle name="Output 4 3 3 2 8" xfId="28812" xr:uid="{00000000-0005-0000-0000-00000C750000}"/>
    <cellStyle name="Output 4 3 3 3" xfId="28813" xr:uid="{00000000-0005-0000-0000-00000D750000}"/>
    <cellStyle name="Output 4 3 3 3 2" xfId="28814" xr:uid="{00000000-0005-0000-0000-00000E750000}"/>
    <cellStyle name="Output 4 3 3 3 3" xfId="28815" xr:uid="{00000000-0005-0000-0000-00000F750000}"/>
    <cellStyle name="Output 4 3 3 4" xfId="28816" xr:uid="{00000000-0005-0000-0000-000010750000}"/>
    <cellStyle name="Output 4 3 3 4 2" xfId="28817" xr:uid="{00000000-0005-0000-0000-000011750000}"/>
    <cellStyle name="Output 4 3 3 4 3" xfId="28818" xr:uid="{00000000-0005-0000-0000-000012750000}"/>
    <cellStyle name="Output 4 3 3 5" xfId="28819" xr:uid="{00000000-0005-0000-0000-000013750000}"/>
    <cellStyle name="Output 4 3 3 5 2" xfId="28820" xr:uid="{00000000-0005-0000-0000-000014750000}"/>
    <cellStyle name="Output 4 3 3 5 3" xfId="28821" xr:uid="{00000000-0005-0000-0000-000015750000}"/>
    <cellStyle name="Output 4 3 3 6" xfId="28822" xr:uid="{00000000-0005-0000-0000-000016750000}"/>
    <cellStyle name="Output 4 3 3 6 2" xfId="28823" xr:uid="{00000000-0005-0000-0000-000017750000}"/>
    <cellStyle name="Output 4 3 3 6 3" xfId="28824" xr:uid="{00000000-0005-0000-0000-000018750000}"/>
    <cellStyle name="Output 4 3 3 7" xfId="28825" xr:uid="{00000000-0005-0000-0000-000019750000}"/>
    <cellStyle name="Output 4 3 3 7 2" xfId="28826" xr:uid="{00000000-0005-0000-0000-00001A750000}"/>
    <cellStyle name="Output 4 3 3 7 3" xfId="28827" xr:uid="{00000000-0005-0000-0000-00001B750000}"/>
    <cellStyle name="Output 4 3 3 8" xfId="28828" xr:uid="{00000000-0005-0000-0000-00001C750000}"/>
    <cellStyle name="Output 4 3 3 9" xfId="28829" xr:uid="{00000000-0005-0000-0000-00001D750000}"/>
    <cellStyle name="Output 4 3 4" xfId="28830" xr:uid="{00000000-0005-0000-0000-00001E750000}"/>
    <cellStyle name="Output 4 3 4 2" xfId="28831" xr:uid="{00000000-0005-0000-0000-00001F750000}"/>
    <cellStyle name="Output 4 3 4 2 2" xfId="28832" xr:uid="{00000000-0005-0000-0000-000020750000}"/>
    <cellStyle name="Output 4 3 4 2 2 2" xfId="28833" xr:uid="{00000000-0005-0000-0000-000021750000}"/>
    <cellStyle name="Output 4 3 4 2 2 3" xfId="28834" xr:uid="{00000000-0005-0000-0000-000022750000}"/>
    <cellStyle name="Output 4 3 4 2 3" xfId="28835" xr:uid="{00000000-0005-0000-0000-000023750000}"/>
    <cellStyle name="Output 4 3 4 2 3 2" xfId="28836" xr:uid="{00000000-0005-0000-0000-000024750000}"/>
    <cellStyle name="Output 4 3 4 2 3 3" xfId="28837" xr:uid="{00000000-0005-0000-0000-000025750000}"/>
    <cellStyle name="Output 4 3 4 2 4" xfId="28838" xr:uid="{00000000-0005-0000-0000-000026750000}"/>
    <cellStyle name="Output 4 3 4 2 4 2" xfId="28839" xr:uid="{00000000-0005-0000-0000-000027750000}"/>
    <cellStyle name="Output 4 3 4 2 4 3" xfId="28840" xr:uid="{00000000-0005-0000-0000-000028750000}"/>
    <cellStyle name="Output 4 3 4 2 5" xfId="28841" xr:uid="{00000000-0005-0000-0000-000029750000}"/>
    <cellStyle name="Output 4 3 4 2 5 2" xfId="28842" xr:uid="{00000000-0005-0000-0000-00002A750000}"/>
    <cellStyle name="Output 4 3 4 2 5 3" xfId="28843" xr:uid="{00000000-0005-0000-0000-00002B750000}"/>
    <cellStyle name="Output 4 3 4 2 6" xfId="28844" xr:uid="{00000000-0005-0000-0000-00002C750000}"/>
    <cellStyle name="Output 4 3 4 2 6 2" xfId="28845" xr:uid="{00000000-0005-0000-0000-00002D750000}"/>
    <cellStyle name="Output 4 3 4 2 6 3" xfId="28846" xr:uid="{00000000-0005-0000-0000-00002E750000}"/>
    <cellStyle name="Output 4 3 4 2 7" xfId="28847" xr:uid="{00000000-0005-0000-0000-00002F750000}"/>
    <cellStyle name="Output 4 3 4 2 8" xfId="28848" xr:uid="{00000000-0005-0000-0000-000030750000}"/>
    <cellStyle name="Output 4 3 4 3" xfId="28849" xr:uid="{00000000-0005-0000-0000-000031750000}"/>
    <cellStyle name="Output 4 3 4 3 2" xfId="28850" xr:uid="{00000000-0005-0000-0000-000032750000}"/>
    <cellStyle name="Output 4 3 4 3 3" xfId="28851" xr:uid="{00000000-0005-0000-0000-000033750000}"/>
    <cellStyle name="Output 4 3 4 4" xfId="28852" xr:uid="{00000000-0005-0000-0000-000034750000}"/>
    <cellStyle name="Output 4 3 4 4 2" xfId="28853" xr:uid="{00000000-0005-0000-0000-000035750000}"/>
    <cellStyle name="Output 4 3 4 4 3" xfId="28854" xr:uid="{00000000-0005-0000-0000-000036750000}"/>
    <cellStyle name="Output 4 3 4 5" xfId="28855" xr:uid="{00000000-0005-0000-0000-000037750000}"/>
    <cellStyle name="Output 4 3 4 5 2" xfId="28856" xr:uid="{00000000-0005-0000-0000-000038750000}"/>
    <cellStyle name="Output 4 3 4 5 3" xfId="28857" xr:uid="{00000000-0005-0000-0000-000039750000}"/>
    <cellStyle name="Output 4 3 4 6" xfId="28858" xr:uid="{00000000-0005-0000-0000-00003A750000}"/>
    <cellStyle name="Output 4 3 4 6 2" xfId="28859" xr:uid="{00000000-0005-0000-0000-00003B750000}"/>
    <cellStyle name="Output 4 3 4 6 3" xfId="28860" xr:uid="{00000000-0005-0000-0000-00003C750000}"/>
    <cellStyle name="Output 4 3 4 7" xfId="28861" xr:uid="{00000000-0005-0000-0000-00003D750000}"/>
    <cellStyle name="Output 4 3 4 7 2" xfId="28862" xr:uid="{00000000-0005-0000-0000-00003E750000}"/>
    <cellStyle name="Output 4 3 4 7 3" xfId="28863" xr:uid="{00000000-0005-0000-0000-00003F750000}"/>
    <cellStyle name="Output 4 3 4 8" xfId="28864" xr:uid="{00000000-0005-0000-0000-000040750000}"/>
    <cellStyle name="Output 4 3 4 9" xfId="28865" xr:uid="{00000000-0005-0000-0000-000041750000}"/>
    <cellStyle name="Output 4 3 5" xfId="28866" xr:uid="{00000000-0005-0000-0000-000042750000}"/>
    <cellStyle name="Output 4 3 5 2" xfId="28867" xr:uid="{00000000-0005-0000-0000-000043750000}"/>
    <cellStyle name="Output 4 3 5 2 2" xfId="28868" xr:uid="{00000000-0005-0000-0000-000044750000}"/>
    <cellStyle name="Output 4 3 5 2 3" xfId="28869" xr:uid="{00000000-0005-0000-0000-000045750000}"/>
    <cellStyle name="Output 4 3 5 3" xfId="28870" xr:uid="{00000000-0005-0000-0000-000046750000}"/>
    <cellStyle name="Output 4 3 5 3 2" xfId="28871" xr:uid="{00000000-0005-0000-0000-000047750000}"/>
    <cellStyle name="Output 4 3 5 3 3" xfId="28872" xr:uid="{00000000-0005-0000-0000-000048750000}"/>
    <cellStyle name="Output 4 3 5 4" xfId="28873" xr:uid="{00000000-0005-0000-0000-000049750000}"/>
    <cellStyle name="Output 4 3 5 4 2" xfId="28874" xr:uid="{00000000-0005-0000-0000-00004A750000}"/>
    <cellStyle name="Output 4 3 5 4 3" xfId="28875" xr:uid="{00000000-0005-0000-0000-00004B750000}"/>
    <cellStyle name="Output 4 3 5 5" xfId="28876" xr:uid="{00000000-0005-0000-0000-00004C750000}"/>
    <cellStyle name="Output 4 3 5 5 2" xfId="28877" xr:uid="{00000000-0005-0000-0000-00004D750000}"/>
    <cellStyle name="Output 4 3 5 5 3" xfId="28878" xr:uid="{00000000-0005-0000-0000-00004E750000}"/>
    <cellStyle name="Output 4 3 5 6" xfId="28879" xr:uid="{00000000-0005-0000-0000-00004F750000}"/>
    <cellStyle name="Output 4 3 5 6 2" xfId="28880" xr:uid="{00000000-0005-0000-0000-000050750000}"/>
    <cellStyle name="Output 4 3 5 6 3" xfId="28881" xr:uid="{00000000-0005-0000-0000-000051750000}"/>
    <cellStyle name="Output 4 3 5 7" xfId="28882" xr:uid="{00000000-0005-0000-0000-000052750000}"/>
    <cellStyle name="Output 4 3 5 8" xfId="28883" xr:uid="{00000000-0005-0000-0000-000053750000}"/>
    <cellStyle name="Output 4 3 6" xfId="28884" xr:uid="{00000000-0005-0000-0000-000054750000}"/>
    <cellStyle name="Output 4 3 6 2" xfId="28885" xr:uid="{00000000-0005-0000-0000-000055750000}"/>
    <cellStyle name="Output 4 3 6 3" xfId="28886" xr:uid="{00000000-0005-0000-0000-000056750000}"/>
    <cellStyle name="Output 4 3 7" xfId="28887" xr:uid="{00000000-0005-0000-0000-000057750000}"/>
    <cellStyle name="Output 4 3 7 2" xfId="28888" xr:uid="{00000000-0005-0000-0000-000058750000}"/>
    <cellStyle name="Output 4 3 7 3" xfId="28889" xr:uid="{00000000-0005-0000-0000-000059750000}"/>
    <cellStyle name="Output 4 3 8" xfId="28890" xr:uid="{00000000-0005-0000-0000-00005A750000}"/>
    <cellStyle name="Output 4 3 8 2" xfId="28891" xr:uid="{00000000-0005-0000-0000-00005B750000}"/>
    <cellStyle name="Output 4 3 8 3" xfId="28892" xr:uid="{00000000-0005-0000-0000-00005C750000}"/>
    <cellStyle name="Output 4 3 9" xfId="28893" xr:uid="{00000000-0005-0000-0000-00005D750000}"/>
    <cellStyle name="Output 4 3 9 2" xfId="28894" xr:uid="{00000000-0005-0000-0000-00005E750000}"/>
    <cellStyle name="Output 4 3 9 3" xfId="28895" xr:uid="{00000000-0005-0000-0000-00005F750000}"/>
    <cellStyle name="Output 4 4" xfId="28896" xr:uid="{00000000-0005-0000-0000-000060750000}"/>
    <cellStyle name="Output 4 4 10" xfId="28897" xr:uid="{00000000-0005-0000-0000-000061750000}"/>
    <cellStyle name="Output 4 4 10 2" xfId="28898" xr:uid="{00000000-0005-0000-0000-000062750000}"/>
    <cellStyle name="Output 4 4 10 3" xfId="28899" xr:uid="{00000000-0005-0000-0000-000063750000}"/>
    <cellStyle name="Output 4 4 11" xfId="28900" xr:uid="{00000000-0005-0000-0000-000064750000}"/>
    <cellStyle name="Output 4 4 12" xfId="28901" xr:uid="{00000000-0005-0000-0000-000065750000}"/>
    <cellStyle name="Output 4 4 2" xfId="28902" xr:uid="{00000000-0005-0000-0000-000066750000}"/>
    <cellStyle name="Output 4 4 2 2" xfId="28903" xr:uid="{00000000-0005-0000-0000-000067750000}"/>
    <cellStyle name="Output 4 4 2 2 2" xfId="28904" xr:uid="{00000000-0005-0000-0000-000068750000}"/>
    <cellStyle name="Output 4 4 2 2 2 2" xfId="28905" xr:uid="{00000000-0005-0000-0000-000069750000}"/>
    <cellStyle name="Output 4 4 2 2 2 3" xfId="28906" xr:uid="{00000000-0005-0000-0000-00006A750000}"/>
    <cellStyle name="Output 4 4 2 2 3" xfId="28907" xr:uid="{00000000-0005-0000-0000-00006B750000}"/>
    <cellStyle name="Output 4 4 2 2 3 2" xfId="28908" xr:uid="{00000000-0005-0000-0000-00006C750000}"/>
    <cellStyle name="Output 4 4 2 2 3 3" xfId="28909" xr:uid="{00000000-0005-0000-0000-00006D750000}"/>
    <cellStyle name="Output 4 4 2 2 4" xfId="28910" xr:uid="{00000000-0005-0000-0000-00006E750000}"/>
    <cellStyle name="Output 4 4 2 2 4 2" xfId="28911" xr:uid="{00000000-0005-0000-0000-00006F750000}"/>
    <cellStyle name="Output 4 4 2 2 4 3" xfId="28912" xr:uid="{00000000-0005-0000-0000-000070750000}"/>
    <cellStyle name="Output 4 4 2 2 5" xfId="28913" xr:uid="{00000000-0005-0000-0000-000071750000}"/>
    <cellStyle name="Output 4 4 2 2 5 2" xfId="28914" xr:uid="{00000000-0005-0000-0000-000072750000}"/>
    <cellStyle name="Output 4 4 2 2 5 3" xfId="28915" xr:uid="{00000000-0005-0000-0000-000073750000}"/>
    <cellStyle name="Output 4 4 2 2 6" xfId="28916" xr:uid="{00000000-0005-0000-0000-000074750000}"/>
    <cellStyle name="Output 4 4 2 2 6 2" xfId="28917" xr:uid="{00000000-0005-0000-0000-000075750000}"/>
    <cellStyle name="Output 4 4 2 2 6 3" xfId="28918" xr:uid="{00000000-0005-0000-0000-000076750000}"/>
    <cellStyle name="Output 4 4 2 2 7" xfId="28919" xr:uid="{00000000-0005-0000-0000-000077750000}"/>
    <cellStyle name="Output 4 4 2 2 8" xfId="28920" xr:uid="{00000000-0005-0000-0000-000078750000}"/>
    <cellStyle name="Output 4 4 2 3" xfId="28921" xr:uid="{00000000-0005-0000-0000-000079750000}"/>
    <cellStyle name="Output 4 4 2 3 2" xfId="28922" xr:uid="{00000000-0005-0000-0000-00007A750000}"/>
    <cellStyle name="Output 4 4 2 3 3" xfId="28923" xr:uid="{00000000-0005-0000-0000-00007B750000}"/>
    <cellStyle name="Output 4 4 2 4" xfId="28924" xr:uid="{00000000-0005-0000-0000-00007C750000}"/>
    <cellStyle name="Output 4 4 2 4 2" xfId="28925" xr:uid="{00000000-0005-0000-0000-00007D750000}"/>
    <cellStyle name="Output 4 4 2 4 3" xfId="28926" xr:uid="{00000000-0005-0000-0000-00007E750000}"/>
    <cellStyle name="Output 4 4 2 5" xfId="28927" xr:uid="{00000000-0005-0000-0000-00007F750000}"/>
    <cellStyle name="Output 4 4 2 5 2" xfId="28928" xr:uid="{00000000-0005-0000-0000-000080750000}"/>
    <cellStyle name="Output 4 4 2 5 3" xfId="28929" xr:uid="{00000000-0005-0000-0000-000081750000}"/>
    <cellStyle name="Output 4 4 2 6" xfId="28930" xr:uid="{00000000-0005-0000-0000-000082750000}"/>
    <cellStyle name="Output 4 4 2 6 2" xfId="28931" xr:uid="{00000000-0005-0000-0000-000083750000}"/>
    <cellStyle name="Output 4 4 2 6 3" xfId="28932" xr:uid="{00000000-0005-0000-0000-000084750000}"/>
    <cellStyle name="Output 4 4 2 7" xfId="28933" xr:uid="{00000000-0005-0000-0000-000085750000}"/>
    <cellStyle name="Output 4 4 2 7 2" xfId="28934" xr:uid="{00000000-0005-0000-0000-000086750000}"/>
    <cellStyle name="Output 4 4 2 7 3" xfId="28935" xr:uid="{00000000-0005-0000-0000-000087750000}"/>
    <cellStyle name="Output 4 4 2 8" xfId="28936" xr:uid="{00000000-0005-0000-0000-000088750000}"/>
    <cellStyle name="Output 4 4 2 9" xfId="28937" xr:uid="{00000000-0005-0000-0000-000089750000}"/>
    <cellStyle name="Output 4 4 3" xfId="28938" xr:uid="{00000000-0005-0000-0000-00008A750000}"/>
    <cellStyle name="Output 4 4 3 2" xfId="28939" xr:uid="{00000000-0005-0000-0000-00008B750000}"/>
    <cellStyle name="Output 4 4 3 2 2" xfId="28940" xr:uid="{00000000-0005-0000-0000-00008C750000}"/>
    <cellStyle name="Output 4 4 3 2 2 2" xfId="28941" xr:uid="{00000000-0005-0000-0000-00008D750000}"/>
    <cellStyle name="Output 4 4 3 2 2 3" xfId="28942" xr:uid="{00000000-0005-0000-0000-00008E750000}"/>
    <cellStyle name="Output 4 4 3 2 3" xfId="28943" xr:uid="{00000000-0005-0000-0000-00008F750000}"/>
    <cellStyle name="Output 4 4 3 2 3 2" xfId="28944" xr:uid="{00000000-0005-0000-0000-000090750000}"/>
    <cellStyle name="Output 4 4 3 2 3 3" xfId="28945" xr:uid="{00000000-0005-0000-0000-000091750000}"/>
    <cellStyle name="Output 4 4 3 2 4" xfId="28946" xr:uid="{00000000-0005-0000-0000-000092750000}"/>
    <cellStyle name="Output 4 4 3 2 4 2" xfId="28947" xr:uid="{00000000-0005-0000-0000-000093750000}"/>
    <cellStyle name="Output 4 4 3 2 4 3" xfId="28948" xr:uid="{00000000-0005-0000-0000-000094750000}"/>
    <cellStyle name="Output 4 4 3 2 5" xfId="28949" xr:uid="{00000000-0005-0000-0000-000095750000}"/>
    <cellStyle name="Output 4 4 3 2 5 2" xfId="28950" xr:uid="{00000000-0005-0000-0000-000096750000}"/>
    <cellStyle name="Output 4 4 3 2 5 3" xfId="28951" xr:uid="{00000000-0005-0000-0000-000097750000}"/>
    <cellStyle name="Output 4 4 3 2 6" xfId="28952" xr:uid="{00000000-0005-0000-0000-000098750000}"/>
    <cellStyle name="Output 4 4 3 2 6 2" xfId="28953" xr:uid="{00000000-0005-0000-0000-000099750000}"/>
    <cellStyle name="Output 4 4 3 2 6 3" xfId="28954" xr:uid="{00000000-0005-0000-0000-00009A750000}"/>
    <cellStyle name="Output 4 4 3 2 7" xfId="28955" xr:uid="{00000000-0005-0000-0000-00009B750000}"/>
    <cellStyle name="Output 4 4 3 2 8" xfId="28956" xr:uid="{00000000-0005-0000-0000-00009C750000}"/>
    <cellStyle name="Output 4 4 3 3" xfId="28957" xr:uid="{00000000-0005-0000-0000-00009D750000}"/>
    <cellStyle name="Output 4 4 3 3 2" xfId="28958" xr:uid="{00000000-0005-0000-0000-00009E750000}"/>
    <cellStyle name="Output 4 4 3 3 3" xfId="28959" xr:uid="{00000000-0005-0000-0000-00009F750000}"/>
    <cellStyle name="Output 4 4 3 4" xfId="28960" xr:uid="{00000000-0005-0000-0000-0000A0750000}"/>
    <cellStyle name="Output 4 4 3 4 2" xfId="28961" xr:uid="{00000000-0005-0000-0000-0000A1750000}"/>
    <cellStyle name="Output 4 4 3 4 3" xfId="28962" xr:uid="{00000000-0005-0000-0000-0000A2750000}"/>
    <cellStyle name="Output 4 4 3 5" xfId="28963" xr:uid="{00000000-0005-0000-0000-0000A3750000}"/>
    <cellStyle name="Output 4 4 3 5 2" xfId="28964" xr:uid="{00000000-0005-0000-0000-0000A4750000}"/>
    <cellStyle name="Output 4 4 3 5 3" xfId="28965" xr:uid="{00000000-0005-0000-0000-0000A5750000}"/>
    <cellStyle name="Output 4 4 3 6" xfId="28966" xr:uid="{00000000-0005-0000-0000-0000A6750000}"/>
    <cellStyle name="Output 4 4 3 6 2" xfId="28967" xr:uid="{00000000-0005-0000-0000-0000A7750000}"/>
    <cellStyle name="Output 4 4 3 6 3" xfId="28968" xr:uid="{00000000-0005-0000-0000-0000A8750000}"/>
    <cellStyle name="Output 4 4 3 7" xfId="28969" xr:uid="{00000000-0005-0000-0000-0000A9750000}"/>
    <cellStyle name="Output 4 4 3 7 2" xfId="28970" xr:uid="{00000000-0005-0000-0000-0000AA750000}"/>
    <cellStyle name="Output 4 4 3 7 3" xfId="28971" xr:uid="{00000000-0005-0000-0000-0000AB750000}"/>
    <cellStyle name="Output 4 4 3 8" xfId="28972" xr:uid="{00000000-0005-0000-0000-0000AC750000}"/>
    <cellStyle name="Output 4 4 3 9" xfId="28973" xr:uid="{00000000-0005-0000-0000-0000AD750000}"/>
    <cellStyle name="Output 4 4 4" xfId="28974" xr:uid="{00000000-0005-0000-0000-0000AE750000}"/>
    <cellStyle name="Output 4 4 4 2" xfId="28975" xr:uid="{00000000-0005-0000-0000-0000AF750000}"/>
    <cellStyle name="Output 4 4 4 2 2" xfId="28976" xr:uid="{00000000-0005-0000-0000-0000B0750000}"/>
    <cellStyle name="Output 4 4 4 2 2 2" xfId="28977" xr:uid="{00000000-0005-0000-0000-0000B1750000}"/>
    <cellStyle name="Output 4 4 4 2 2 3" xfId="28978" xr:uid="{00000000-0005-0000-0000-0000B2750000}"/>
    <cellStyle name="Output 4 4 4 2 3" xfId="28979" xr:uid="{00000000-0005-0000-0000-0000B3750000}"/>
    <cellStyle name="Output 4 4 4 2 3 2" xfId="28980" xr:uid="{00000000-0005-0000-0000-0000B4750000}"/>
    <cellStyle name="Output 4 4 4 2 3 3" xfId="28981" xr:uid="{00000000-0005-0000-0000-0000B5750000}"/>
    <cellStyle name="Output 4 4 4 2 4" xfId="28982" xr:uid="{00000000-0005-0000-0000-0000B6750000}"/>
    <cellStyle name="Output 4 4 4 2 4 2" xfId="28983" xr:uid="{00000000-0005-0000-0000-0000B7750000}"/>
    <cellStyle name="Output 4 4 4 2 4 3" xfId="28984" xr:uid="{00000000-0005-0000-0000-0000B8750000}"/>
    <cellStyle name="Output 4 4 4 2 5" xfId="28985" xr:uid="{00000000-0005-0000-0000-0000B9750000}"/>
    <cellStyle name="Output 4 4 4 2 5 2" xfId="28986" xr:uid="{00000000-0005-0000-0000-0000BA750000}"/>
    <cellStyle name="Output 4 4 4 2 5 3" xfId="28987" xr:uid="{00000000-0005-0000-0000-0000BB750000}"/>
    <cellStyle name="Output 4 4 4 2 6" xfId="28988" xr:uid="{00000000-0005-0000-0000-0000BC750000}"/>
    <cellStyle name="Output 4 4 4 2 6 2" xfId="28989" xr:uid="{00000000-0005-0000-0000-0000BD750000}"/>
    <cellStyle name="Output 4 4 4 2 6 3" xfId="28990" xr:uid="{00000000-0005-0000-0000-0000BE750000}"/>
    <cellStyle name="Output 4 4 4 2 7" xfId="28991" xr:uid="{00000000-0005-0000-0000-0000BF750000}"/>
    <cellStyle name="Output 4 4 4 2 8" xfId="28992" xr:uid="{00000000-0005-0000-0000-0000C0750000}"/>
    <cellStyle name="Output 4 4 4 3" xfId="28993" xr:uid="{00000000-0005-0000-0000-0000C1750000}"/>
    <cellStyle name="Output 4 4 4 3 2" xfId="28994" xr:uid="{00000000-0005-0000-0000-0000C2750000}"/>
    <cellStyle name="Output 4 4 4 3 3" xfId="28995" xr:uid="{00000000-0005-0000-0000-0000C3750000}"/>
    <cellStyle name="Output 4 4 4 4" xfId="28996" xr:uid="{00000000-0005-0000-0000-0000C4750000}"/>
    <cellStyle name="Output 4 4 4 4 2" xfId="28997" xr:uid="{00000000-0005-0000-0000-0000C5750000}"/>
    <cellStyle name="Output 4 4 4 4 3" xfId="28998" xr:uid="{00000000-0005-0000-0000-0000C6750000}"/>
    <cellStyle name="Output 4 4 4 5" xfId="28999" xr:uid="{00000000-0005-0000-0000-0000C7750000}"/>
    <cellStyle name="Output 4 4 4 5 2" xfId="29000" xr:uid="{00000000-0005-0000-0000-0000C8750000}"/>
    <cellStyle name="Output 4 4 4 5 3" xfId="29001" xr:uid="{00000000-0005-0000-0000-0000C9750000}"/>
    <cellStyle name="Output 4 4 4 6" xfId="29002" xr:uid="{00000000-0005-0000-0000-0000CA750000}"/>
    <cellStyle name="Output 4 4 4 6 2" xfId="29003" xr:uid="{00000000-0005-0000-0000-0000CB750000}"/>
    <cellStyle name="Output 4 4 4 6 3" xfId="29004" xr:uid="{00000000-0005-0000-0000-0000CC750000}"/>
    <cellStyle name="Output 4 4 4 7" xfId="29005" xr:uid="{00000000-0005-0000-0000-0000CD750000}"/>
    <cellStyle name="Output 4 4 4 7 2" xfId="29006" xr:uid="{00000000-0005-0000-0000-0000CE750000}"/>
    <cellStyle name="Output 4 4 4 7 3" xfId="29007" xr:uid="{00000000-0005-0000-0000-0000CF750000}"/>
    <cellStyle name="Output 4 4 4 8" xfId="29008" xr:uid="{00000000-0005-0000-0000-0000D0750000}"/>
    <cellStyle name="Output 4 4 4 9" xfId="29009" xr:uid="{00000000-0005-0000-0000-0000D1750000}"/>
    <cellStyle name="Output 4 4 5" xfId="29010" xr:uid="{00000000-0005-0000-0000-0000D2750000}"/>
    <cellStyle name="Output 4 4 5 2" xfId="29011" xr:uid="{00000000-0005-0000-0000-0000D3750000}"/>
    <cellStyle name="Output 4 4 5 2 2" xfId="29012" xr:uid="{00000000-0005-0000-0000-0000D4750000}"/>
    <cellStyle name="Output 4 4 5 2 3" xfId="29013" xr:uid="{00000000-0005-0000-0000-0000D5750000}"/>
    <cellStyle name="Output 4 4 5 3" xfId="29014" xr:uid="{00000000-0005-0000-0000-0000D6750000}"/>
    <cellStyle name="Output 4 4 5 3 2" xfId="29015" xr:uid="{00000000-0005-0000-0000-0000D7750000}"/>
    <cellStyle name="Output 4 4 5 3 3" xfId="29016" xr:uid="{00000000-0005-0000-0000-0000D8750000}"/>
    <cellStyle name="Output 4 4 5 4" xfId="29017" xr:uid="{00000000-0005-0000-0000-0000D9750000}"/>
    <cellStyle name="Output 4 4 5 4 2" xfId="29018" xr:uid="{00000000-0005-0000-0000-0000DA750000}"/>
    <cellStyle name="Output 4 4 5 4 3" xfId="29019" xr:uid="{00000000-0005-0000-0000-0000DB750000}"/>
    <cellStyle name="Output 4 4 5 5" xfId="29020" xr:uid="{00000000-0005-0000-0000-0000DC750000}"/>
    <cellStyle name="Output 4 4 5 5 2" xfId="29021" xr:uid="{00000000-0005-0000-0000-0000DD750000}"/>
    <cellStyle name="Output 4 4 5 5 3" xfId="29022" xr:uid="{00000000-0005-0000-0000-0000DE750000}"/>
    <cellStyle name="Output 4 4 5 6" xfId="29023" xr:uid="{00000000-0005-0000-0000-0000DF750000}"/>
    <cellStyle name="Output 4 4 5 6 2" xfId="29024" xr:uid="{00000000-0005-0000-0000-0000E0750000}"/>
    <cellStyle name="Output 4 4 5 6 3" xfId="29025" xr:uid="{00000000-0005-0000-0000-0000E1750000}"/>
    <cellStyle name="Output 4 4 5 7" xfId="29026" xr:uid="{00000000-0005-0000-0000-0000E2750000}"/>
    <cellStyle name="Output 4 4 5 8" xfId="29027" xr:uid="{00000000-0005-0000-0000-0000E3750000}"/>
    <cellStyle name="Output 4 4 6" xfId="29028" xr:uid="{00000000-0005-0000-0000-0000E4750000}"/>
    <cellStyle name="Output 4 4 6 2" xfId="29029" xr:uid="{00000000-0005-0000-0000-0000E5750000}"/>
    <cellStyle name="Output 4 4 6 3" xfId="29030" xr:uid="{00000000-0005-0000-0000-0000E6750000}"/>
    <cellStyle name="Output 4 4 7" xfId="29031" xr:uid="{00000000-0005-0000-0000-0000E7750000}"/>
    <cellStyle name="Output 4 4 7 2" xfId="29032" xr:uid="{00000000-0005-0000-0000-0000E8750000}"/>
    <cellStyle name="Output 4 4 7 3" xfId="29033" xr:uid="{00000000-0005-0000-0000-0000E9750000}"/>
    <cellStyle name="Output 4 4 8" xfId="29034" xr:uid="{00000000-0005-0000-0000-0000EA750000}"/>
    <cellStyle name="Output 4 4 8 2" xfId="29035" xr:uid="{00000000-0005-0000-0000-0000EB750000}"/>
    <cellStyle name="Output 4 4 8 3" xfId="29036" xr:uid="{00000000-0005-0000-0000-0000EC750000}"/>
    <cellStyle name="Output 4 4 9" xfId="29037" xr:uid="{00000000-0005-0000-0000-0000ED750000}"/>
    <cellStyle name="Output 4 4 9 2" xfId="29038" xr:uid="{00000000-0005-0000-0000-0000EE750000}"/>
    <cellStyle name="Output 4 4 9 3" xfId="29039" xr:uid="{00000000-0005-0000-0000-0000EF750000}"/>
    <cellStyle name="Output 4 5" xfId="29040" xr:uid="{00000000-0005-0000-0000-0000F0750000}"/>
    <cellStyle name="Output 4 5 2" xfId="29041" xr:uid="{00000000-0005-0000-0000-0000F1750000}"/>
    <cellStyle name="Output 4 5 2 2" xfId="29042" xr:uid="{00000000-0005-0000-0000-0000F2750000}"/>
    <cellStyle name="Output 4 5 2 3" xfId="29043" xr:uid="{00000000-0005-0000-0000-0000F3750000}"/>
    <cellStyle name="Output 4 5 3" xfId="29044" xr:uid="{00000000-0005-0000-0000-0000F4750000}"/>
    <cellStyle name="Output 4 5 3 2" xfId="29045" xr:uid="{00000000-0005-0000-0000-0000F5750000}"/>
    <cellStyle name="Output 4 5 3 3" xfId="29046" xr:uid="{00000000-0005-0000-0000-0000F6750000}"/>
    <cellStyle name="Output 4 5 4" xfId="29047" xr:uid="{00000000-0005-0000-0000-0000F7750000}"/>
    <cellStyle name="Output 4 5 4 2" xfId="29048" xr:uid="{00000000-0005-0000-0000-0000F8750000}"/>
    <cellStyle name="Output 4 5 4 3" xfId="29049" xr:uid="{00000000-0005-0000-0000-0000F9750000}"/>
    <cellStyle name="Output 4 5 5" xfId="29050" xr:uid="{00000000-0005-0000-0000-0000FA750000}"/>
    <cellStyle name="Output 4 5 5 2" xfId="29051" xr:uid="{00000000-0005-0000-0000-0000FB750000}"/>
    <cellStyle name="Output 4 5 5 3" xfId="29052" xr:uid="{00000000-0005-0000-0000-0000FC750000}"/>
    <cellStyle name="Output 4 5 6" xfId="29053" xr:uid="{00000000-0005-0000-0000-0000FD750000}"/>
    <cellStyle name="Output 4 5 6 2" xfId="29054" xr:uid="{00000000-0005-0000-0000-0000FE750000}"/>
    <cellStyle name="Output 4 5 6 3" xfId="29055" xr:uid="{00000000-0005-0000-0000-0000FF750000}"/>
    <cellStyle name="Output 4 5 7" xfId="29056" xr:uid="{00000000-0005-0000-0000-000000760000}"/>
    <cellStyle name="Output 4 5 8" xfId="29057" xr:uid="{00000000-0005-0000-0000-000001760000}"/>
    <cellStyle name="Output 4 6" xfId="29058" xr:uid="{00000000-0005-0000-0000-000002760000}"/>
    <cellStyle name="Output 4 6 2" xfId="29059" xr:uid="{00000000-0005-0000-0000-000003760000}"/>
    <cellStyle name="Output 4 6 3" xfId="29060" xr:uid="{00000000-0005-0000-0000-000004760000}"/>
    <cellStyle name="Output 4 7" xfId="29061" xr:uid="{00000000-0005-0000-0000-000005760000}"/>
    <cellStyle name="Output 4 7 2" xfId="29062" xr:uid="{00000000-0005-0000-0000-000006760000}"/>
    <cellStyle name="Output 4 7 3" xfId="29063" xr:uid="{00000000-0005-0000-0000-000007760000}"/>
    <cellStyle name="Output 4 8" xfId="29064" xr:uid="{00000000-0005-0000-0000-000008760000}"/>
    <cellStyle name="Output 4 8 2" xfId="29065" xr:uid="{00000000-0005-0000-0000-000009760000}"/>
    <cellStyle name="Output 4 8 3" xfId="29066" xr:uid="{00000000-0005-0000-0000-00000A760000}"/>
    <cellStyle name="Output 4 9" xfId="29067" xr:uid="{00000000-0005-0000-0000-00000B760000}"/>
    <cellStyle name="Output 4 9 2" xfId="29068" xr:uid="{00000000-0005-0000-0000-00000C760000}"/>
    <cellStyle name="Output 4 9 3" xfId="29069" xr:uid="{00000000-0005-0000-0000-00000D760000}"/>
    <cellStyle name="Output 5" xfId="29070" xr:uid="{00000000-0005-0000-0000-00000E760000}"/>
    <cellStyle name="Output 5 10" xfId="29071" xr:uid="{00000000-0005-0000-0000-00000F760000}"/>
    <cellStyle name="Output 5 10 2" xfId="29072" xr:uid="{00000000-0005-0000-0000-000010760000}"/>
    <cellStyle name="Output 5 10 3" xfId="29073" xr:uid="{00000000-0005-0000-0000-000011760000}"/>
    <cellStyle name="Output 5 11" xfId="29074" xr:uid="{00000000-0005-0000-0000-000012760000}"/>
    <cellStyle name="Output 5 12" xfId="29075" xr:uid="{00000000-0005-0000-0000-000013760000}"/>
    <cellStyle name="Output 5 13" xfId="38152" xr:uid="{00000000-0005-0000-0000-000014760000}"/>
    <cellStyle name="Output 5 2" xfId="29076" xr:uid="{00000000-0005-0000-0000-000015760000}"/>
    <cellStyle name="Output 5 2 10" xfId="29077" xr:uid="{00000000-0005-0000-0000-000016760000}"/>
    <cellStyle name="Output 5 2 10 2" xfId="29078" xr:uid="{00000000-0005-0000-0000-000017760000}"/>
    <cellStyle name="Output 5 2 10 3" xfId="29079" xr:uid="{00000000-0005-0000-0000-000018760000}"/>
    <cellStyle name="Output 5 2 11" xfId="29080" xr:uid="{00000000-0005-0000-0000-000019760000}"/>
    <cellStyle name="Output 5 2 12" xfId="29081" xr:uid="{00000000-0005-0000-0000-00001A760000}"/>
    <cellStyle name="Output 5 2 2" xfId="29082" xr:uid="{00000000-0005-0000-0000-00001B760000}"/>
    <cellStyle name="Output 5 2 2 2" xfId="29083" xr:uid="{00000000-0005-0000-0000-00001C760000}"/>
    <cellStyle name="Output 5 2 2 2 2" xfId="29084" xr:uid="{00000000-0005-0000-0000-00001D760000}"/>
    <cellStyle name="Output 5 2 2 2 2 2" xfId="29085" xr:uid="{00000000-0005-0000-0000-00001E760000}"/>
    <cellStyle name="Output 5 2 2 2 2 3" xfId="29086" xr:uid="{00000000-0005-0000-0000-00001F760000}"/>
    <cellStyle name="Output 5 2 2 2 3" xfId="29087" xr:uid="{00000000-0005-0000-0000-000020760000}"/>
    <cellStyle name="Output 5 2 2 2 3 2" xfId="29088" xr:uid="{00000000-0005-0000-0000-000021760000}"/>
    <cellStyle name="Output 5 2 2 2 3 3" xfId="29089" xr:uid="{00000000-0005-0000-0000-000022760000}"/>
    <cellStyle name="Output 5 2 2 2 4" xfId="29090" xr:uid="{00000000-0005-0000-0000-000023760000}"/>
    <cellStyle name="Output 5 2 2 2 4 2" xfId="29091" xr:uid="{00000000-0005-0000-0000-000024760000}"/>
    <cellStyle name="Output 5 2 2 2 4 3" xfId="29092" xr:uid="{00000000-0005-0000-0000-000025760000}"/>
    <cellStyle name="Output 5 2 2 2 5" xfId="29093" xr:uid="{00000000-0005-0000-0000-000026760000}"/>
    <cellStyle name="Output 5 2 2 2 5 2" xfId="29094" xr:uid="{00000000-0005-0000-0000-000027760000}"/>
    <cellStyle name="Output 5 2 2 2 5 3" xfId="29095" xr:uid="{00000000-0005-0000-0000-000028760000}"/>
    <cellStyle name="Output 5 2 2 2 6" xfId="29096" xr:uid="{00000000-0005-0000-0000-000029760000}"/>
    <cellStyle name="Output 5 2 2 2 6 2" xfId="29097" xr:uid="{00000000-0005-0000-0000-00002A760000}"/>
    <cellStyle name="Output 5 2 2 2 6 3" xfId="29098" xr:uid="{00000000-0005-0000-0000-00002B760000}"/>
    <cellStyle name="Output 5 2 2 2 7" xfId="29099" xr:uid="{00000000-0005-0000-0000-00002C760000}"/>
    <cellStyle name="Output 5 2 2 2 8" xfId="29100" xr:uid="{00000000-0005-0000-0000-00002D760000}"/>
    <cellStyle name="Output 5 2 2 3" xfId="29101" xr:uid="{00000000-0005-0000-0000-00002E760000}"/>
    <cellStyle name="Output 5 2 2 3 2" xfId="29102" xr:uid="{00000000-0005-0000-0000-00002F760000}"/>
    <cellStyle name="Output 5 2 2 3 3" xfId="29103" xr:uid="{00000000-0005-0000-0000-000030760000}"/>
    <cellStyle name="Output 5 2 2 4" xfId="29104" xr:uid="{00000000-0005-0000-0000-000031760000}"/>
    <cellStyle name="Output 5 2 2 4 2" xfId="29105" xr:uid="{00000000-0005-0000-0000-000032760000}"/>
    <cellStyle name="Output 5 2 2 4 3" xfId="29106" xr:uid="{00000000-0005-0000-0000-000033760000}"/>
    <cellStyle name="Output 5 2 2 5" xfId="29107" xr:uid="{00000000-0005-0000-0000-000034760000}"/>
    <cellStyle name="Output 5 2 2 5 2" xfId="29108" xr:uid="{00000000-0005-0000-0000-000035760000}"/>
    <cellStyle name="Output 5 2 2 5 3" xfId="29109" xr:uid="{00000000-0005-0000-0000-000036760000}"/>
    <cellStyle name="Output 5 2 2 6" xfId="29110" xr:uid="{00000000-0005-0000-0000-000037760000}"/>
    <cellStyle name="Output 5 2 2 6 2" xfId="29111" xr:uid="{00000000-0005-0000-0000-000038760000}"/>
    <cellStyle name="Output 5 2 2 6 3" xfId="29112" xr:uid="{00000000-0005-0000-0000-000039760000}"/>
    <cellStyle name="Output 5 2 2 7" xfId="29113" xr:uid="{00000000-0005-0000-0000-00003A760000}"/>
    <cellStyle name="Output 5 2 2 7 2" xfId="29114" xr:uid="{00000000-0005-0000-0000-00003B760000}"/>
    <cellStyle name="Output 5 2 2 7 3" xfId="29115" xr:uid="{00000000-0005-0000-0000-00003C760000}"/>
    <cellStyle name="Output 5 2 2 8" xfId="29116" xr:uid="{00000000-0005-0000-0000-00003D760000}"/>
    <cellStyle name="Output 5 2 2 9" xfId="29117" xr:uid="{00000000-0005-0000-0000-00003E760000}"/>
    <cellStyle name="Output 5 2 3" xfId="29118" xr:uid="{00000000-0005-0000-0000-00003F760000}"/>
    <cellStyle name="Output 5 2 3 2" xfId="29119" xr:uid="{00000000-0005-0000-0000-000040760000}"/>
    <cellStyle name="Output 5 2 3 2 2" xfId="29120" xr:uid="{00000000-0005-0000-0000-000041760000}"/>
    <cellStyle name="Output 5 2 3 2 2 2" xfId="29121" xr:uid="{00000000-0005-0000-0000-000042760000}"/>
    <cellStyle name="Output 5 2 3 2 2 3" xfId="29122" xr:uid="{00000000-0005-0000-0000-000043760000}"/>
    <cellStyle name="Output 5 2 3 2 3" xfId="29123" xr:uid="{00000000-0005-0000-0000-000044760000}"/>
    <cellStyle name="Output 5 2 3 2 3 2" xfId="29124" xr:uid="{00000000-0005-0000-0000-000045760000}"/>
    <cellStyle name="Output 5 2 3 2 3 3" xfId="29125" xr:uid="{00000000-0005-0000-0000-000046760000}"/>
    <cellStyle name="Output 5 2 3 2 4" xfId="29126" xr:uid="{00000000-0005-0000-0000-000047760000}"/>
    <cellStyle name="Output 5 2 3 2 4 2" xfId="29127" xr:uid="{00000000-0005-0000-0000-000048760000}"/>
    <cellStyle name="Output 5 2 3 2 4 3" xfId="29128" xr:uid="{00000000-0005-0000-0000-000049760000}"/>
    <cellStyle name="Output 5 2 3 2 5" xfId="29129" xr:uid="{00000000-0005-0000-0000-00004A760000}"/>
    <cellStyle name="Output 5 2 3 2 5 2" xfId="29130" xr:uid="{00000000-0005-0000-0000-00004B760000}"/>
    <cellStyle name="Output 5 2 3 2 5 3" xfId="29131" xr:uid="{00000000-0005-0000-0000-00004C760000}"/>
    <cellStyle name="Output 5 2 3 2 6" xfId="29132" xr:uid="{00000000-0005-0000-0000-00004D760000}"/>
    <cellStyle name="Output 5 2 3 2 6 2" xfId="29133" xr:uid="{00000000-0005-0000-0000-00004E760000}"/>
    <cellStyle name="Output 5 2 3 2 6 3" xfId="29134" xr:uid="{00000000-0005-0000-0000-00004F760000}"/>
    <cellStyle name="Output 5 2 3 2 7" xfId="29135" xr:uid="{00000000-0005-0000-0000-000050760000}"/>
    <cellStyle name="Output 5 2 3 2 8" xfId="29136" xr:uid="{00000000-0005-0000-0000-000051760000}"/>
    <cellStyle name="Output 5 2 3 3" xfId="29137" xr:uid="{00000000-0005-0000-0000-000052760000}"/>
    <cellStyle name="Output 5 2 3 3 2" xfId="29138" xr:uid="{00000000-0005-0000-0000-000053760000}"/>
    <cellStyle name="Output 5 2 3 3 3" xfId="29139" xr:uid="{00000000-0005-0000-0000-000054760000}"/>
    <cellStyle name="Output 5 2 3 4" xfId="29140" xr:uid="{00000000-0005-0000-0000-000055760000}"/>
    <cellStyle name="Output 5 2 3 4 2" xfId="29141" xr:uid="{00000000-0005-0000-0000-000056760000}"/>
    <cellStyle name="Output 5 2 3 4 3" xfId="29142" xr:uid="{00000000-0005-0000-0000-000057760000}"/>
    <cellStyle name="Output 5 2 3 5" xfId="29143" xr:uid="{00000000-0005-0000-0000-000058760000}"/>
    <cellStyle name="Output 5 2 3 5 2" xfId="29144" xr:uid="{00000000-0005-0000-0000-000059760000}"/>
    <cellStyle name="Output 5 2 3 5 3" xfId="29145" xr:uid="{00000000-0005-0000-0000-00005A760000}"/>
    <cellStyle name="Output 5 2 3 6" xfId="29146" xr:uid="{00000000-0005-0000-0000-00005B760000}"/>
    <cellStyle name="Output 5 2 3 6 2" xfId="29147" xr:uid="{00000000-0005-0000-0000-00005C760000}"/>
    <cellStyle name="Output 5 2 3 6 3" xfId="29148" xr:uid="{00000000-0005-0000-0000-00005D760000}"/>
    <cellStyle name="Output 5 2 3 7" xfId="29149" xr:uid="{00000000-0005-0000-0000-00005E760000}"/>
    <cellStyle name="Output 5 2 3 7 2" xfId="29150" xr:uid="{00000000-0005-0000-0000-00005F760000}"/>
    <cellStyle name="Output 5 2 3 7 3" xfId="29151" xr:uid="{00000000-0005-0000-0000-000060760000}"/>
    <cellStyle name="Output 5 2 3 8" xfId="29152" xr:uid="{00000000-0005-0000-0000-000061760000}"/>
    <cellStyle name="Output 5 2 3 9" xfId="29153" xr:uid="{00000000-0005-0000-0000-000062760000}"/>
    <cellStyle name="Output 5 2 4" xfId="29154" xr:uid="{00000000-0005-0000-0000-000063760000}"/>
    <cellStyle name="Output 5 2 4 2" xfId="29155" xr:uid="{00000000-0005-0000-0000-000064760000}"/>
    <cellStyle name="Output 5 2 4 2 2" xfId="29156" xr:uid="{00000000-0005-0000-0000-000065760000}"/>
    <cellStyle name="Output 5 2 4 2 2 2" xfId="29157" xr:uid="{00000000-0005-0000-0000-000066760000}"/>
    <cellStyle name="Output 5 2 4 2 2 3" xfId="29158" xr:uid="{00000000-0005-0000-0000-000067760000}"/>
    <cellStyle name="Output 5 2 4 2 3" xfId="29159" xr:uid="{00000000-0005-0000-0000-000068760000}"/>
    <cellStyle name="Output 5 2 4 2 3 2" xfId="29160" xr:uid="{00000000-0005-0000-0000-000069760000}"/>
    <cellStyle name="Output 5 2 4 2 3 3" xfId="29161" xr:uid="{00000000-0005-0000-0000-00006A760000}"/>
    <cellStyle name="Output 5 2 4 2 4" xfId="29162" xr:uid="{00000000-0005-0000-0000-00006B760000}"/>
    <cellStyle name="Output 5 2 4 2 4 2" xfId="29163" xr:uid="{00000000-0005-0000-0000-00006C760000}"/>
    <cellStyle name="Output 5 2 4 2 4 3" xfId="29164" xr:uid="{00000000-0005-0000-0000-00006D760000}"/>
    <cellStyle name="Output 5 2 4 2 5" xfId="29165" xr:uid="{00000000-0005-0000-0000-00006E760000}"/>
    <cellStyle name="Output 5 2 4 2 5 2" xfId="29166" xr:uid="{00000000-0005-0000-0000-00006F760000}"/>
    <cellStyle name="Output 5 2 4 2 5 3" xfId="29167" xr:uid="{00000000-0005-0000-0000-000070760000}"/>
    <cellStyle name="Output 5 2 4 2 6" xfId="29168" xr:uid="{00000000-0005-0000-0000-000071760000}"/>
    <cellStyle name="Output 5 2 4 2 6 2" xfId="29169" xr:uid="{00000000-0005-0000-0000-000072760000}"/>
    <cellStyle name="Output 5 2 4 2 6 3" xfId="29170" xr:uid="{00000000-0005-0000-0000-000073760000}"/>
    <cellStyle name="Output 5 2 4 2 7" xfId="29171" xr:uid="{00000000-0005-0000-0000-000074760000}"/>
    <cellStyle name="Output 5 2 4 2 8" xfId="29172" xr:uid="{00000000-0005-0000-0000-000075760000}"/>
    <cellStyle name="Output 5 2 4 3" xfId="29173" xr:uid="{00000000-0005-0000-0000-000076760000}"/>
    <cellStyle name="Output 5 2 4 3 2" xfId="29174" xr:uid="{00000000-0005-0000-0000-000077760000}"/>
    <cellStyle name="Output 5 2 4 3 3" xfId="29175" xr:uid="{00000000-0005-0000-0000-000078760000}"/>
    <cellStyle name="Output 5 2 4 4" xfId="29176" xr:uid="{00000000-0005-0000-0000-000079760000}"/>
    <cellStyle name="Output 5 2 4 4 2" xfId="29177" xr:uid="{00000000-0005-0000-0000-00007A760000}"/>
    <cellStyle name="Output 5 2 4 4 3" xfId="29178" xr:uid="{00000000-0005-0000-0000-00007B760000}"/>
    <cellStyle name="Output 5 2 4 5" xfId="29179" xr:uid="{00000000-0005-0000-0000-00007C760000}"/>
    <cellStyle name="Output 5 2 4 5 2" xfId="29180" xr:uid="{00000000-0005-0000-0000-00007D760000}"/>
    <cellStyle name="Output 5 2 4 5 3" xfId="29181" xr:uid="{00000000-0005-0000-0000-00007E760000}"/>
    <cellStyle name="Output 5 2 4 6" xfId="29182" xr:uid="{00000000-0005-0000-0000-00007F760000}"/>
    <cellStyle name="Output 5 2 4 6 2" xfId="29183" xr:uid="{00000000-0005-0000-0000-000080760000}"/>
    <cellStyle name="Output 5 2 4 6 3" xfId="29184" xr:uid="{00000000-0005-0000-0000-000081760000}"/>
    <cellStyle name="Output 5 2 4 7" xfId="29185" xr:uid="{00000000-0005-0000-0000-000082760000}"/>
    <cellStyle name="Output 5 2 4 7 2" xfId="29186" xr:uid="{00000000-0005-0000-0000-000083760000}"/>
    <cellStyle name="Output 5 2 4 7 3" xfId="29187" xr:uid="{00000000-0005-0000-0000-000084760000}"/>
    <cellStyle name="Output 5 2 4 8" xfId="29188" xr:uid="{00000000-0005-0000-0000-000085760000}"/>
    <cellStyle name="Output 5 2 4 9" xfId="29189" xr:uid="{00000000-0005-0000-0000-000086760000}"/>
    <cellStyle name="Output 5 2 5" xfId="29190" xr:uid="{00000000-0005-0000-0000-000087760000}"/>
    <cellStyle name="Output 5 2 5 2" xfId="29191" xr:uid="{00000000-0005-0000-0000-000088760000}"/>
    <cellStyle name="Output 5 2 5 2 2" xfId="29192" xr:uid="{00000000-0005-0000-0000-000089760000}"/>
    <cellStyle name="Output 5 2 5 2 3" xfId="29193" xr:uid="{00000000-0005-0000-0000-00008A760000}"/>
    <cellStyle name="Output 5 2 5 3" xfId="29194" xr:uid="{00000000-0005-0000-0000-00008B760000}"/>
    <cellStyle name="Output 5 2 5 3 2" xfId="29195" xr:uid="{00000000-0005-0000-0000-00008C760000}"/>
    <cellStyle name="Output 5 2 5 3 3" xfId="29196" xr:uid="{00000000-0005-0000-0000-00008D760000}"/>
    <cellStyle name="Output 5 2 5 4" xfId="29197" xr:uid="{00000000-0005-0000-0000-00008E760000}"/>
    <cellStyle name="Output 5 2 5 4 2" xfId="29198" xr:uid="{00000000-0005-0000-0000-00008F760000}"/>
    <cellStyle name="Output 5 2 5 4 3" xfId="29199" xr:uid="{00000000-0005-0000-0000-000090760000}"/>
    <cellStyle name="Output 5 2 5 5" xfId="29200" xr:uid="{00000000-0005-0000-0000-000091760000}"/>
    <cellStyle name="Output 5 2 5 5 2" xfId="29201" xr:uid="{00000000-0005-0000-0000-000092760000}"/>
    <cellStyle name="Output 5 2 5 5 3" xfId="29202" xr:uid="{00000000-0005-0000-0000-000093760000}"/>
    <cellStyle name="Output 5 2 5 6" xfId="29203" xr:uid="{00000000-0005-0000-0000-000094760000}"/>
    <cellStyle name="Output 5 2 5 6 2" xfId="29204" xr:uid="{00000000-0005-0000-0000-000095760000}"/>
    <cellStyle name="Output 5 2 5 6 3" xfId="29205" xr:uid="{00000000-0005-0000-0000-000096760000}"/>
    <cellStyle name="Output 5 2 5 7" xfId="29206" xr:uid="{00000000-0005-0000-0000-000097760000}"/>
    <cellStyle name="Output 5 2 5 8" xfId="29207" xr:uid="{00000000-0005-0000-0000-000098760000}"/>
    <cellStyle name="Output 5 2 6" xfId="29208" xr:uid="{00000000-0005-0000-0000-000099760000}"/>
    <cellStyle name="Output 5 2 6 2" xfId="29209" xr:uid="{00000000-0005-0000-0000-00009A760000}"/>
    <cellStyle name="Output 5 2 6 3" xfId="29210" xr:uid="{00000000-0005-0000-0000-00009B760000}"/>
    <cellStyle name="Output 5 2 7" xfId="29211" xr:uid="{00000000-0005-0000-0000-00009C760000}"/>
    <cellStyle name="Output 5 2 7 2" xfId="29212" xr:uid="{00000000-0005-0000-0000-00009D760000}"/>
    <cellStyle name="Output 5 2 7 3" xfId="29213" xr:uid="{00000000-0005-0000-0000-00009E760000}"/>
    <cellStyle name="Output 5 2 8" xfId="29214" xr:uid="{00000000-0005-0000-0000-00009F760000}"/>
    <cellStyle name="Output 5 2 8 2" xfId="29215" xr:uid="{00000000-0005-0000-0000-0000A0760000}"/>
    <cellStyle name="Output 5 2 8 3" xfId="29216" xr:uid="{00000000-0005-0000-0000-0000A1760000}"/>
    <cellStyle name="Output 5 2 9" xfId="29217" xr:uid="{00000000-0005-0000-0000-0000A2760000}"/>
    <cellStyle name="Output 5 2 9 2" xfId="29218" xr:uid="{00000000-0005-0000-0000-0000A3760000}"/>
    <cellStyle name="Output 5 2 9 3" xfId="29219" xr:uid="{00000000-0005-0000-0000-0000A4760000}"/>
    <cellStyle name="Output 5 3" xfId="29220" xr:uid="{00000000-0005-0000-0000-0000A5760000}"/>
    <cellStyle name="Output 5 3 10" xfId="29221" xr:uid="{00000000-0005-0000-0000-0000A6760000}"/>
    <cellStyle name="Output 5 3 10 2" xfId="29222" xr:uid="{00000000-0005-0000-0000-0000A7760000}"/>
    <cellStyle name="Output 5 3 10 3" xfId="29223" xr:uid="{00000000-0005-0000-0000-0000A8760000}"/>
    <cellStyle name="Output 5 3 11" xfId="29224" xr:uid="{00000000-0005-0000-0000-0000A9760000}"/>
    <cellStyle name="Output 5 3 12" xfId="29225" xr:uid="{00000000-0005-0000-0000-0000AA760000}"/>
    <cellStyle name="Output 5 3 2" xfId="29226" xr:uid="{00000000-0005-0000-0000-0000AB760000}"/>
    <cellStyle name="Output 5 3 2 2" xfId="29227" xr:uid="{00000000-0005-0000-0000-0000AC760000}"/>
    <cellStyle name="Output 5 3 2 2 2" xfId="29228" xr:uid="{00000000-0005-0000-0000-0000AD760000}"/>
    <cellStyle name="Output 5 3 2 2 2 2" xfId="29229" xr:uid="{00000000-0005-0000-0000-0000AE760000}"/>
    <cellStyle name="Output 5 3 2 2 2 3" xfId="29230" xr:uid="{00000000-0005-0000-0000-0000AF760000}"/>
    <cellStyle name="Output 5 3 2 2 3" xfId="29231" xr:uid="{00000000-0005-0000-0000-0000B0760000}"/>
    <cellStyle name="Output 5 3 2 2 3 2" xfId="29232" xr:uid="{00000000-0005-0000-0000-0000B1760000}"/>
    <cellStyle name="Output 5 3 2 2 3 3" xfId="29233" xr:uid="{00000000-0005-0000-0000-0000B2760000}"/>
    <cellStyle name="Output 5 3 2 2 4" xfId="29234" xr:uid="{00000000-0005-0000-0000-0000B3760000}"/>
    <cellStyle name="Output 5 3 2 2 4 2" xfId="29235" xr:uid="{00000000-0005-0000-0000-0000B4760000}"/>
    <cellStyle name="Output 5 3 2 2 4 3" xfId="29236" xr:uid="{00000000-0005-0000-0000-0000B5760000}"/>
    <cellStyle name="Output 5 3 2 2 5" xfId="29237" xr:uid="{00000000-0005-0000-0000-0000B6760000}"/>
    <cellStyle name="Output 5 3 2 2 5 2" xfId="29238" xr:uid="{00000000-0005-0000-0000-0000B7760000}"/>
    <cellStyle name="Output 5 3 2 2 5 3" xfId="29239" xr:uid="{00000000-0005-0000-0000-0000B8760000}"/>
    <cellStyle name="Output 5 3 2 2 6" xfId="29240" xr:uid="{00000000-0005-0000-0000-0000B9760000}"/>
    <cellStyle name="Output 5 3 2 2 6 2" xfId="29241" xr:uid="{00000000-0005-0000-0000-0000BA760000}"/>
    <cellStyle name="Output 5 3 2 2 6 3" xfId="29242" xr:uid="{00000000-0005-0000-0000-0000BB760000}"/>
    <cellStyle name="Output 5 3 2 2 7" xfId="29243" xr:uid="{00000000-0005-0000-0000-0000BC760000}"/>
    <cellStyle name="Output 5 3 2 2 8" xfId="29244" xr:uid="{00000000-0005-0000-0000-0000BD760000}"/>
    <cellStyle name="Output 5 3 2 3" xfId="29245" xr:uid="{00000000-0005-0000-0000-0000BE760000}"/>
    <cellStyle name="Output 5 3 2 3 2" xfId="29246" xr:uid="{00000000-0005-0000-0000-0000BF760000}"/>
    <cellStyle name="Output 5 3 2 3 3" xfId="29247" xr:uid="{00000000-0005-0000-0000-0000C0760000}"/>
    <cellStyle name="Output 5 3 2 4" xfId="29248" xr:uid="{00000000-0005-0000-0000-0000C1760000}"/>
    <cellStyle name="Output 5 3 2 4 2" xfId="29249" xr:uid="{00000000-0005-0000-0000-0000C2760000}"/>
    <cellStyle name="Output 5 3 2 4 3" xfId="29250" xr:uid="{00000000-0005-0000-0000-0000C3760000}"/>
    <cellStyle name="Output 5 3 2 5" xfId="29251" xr:uid="{00000000-0005-0000-0000-0000C4760000}"/>
    <cellStyle name="Output 5 3 2 5 2" xfId="29252" xr:uid="{00000000-0005-0000-0000-0000C5760000}"/>
    <cellStyle name="Output 5 3 2 5 3" xfId="29253" xr:uid="{00000000-0005-0000-0000-0000C6760000}"/>
    <cellStyle name="Output 5 3 2 6" xfId="29254" xr:uid="{00000000-0005-0000-0000-0000C7760000}"/>
    <cellStyle name="Output 5 3 2 6 2" xfId="29255" xr:uid="{00000000-0005-0000-0000-0000C8760000}"/>
    <cellStyle name="Output 5 3 2 6 3" xfId="29256" xr:uid="{00000000-0005-0000-0000-0000C9760000}"/>
    <cellStyle name="Output 5 3 2 7" xfId="29257" xr:uid="{00000000-0005-0000-0000-0000CA760000}"/>
    <cellStyle name="Output 5 3 2 7 2" xfId="29258" xr:uid="{00000000-0005-0000-0000-0000CB760000}"/>
    <cellStyle name="Output 5 3 2 7 3" xfId="29259" xr:uid="{00000000-0005-0000-0000-0000CC760000}"/>
    <cellStyle name="Output 5 3 2 8" xfId="29260" xr:uid="{00000000-0005-0000-0000-0000CD760000}"/>
    <cellStyle name="Output 5 3 2 9" xfId="29261" xr:uid="{00000000-0005-0000-0000-0000CE760000}"/>
    <cellStyle name="Output 5 3 3" xfId="29262" xr:uid="{00000000-0005-0000-0000-0000CF760000}"/>
    <cellStyle name="Output 5 3 3 2" xfId="29263" xr:uid="{00000000-0005-0000-0000-0000D0760000}"/>
    <cellStyle name="Output 5 3 3 2 2" xfId="29264" xr:uid="{00000000-0005-0000-0000-0000D1760000}"/>
    <cellStyle name="Output 5 3 3 2 2 2" xfId="29265" xr:uid="{00000000-0005-0000-0000-0000D2760000}"/>
    <cellStyle name="Output 5 3 3 2 2 3" xfId="29266" xr:uid="{00000000-0005-0000-0000-0000D3760000}"/>
    <cellStyle name="Output 5 3 3 2 3" xfId="29267" xr:uid="{00000000-0005-0000-0000-0000D4760000}"/>
    <cellStyle name="Output 5 3 3 2 3 2" xfId="29268" xr:uid="{00000000-0005-0000-0000-0000D5760000}"/>
    <cellStyle name="Output 5 3 3 2 3 3" xfId="29269" xr:uid="{00000000-0005-0000-0000-0000D6760000}"/>
    <cellStyle name="Output 5 3 3 2 4" xfId="29270" xr:uid="{00000000-0005-0000-0000-0000D7760000}"/>
    <cellStyle name="Output 5 3 3 2 4 2" xfId="29271" xr:uid="{00000000-0005-0000-0000-0000D8760000}"/>
    <cellStyle name="Output 5 3 3 2 4 3" xfId="29272" xr:uid="{00000000-0005-0000-0000-0000D9760000}"/>
    <cellStyle name="Output 5 3 3 2 5" xfId="29273" xr:uid="{00000000-0005-0000-0000-0000DA760000}"/>
    <cellStyle name="Output 5 3 3 2 5 2" xfId="29274" xr:uid="{00000000-0005-0000-0000-0000DB760000}"/>
    <cellStyle name="Output 5 3 3 2 5 3" xfId="29275" xr:uid="{00000000-0005-0000-0000-0000DC760000}"/>
    <cellStyle name="Output 5 3 3 2 6" xfId="29276" xr:uid="{00000000-0005-0000-0000-0000DD760000}"/>
    <cellStyle name="Output 5 3 3 2 6 2" xfId="29277" xr:uid="{00000000-0005-0000-0000-0000DE760000}"/>
    <cellStyle name="Output 5 3 3 2 6 3" xfId="29278" xr:uid="{00000000-0005-0000-0000-0000DF760000}"/>
    <cellStyle name="Output 5 3 3 2 7" xfId="29279" xr:uid="{00000000-0005-0000-0000-0000E0760000}"/>
    <cellStyle name="Output 5 3 3 2 8" xfId="29280" xr:uid="{00000000-0005-0000-0000-0000E1760000}"/>
    <cellStyle name="Output 5 3 3 3" xfId="29281" xr:uid="{00000000-0005-0000-0000-0000E2760000}"/>
    <cellStyle name="Output 5 3 3 3 2" xfId="29282" xr:uid="{00000000-0005-0000-0000-0000E3760000}"/>
    <cellStyle name="Output 5 3 3 3 3" xfId="29283" xr:uid="{00000000-0005-0000-0000-0000E4760000}"/>
    <cellStyle name="Output 5 3 3 4" xfId="29284" xr:uid="{00000000-0005-0000-0000-0000E5760000}"/>
    <cellStyle name="Output 5 3 3 4 2" xfId="29285" xr:uid="{00000000-0005-0000-0000-0000E6760000}"/>
    <cellStyle name="Output 5 3 3 4 3" xfId="29286" xr:uid="{00000000-0005-0000-0000-0000E7760000}"/>
    <cellStyle name="Output 5 3 3 5" xfId="29287" xr:uid="{00000000-0005-0000-0000-0000E8760000}"/>
    <cellStyle name="Output 5 3 3 5 2" xfId="29288" xr:uid="{00000000-0005-0000-0000-0000E9760000}"/>
    <cellStyle name="Output 5 3 3 5 3" xfId="29289" xr:uid="{00000000-0005-0000-0000-0000EA760000}"/>
    <cellStyle name="Output 5 3 3 6" xfId="29290" xr:uid="{00000000-0005-0000-0000-0000EB760000}"/>
    <cellStyle name="Output 5 3 3 6 2" xfId="29291" xr:uid="{00000000-0005-0000-0000-0000EC760000}"/>
    <cellStyle name="Output 5 3 3 6 3" xfId="29292" xr:uid="{00000000-0005-0000-0000-0000ED760000}"/>
    <cellStyle name="Output 5 3 3 7" xfId="29293" xr:uid="{00000000-0005-0000-0000-0000EE760000}"/>
    <cellStyle name="Output 5 3 3 7 2" xfId="29294" xr:uid="{00000000-0005-0000-0000-0000EF760000}"/>
    <cellStyle name="Output 5 3 3 7 3" xfId="29295" xr:uid="{00000000-0005-0000-0000-0000F0760000}"/>
    <cellStyle name="Output 5 3 3 8" xfId="29296" xr:uid="{00000000-0005-0000-0000-0000F1760000}"/>
    <cellStyle name="Output 5 3 3 9" xfId="29297" xr:uid="{00000000-0005-0000-0000-0000F2760000}"/>
    <cellStyle name="Output 5 3 4" xfId="29298" xr:uid="{00000000-0005-0000-0000-0000F3760000}"/>
    <cellStyle name="Output 5 3 4 2" xfId="29299" xr:uid="{00000000-0005-0000-0000-0000F4760000}"/>
    <cellStyle name="Output 5 3 4 2 2" xfId="29300" xr:uid="{00000000-0005-0000-0000-0000F5760000}"/>
    <cellStyle name="Output 5 3 4 2 2 2" xfId="29301" xr:uid="{00000000-0005-0000-0000-0000F6760000}"/>
    <cellStyle name="Output 5 3 4 2 2 3" xfId="29302" xr:uid="{00000000-0005-0000-0000-0000F7760000}"/>
    <cellStyle name="Output 5 3 4 2 3" xfId="29303" xr:uid="{00000000-0005-0000-0000-0000F8760000}"/>
    <cellStyle name="Output 5 3 4 2 3 2" xfId="29304" xr:uid="{00000000-0005-0000-0000-0000F9760000}"/>
    <cellStyle name="Output 5 3 4 2 3 3" xfId="29305" xr:uid="{00000000-0005-0000-0000-0000FA760000}"/>
    <cellStyle name="Output 5 3 4 2 4" xfId="29306" xr:uid="{00000000-0005-0000-0000-0000FB760000}"/>
    <cellStyle name="Output 5 3 4 2 4 2" xfId="29307" xr:uid="{00000000-0005-0000-0000-0000FC760000}"/>
    <cellStyle name="Output 5 3 4 2 4 3" xfId="29308" xr:uid="{00000000-0005-0000-0000-0000FD760000}"/>
    <cellStyle name="Output 5 3 4 2 5" xfId="29309" xr:uid="{00000000-0005-0000-0000-0000FE760000}"/>
    <cellStyle name="Output 5 3 4 2 5 2" xfId="29310" xr:uid="{00000000-0005-0000-0000-0000FF760000}"/>
    <cellStyle name="Output 5 3 4 2 5 3" xfId="29311" xr:uid="{00000000-0005-0000-0000-000000770000}"/>
    <cellStyle name="Output 5 3 4 2 6" xfId="29312" xr:uid="{00000000-0005-0000-0000-000001770000}"/>
    <cellStyle name="Output 5 3 4 2 6 2" xfId="29313" xr:uid="{00000000-0005-0000-0000-000002770000}"/>
    <cellStyle name="Output 5 3 4 2 6 3" xfId="29314" xr:uid="{00000000-0005-0000-0000-000003770000}"/>
    <cellStyle name="Output 5 3 4 2 7" xfId="29315" xr:uid="{00000000-0005-0000-0000-000004770000}"/>
    <cellStyle name="Output 5 3 4 2 8" xfId="29316" xr:uid="{00000000-0005-0000-0000-000005770000}"/>
    <cellStyle name="Output 5 3 4 3" xfId="29317" xr:uid="{00000000-0005-0000-0000-000006770000}"/>
    <cellStyle name="Output 5 3 4 3 2" xfId="29318" xr:uid="{00000000-0005-0000-0000-000007770000}"/>
    <cellStyle name="Output 5 3 4 3 3" xfId="29319" xr:uid="{00000000-0005-0000-0000-000008770000}"/>
    <cellStyle name="Output 5 3 4 4" xfId="29320" xr:uid="{00000000-0005-0000-0000-000009770000}"/>
    <cellStyle name="Output 5 3 4 4 2" xfId="29321" xr:uid="{00000000-0005-0000-0000-00000A770000}"/>
    <cellStyle name="Output 5 3 4 4 3" xfId="29322" xr:uid="{00000000-0005-0000-0000-00000B770000}"/>
    <cellStyle name="Output 5 3 4 5" xfId="29323" xr:uid="{00000000-0005-0000-0000-00000C770000}"/>
    <cellStyle name="Output 5 3 4 5 2" xfId="29324" xr:uid="{00000000-0005-0000-0000-00000D770000}"/>
    <cellStyle name="Output 5 3 4 5 3" xfId="29325" xr:uid="{00000000-0005-0000-0000-00000E770000}"/>
    <cellStyle name="Output 5 3 4 6" xfId="29326" xr:uid="{00000000-0005-0000-0000-00000F770000}"/>
    <cellStyle name="Output 5 3 4 6 2" xfId="29327" xr:uid="{00000000-0005-0000-0000-000010770000}"/>
    <cellStyle name="Output 5 3 4 6 3" xfId="29328" xr:uid="{00000000-0005-0000-0000-000011770000}"/>
    <cellStyle name="Output 5 3 4 7" xfId="29329" xr:uid="{00000000-0005-0000-0000-000012770000}"/>
    <cellStyle name="Output 5 3 4 7 2" xfId="29330" xr:uid="{00000000-0005-0000-0000-000013770000}"/>
    <cellStyle name="Output 5 3 4 7 3" xfId="29331" xr:uid="{00000000-0005-0000-0000-000014770000}"/>
    <cellStyle name="Output 5 3 4 8" xfId="29332" xr:uid="{00000000-0005-0000-0000-000015770000}"/>
    <cellStyle name="Output 5 3 4 9" xfId="29333" xr:uid="{00000000-0005-0000-0000-000016770000}"/>
    <cellStyle name="Output 5 3 5" xfId="29334" xr:uid="{00000000-0005-0000-0000-000017770000}"/>
    <cellStyle name="Output 5 3 5 2" xfId="29335" xr:uid="{00000000-0005-0000-0000-000018770000}"/>
    <cellStyle name="Output 5 3 5 2 2" xfId="29336" xr:uid="{00000000-0005-0000-0000-000019770000}"/>
    <cellStyle name="Output 5 3 5 2 3" xfId="29337" xr:uid="{00000000-0005-0000-0000-00001A770000}"/>
    <cellStyle name="Output 5 3 5 3" xfId="29338" xr:uid="{00000000-0005-0000-0000-00001B770000}"/>
    <cellStyle name="Output 5 3 5 3 2" xfId="29339" xr:uid="{00000000-0005-0000-0000-00001C770000}"/>
    <cellStyle name="Output 5 3 5 3 3" xfId="29340" xr:uid="{00000000-0005-0000-0000-00001D770000}"/>
    <cellStyle name="Output 5 3 5 4" xfId="29341" xr:uid="{00000000-0005-0000-0000-00001E770000}"/>
    <cellStyle name="Output 5 3 5 4 2" xfId="29342" xr:uid="{00000000-0005-0000-0000-00001F770000}"/>
    <cellStyle name="Output 5 3 5 4 3" xfId="29343" xr:uid="{00000000-0005-0000-0000-000020770000}"/>
    <cellStyle name="Output 5 3 5 5" xfId="29344" xr:uid="{00000000-0005-0000-0000-000021770000}"/>
    <cellStyle name="Output 5 3 5 5 2" xfId="29345" xr:uid="{00000000-0005-0000-0000-000022770000}"/>
    <cellStyle name="Output 5 3 5 5 3" xfId="29346" xr:uid="{00000000-0005-0000-0000-000023770000}"/>
    <cellStyle name="Output 5 3 5 6" xfId="29347" xr:uid="{00000000-0005-0000-0000-000024770000}"/>
    <cellStyle name="Output 5 3 5 6 2" xfId="29348" xr:uid="{00000000-0005-0000-0000-000025770000}"/>
    <cellStyle name="Output 5 3 5 6 3" xfId="29349" xr:uid="{00000000-0005-0000-0000-000026770000}"/>
    <cellStyle name="Output 5 3 5 7" xfId="29350" xr:uid="{00000000-0005-0000-0000-000027770000}"/>
    <cellStyle name="Output 5 3 5 8" xfId="29351" xr:uid="{00000000-0005-0000-0000-000028770000}"/>
    <cellStyle name="Output 5 3 6" xfId="29352" xr:uid="{00000000-0005-0000-0000-000029770000}"/>
    <cellStyle name="Output 5 3 6 2" xfId="29353" xr:uid="{00000000-0005-0000-0000-00002A770000}"/>
    <cellStyle name="Output 5 3 6 3" xfId="29354" xr:uid="{00000000-0005-0000-0000-00002B770000}"/>
    <cellStyle name="Output 5 3 7" xfId="29355" xr:uid="{00000000-0005-0000-0000-00002C770000}"/>
    <cellStyle name="Output 5 3 7 2" xfId="29356" xr:uid="{00000000-0005-0000-0000-00002D770000}"/>
    <cellStyle name="Output 5 3 7 3" xfId="29357" xr:uid="{00000000-0005-0000-0000-00002E770000}"/>
    <cellStyle name="Output 5 3 8" xfId="29358" xr:uid="{00000000-0005-0000-0000-00002F770000}"/>
    <cellStyle name="Output 5 3 8 2" xfId="29359" xr:uid="{00000000-0005-0000-0000-000030770000}"/>
    <cellStyle name="Output 5 3 8 3" xfId="29360" xr:uid="{00000000-0005-0000-0000-000031770000}"/>
    <cellStyle name="Output 5 3 9" xfId="29361" xr:uid="{00000000-0005-0000-0000-000032770000}"/>
    <cellStyle name="Output 5 3 9 2" xfId="29362" xr:uid="{00000000-0005-0000-0000-000033770000}"/>
    <cellStyle name="Output 5 3 9 3" xfId="29363" xr:uid="{00000000-0005-0000-0000-000034770000}"/>
    <cellStyle name="Output 5 4" xfId="29364" xr:uid="{00000000-0005-0000-0000-000035770000}"/>
    <cellStyle name="Output 5 4 10" xfId="29365" xr:uid="{00000000-0005-0000-0000-000036770000}"/>
    <cellStyle name="Output 5 4 10 2" xfId="29366" xr:uid="{00000000-0005-0000-0000-000037770000}"/>
    <cellStyle name="Output 5 4 10 3" xfId="29367" xr:uid="{00000000-0005-0000-0000-000038770000}"/>
    <cellStyle name="Output 5 4 11" xfId="29368" xr:uid="{00000000-0005-0000-0000-000039770000}"/>
    <cellStyle name="Output 5 4 12" xfId="29369" xr:uid="{00000000-0005-0000-0000-00003A770000}"/>
    <cellStyle name="Output 5 4 2" xfId="29370" xr:uid="{00000000-0005-0000-0000-00003B770000}"/>
    <cellStyle name="Output 5 4 2 2" xfId="29371" xr:uid="{00000000-0005-0000-0000-00003C770000}"/>
    <cellStyle name="Output 5 4 2 2 2" xfId="29372" xr:uid="{00000000-0005-0000-0000-00003D770000}"/>
    <cellStyle name="Output 5 4 2 2 2 2" xfId="29373" xr:uid="{00000000-0005-0000-0000-00003E770000}"/>
    <cellStyle name="Output 5 4 2 2 2 3" xfId="29374" xr:uid="{00000000-0005-0000-0000-00003F770000}"/>
    <cellStyle name="Output 5 4 2 2 3" xfId="29375" xr:uid="{00000000-0005-0000-0000-000040770000}"/>
    <cellStyle name="Output 5 4 2 2 3 2" xfId="29376" xr:uid="{00000000-0005-0000-0000-000041770000}"/>
    <cellStyle name="Output 5 4 2 2 3 3" xfId="29377" xr:uid="{00000000-0005-0000-0000-000042770000}"/>
    <cellStyle name="Output 5 4 2 2 4" xfId="29378" xr:uid="{00000000-0005-0000-0000-000043770000}"/>
    <cellStyle name="Output 5 4 2 2 4 2" xfId="29379" xr:uid="{00000000-0005-0000-0000-000044770000}"/>
    <cellStyle name="Output 5 4 2 2 4 3" xfId="29380" xr:uid="{00000000-0005-0000-0000-000045770000}"/>
    <cellStyle name="Output 5 4 2 2 5" xfId="29381" xr:uid="{00000000-0005-0000-0000-000046770000}"/>
    <cellStyle name="Output 5 4 2 2 5 2" xfId="29382" xr:uid="{00000000-0005-0000-0000-000047770000}"/>
    <cellStyle name="Output 5 4 2 2 5 3" xfId="29383" xr:uid="{00000000-0005-0000-0000-000048770000}"/>
    <cellStyle name="Output 5 4 2 2 6" xfId="29384" xr:uid="{00000000-0005-0000-0000-000049770000}"/>
    <cellStyle name="Output 5 4 2 2 6 2" xfId="29385" xr:uid="{00000000-0005-0000-0000-00004A770000}"/>
    <cellStyle name="Output 5 4 2 2 6 3" xfId="29386" xr:uid="{00000000-0005-0000-0000-00004B770000}"/>
    <cellStyle name="Output 5 4 2 2 7" xfId="29387" xr:uid="{00000000-0005-0000-0000-00004C770000}"/>
    <cellStyle name="Output 5 4 2 2 8" xfId="29388" xr:uid="{00000000-0005-0000-0000-00004D770000}"/>
    <cellStyle name="Output 5 4 2 3" xfId="29389" xr:uid="{00000000-0005-0000-0000-00004E770000}"/>
    <cellStyle name="Output 5 4 2 3 2" xfId="29390" xr:uid="{00000000-0005-0000-0000-00004F770000}"/>
    <cellStyle name="Output 5 4 2 3 3" xfId="29391" xr:uid="{00000000-0005-0000-0000-000050770000}"/>
    <cellStyle name="Output 5 4 2 4" xfId="29392" xr:uid="{00000000-0005-0000-0000-000051770000}"/>
    <cellStyle name="Output 5 4 2 4 2" xfId="29393" xr:uid="{00000000-0005-0000-0000-000052770000}"/>
    <cellStyle name="Output 5 4 2 4 3" xfId="29394" xr:uid="{00000000-0005-0000-0000-000053770000}"/>
    <cellStyle name="Output 5 4 2 5" xfId="29395" xr:uid="{00000000-0005-0000-0000-000054770000}"/>
    <cellStyle name="Output 5 4 2 5 2" xfId="29396" xr:uid="{00000000-0005-0000-0000-000055770000}"/>
    <cellStyle name="Output 5 4 2 5 3" xfId="29397" xr:uid="{00000000-0005-0000-0000-000056770000}"/>
    <cellStyle name="Output 5 4 2 6" xfId="29398" xr:uid="{00000000-0005-0000-0000-000057770000}"/>
    <cellStyle name="Output 5 4 2 6 2" xfId="29399" xr:uid="{00000000-0005-0000-0000-000058770000}"/>
    <cellStyle name="Output 5 4 2 6 3" xfId="29400" xr:uid="{00000000-0005-0000-0000-000059770000}"/>
    <cellStyle name="Output 5 4 2 7" xfId="29401" xr:uid="{00000000-0005-0000-0000-00005A770000}"/>
    <cellStyle name="Output 5 4 2 7 2" xfId="29402" xr:uid="{00000000-0005-0000-0000-00005B770000}"/>
    <cellStyle name="Output 5 4 2 7 3" xfId="29403" xr:uid="{00000000-0005-0000-0000-00005C770000}"/>
    <cellStyle name="Output 5 4 2 8" xfId="29404" xr:uid="{00000000-0005-0000-0000-00005D770000}"/>
    <cellStyle name="Output 5 4 2 9" xfId="29405" xr:uid="{00000000-0005-0000-0000-00005E770000}"/>
    <cellStyle name="Output 5 4 3" xfId="29406" xr:uid="{00000000-0005-0000-0000-00005F770000}"/>
    <cellStyle name="Output 5 4 3 2" xfId="29407" xr:uid="{00000000-0005-0000-0000-000060770000}"/>
    <cellStyle name="Output 5 4 3 2 2" xfId="29408" xr:uid="{00000000-0005-0000-0000-000061770000}"/>
    <cellStyle name="Output 5 4 3 2 2 2" xfId="29409" xr:uid="{00000000-0005-0000-0000-000062770000}"/>
    <cellStyle name="Output 5 4 3 2 2 3" xfId="29410" xr:uid="{00000000-0005-0000-0000-000063770000}"/>
    <cellStyle name="Output 5 4 3 2 3" xfId="29411" xr:uid="{00000000-0005-0000-0000-000064770000}"/>
    <cellStyle name="Output 5 4 3 2 3 2" xfId="29412" xr:uid="{00000000-0005-0000-0000-000065770000}"/>
    <cellStyle name="Output 5 4 3 2 3 3" xfId="29413" xr:uid="{00000000-0005-0000-0000-000066770000}"/>
    <cellStyle name="Output 5 4 3 2 4" xfId="29414" xr:uid="{00000000-0005-0000-0000-000067770000}"/>
    <cellStyle name="Output 5 4 3 2 4 2" xfId="29415" xr:uid="{00000000-0005-0000-0000-000068770000}"/>
    <cellStyle name="Output 5 4 3 2 4 3" xfId="29416" xr:uid="{00000000-0005-0000-0000-000069770000}"/>
    <cellStyle name="Output 5 4 3 2 5" xfId="29417" xr:uid="{00000000-0005-0000-0000-00006A770000}"/>
    <cellStyle name="Output 5 4 3 2 5 2" xfId="29418" xr:uid="{00000000-0005-0000-0000-00006B770000}"/>
    <cellStyle name="Output 5 4 3 2 5 3" xfId="29419" xr:uid="{00000000-0005-0000-0000-00006C770000}"/>
    <cellStyle name="Output 5 4 3 2 6" xfId="29420" xr:uid="{00000000-0005-0000-0000-00006D770000}"/>
    <cellStyle name="Output 5 4 3 2 6 2" xfId="29421" xr:uid="{00000000-0005-0000-0000-00006E770000}"/>
    <cellStyle name="Output 5 4 3 2 6 3" xfId="29422" xr:uid="{00000000-0005-0000-0000-00006F770000}"/>
    <cellStyle name="Output 5 4 3 2 7" xfId="29423" xr:uid="{00000000-0005-0000-0000-000070770000}"/>
    <cellStyle name="Output 5 4 3 2 8" xfId="29424" xr:uid="{00000000-0005-0000-0000-000071770000}"/>
    <cellStyle name="Output 5 4 3 3" xfId="29425" xr:uid="{00000000-0005-0000-0000-000072770000}"/>
    <cellStyle name="Output 5 4 3 3 2" xfId="29426" xr:uid="{00000000-0005-0000-0000-000073770000}"/>
    <cellStyle name="Output 5 4 3 3 3" xfId="29427" xr:uid="{00000000-0005-0000-0000-000074770000}"/>
    <cellStyle name="Output 5 4 3 4" xfId="29428" xr:uid="{00000000-0005-0000-0000-000075770000}"/>
    <cellStyle name="Output 5 4 3 4 2" xfId="29429" xr:uid="{00000000-0005-0000-0000-000076770000}"/>
    <cellStyle name="Output 5 4 3 4 3" xfId="29430" xr:uid="{00000000-0005-0000-0000-000077770000}"/>
    <cellStyle name="Output 5 4 3 5" xfId="29431" xr:uid="{00000000-0005-0000-0000-000078770000}"/>
    <cellStyle name="Output 5 4 3 5 2" xfId="29432" xr:uid="{00000000-0005-0000-0000-000079770000}"/>
    <cellStyle name="Output 5 4 3 5 3" xfId="29433" xr:uid="{00000000-0005-0000-0000-00007A770000}"/>
    <cellStyle name="Output 5 4 3 6" xfId="29434" xr:uid="{00000000-0005-0000-0000-00007B770000}"/>
    <cellStyle name="Output 5 4 3 6 2" xfId="29435" xr:uid="{00000000-0005-0000-0000-00007C770000}"/>
    <cellStyle name="Output 5 4 3 6 3" xfId="29436" xr:uid="{00000000-0005-0000-0000-00007D770000}"/>
    <cellStyle name="Output 5 4 3 7" xfId="29437" xr:uid="{00000000-0005-0000-0000-00007E770000}"/>
    <cellStyle name="Output 5 4 3 7 2" xfId="29438" xr:uid="{00000000-0005-0000-0000-00007F770000}"/>
    <cellStyle name="Output 5 4 3 7 3" xfId="29439" xr:uid="{00000000-0005-0000-0000-000080770000}"/>
    <cellStyle name="Output 5 4 3 8" xfId="29440" xr:uid="{00000000-0005-0000-0000-000081770000}"/>
    <cellStyle name="Output 5 4 3 9" xfId="29441" xr:uid="{00000000-0005-0000-0000-000082770000}"/>
    <cellStyle name="Output 5 4 4" xfId="29442" xr:uid="{00000000-0005-0000-0000-000083770000}"/>
    <cellStyle name="Output 5 4 4 2" xfId="29443" xr:uid="{00000000-0005-0000-0000-000084770000}"/>
    <cellStyle name="Output 5 4 4 2 2" xfId="29444" xr:uid="{00000000-0005-0000-0000-000085770000}"/>
    <cellStyle name="Output 5 4 4 2 2 2" xfId="29445" xr:uid="{00000000-0005-0000-0000-000086770000}"/>
    <cellStyle name="Output 5 4 4 2 2 3" xfId="29446" xr:uid="{00000000-0005-0000-0000-000087770000}"/>
    <cellStyle name="Output 5 4 4 2 3" xfId="29447" xr:uid="{00000000-0005-0000-0000-000088770000}"/>
    <cellStyle name="Output 5 4 4 2 3 2" xfId="29448" xr:uid="{00000000-0005-0000-0000-000089770000}"/>
    <cellStyle name="Output 5 4 4 2 3 3" xfId="29449" xr:uid="{00000000-0005-0000-0000-00008A770000}"/>
    <cellStyle name="Output 5 4 4 2 4" xfId="29450" xr:uid="{00000000-0005-0000-0000-00008B770000}"/>
    <cellStyle name="Output 5 4 4 2 4 2" xfId="29451" xr:uid="{00000000-0005-0000-0000-00008C770000}"/>
    <cellStyle name="Output 5 4 4 2 4 3" xfId="29452" xr:uid="{00000000-0005-0000-0000-00008D770000}"/>
    <cellStyle name="Output 5 4 4 2 5" xfId="29453" xr:uid="{00000000-0005-0000-0000-00008E770000}"/>
    <cellStyle name="Output 5 4 4 2 5 2" xfId="29454" xr:uid="{00000000-0005-0000-0000-00008F770000}"/>
    <cellStyle name="Output 5 4 4 2 5 3" xfId="29455" xr:uid="{00000000-0005-0000-0000-000090770000}"/>
    <cellStyle name="Output 5 4 4 2 6" xfId="29456" xr:uid="{00000000-0005-0000-0000-000091770000}"/>
    <cellStyle name="Output 5 4 4 2 6 2" xfId="29457" xr:uid="{00000000-0005-0000-0000-000092770000}"/>
    <cellStyle name="Output 5 4 4 2 6 3" xfId="29458" xr:uid="{00000000-0005-0000-0000-000093770000}"/>
    <cellStyle name="Output 5 4 4 2 7" xfId="29459" xr:uid="{00000000-0005-0000-0000-000094770000}"/>
    <cellStyle name="Output 5 4 4 2 8" xfId="29460" xr:uid="{00000000-0005-0000-0000-000095770000}"/>
    <cellStyle name="Output 5 4 4 3" xfId="29461" xr:uid="{00000000-0005-0000-0000-000096770000}"/>
    <cellStyle name="Output 5 4 4 3 2" xfId="29462" xr:uid="{00000000-0005-0000-0000-000097770000}"/>
    <cellStyle name="Output 5 4 4 3 3" xfId="29463" xr:uid="{00000000-0005-0000-0000-000098770000}"/>
    <cellStyle name="Output 5 4 4 4" xfId="29464" xr:uid="{00000000-0005-0000-0000-000099770000}"/>
    <cellStyle name="Output 5 4 4 4 2" xfId="29465" xr:uid="{00000000-0005-0000-0000-00009A770000}"/>
    <cellStyle name="Output 5 4 4 4 3" xfId="29466" xr:uid="{00000000-0005-0000-0000-00009B770000}"/>
    <cellStyle name="Output 5 4 4 5" xfId="29467" xr:uid="{00000000-0005-0000-0000-00009C770000}"/>
    <cellStyle name="Output 5 4 4 5 2" xfId="29468" xr:uid="{00000000-0005-0000-0000-00009D770000}"/>
    <cellStyle name="Output 5 4 4 5 3" xfId="29469" xr:uid="{00000000-0005-0000-0000-00009E770000}"/>
    <cellStyle name="Output 5 4 4 6" xfId="29470" xr:uid="{00000000-0005-0000-0000-00009F770000}"/>
    <cellStyle name="Output 5 4 4 6 2" xfId="29471" xr:uid="{00000000-0005-0000-0000-0000A0770000}"/>
    <cellStyle name="Output 5 4 4 6 3" xfId="29472" xr:uid="{00000000-0005-0000-0000-0000A1770000}"/>
    <cellStyle name="Output 5 4 4 7" xfId="29473" xr:uid="{00000000-0005-0000-0000-0000A2770000}"/>
    <cellStyle name="Output 5 4 4 7 2" xfId="29474" xr:uid="{00000000-0005-0000-0000-0000A3770000}"/>
    <cellStyle name="Output 5 4 4 7 3" xfId="29475" xr:uid="{00000000-0005-0000-0000-0000A4770000}"/>
    <cellStyle name="Output 5 4 4 8" xfId="29476" xr:uid="{00000000-0005-0000-0000-0000A5770000}"/>
    <cellStyle name="Output 5 4 4 9" xfId="29477" xr:uid="{00000000-0005-0000-0000-0000A6770000}"/>
    <cellStyle name="Output 5 4 5" xfId="29478" xr:uid="{00000000-0005-0000-0000-0000A7770000}"/>
    <cellStyle name="Output 5 4 5 2" xfId="29479" xr:uid="{00000000-0005-0000-0000-0000A8770000}"/>
    <cellStyle name="Output 5 4 5 2 2" xfId="29480" xr:uid="{00000000-0005-0000-0000-0000A9770000}"/>
    <cellStyle name="Output 5 4 5 2 3" xfId="29481" xr:uid="{00000000-0005-0000-0000-0000AA770000}"/>
    <cellStyle name="Output 5 4 5 3" xfId="29482" xr:uid="{00000000-0005-0000-0000-0000AB770000}"/>
    <cellStyle name="Output 5 4 5 3 2" xfId="29483" xr:uid="{00000000-0005-0000-0000-0000AC770000}"/>
    <cellStyle name="Output 5 4 5 3 3" xfId="29484" xr:uid="{00000000-0005-0000-0000-0000AD770000}"/>
    <cellStyle name="Output 5 4 5 4" xfId="29485" xr:uid="{00000000-0005-0000-0000-0000AE770000}"/>
    <cellStyle name="Output 5 4 5 4 2" xfId="29486" xr:uid="{00000000-0005-0000-0000-0000AF770000}"/>
    <cellStyle name="Output 5 4 5 4 3" xfId="29487" xr:uid="{00000000-0005-0000-0000-0000B0770000}"/>
    <cellStyle name="Output 5 4 5 5" xfId="29488" xr:uid="{00000000-0005-0000-0000-0000B1770000}"/>
    <cellStyle name="Output 5 4 5 5 2" xfId="29489" xr:uid="{00000000-0005-0000-0000-0000B2770000}"/>
    <cellStyle name="Output 5 4 5 5 3" xfId="29490" xr:uid="{00000000-0005-0000-0000-0000B3770000}"/>
    <cellStyle name="Output 5 4 5 6" xfId="29491" xr:uid="{00000000-0005-0000-0000-0000B4770000}"/>
    <cellStyle name="Output 5 4 5 6 2" xfId="29492" xr:uid="{00000000-0005-0000-0000-0000B5770000}"/>
    <cellStyle name="Output 5 4 5 6 3" xfId="29493" xr:uid="{00000000-0005-0000-0000-0000B6770000}"/>
    <cellStyle name="Output 5 4 5 7" xfId="29494" xr:uid="{00000000-0005-0000-0000-0000B7770000}"/>
    <cellStyle name="Output 5 4 5 8" xfId="29495" xr:uid="{00000000-0005-0000-0000-0000B8770000}"/>
    <cellStyle name="Output 5 4 6" xfId="29496" xr:uid="{00000000-0005-0000-0000-0000B9770000}"/>
    <cellStyle name="Output 5 4 6 2" xfId="29497" xr:uid="{00000000-0005-0000-0000-0000BA770000}"/>
    <cellStyle name="Output 5 4 6 3" xfId="29498" xr:uid="{00000000-0005-0000-0000-0000BB770000}"/>
    <cellStyle name="Output 5 4 7" xfId="29499" xr:uid="{00000000-0005-0000-0000-0000BC770000}"/>
    <cellStyle name="Output 5 4 7 2" xfId="29500" xr:uid="{00000000-0005-0000-0000-0000BD770000}"/>
    <cellStyle name="Output 5 4 7 3" xfId="29501" xr:uid="{00000000-0005-0000-0000-0000BE770000}"/>
    <cellStyle name="Output 5 4 8" xfId="29502" xr:uid="{00000000-0005-0000-0000-0000BF770000}"/>
    <cellStyle name="Output 5 4 8 2" xfId="29503" xr:uid="{00000000-0005-0000-0000-0000C0770000}"/>
    <cellStyle name="Output 5 4 8 3" xfId="29504" xr:uid="{00000000-0005-0000-0000-0000C1770000}"/>
    <cellStyle name="Output 5 4 9" xfId="29505" xr:uid="{00000000-0005-0000-0000-0000C2770000}"/>
    <cellStyle name="Output 5 4 9 2" xfId="29506" xr:uid="{00000000-0005-0000-0000-0000C3770000}"/>
    <cellStyle name="Output 5 4 9 3" xfId="29507" xr:uid="{00000000-0005-0000-0000-0000C4770000}"/>
    <cellStyle name="Output 5 5" xfId="29508" xr:uid="{00000000-0005-0000-0000-0000C5770000}"/>
    <cellStyle name="Output 5 5 2" xfId="29509" xr:uid="{00000000-0005-0000-0000-0000C6770000}"/>
    <cellStyle name="Output 5 5 2 2" xfId="29510" xr:uid="{00000000-0005-0000-0000-0000C7770000}"/>
    <cellStyle name="Output 5 5 2 3" xfId="29511" xr:uid="{00000000-0005-0000-0000-0000C8770000}"/>
    <cellStyle name="Output 5 5 3" xfId="29512" xr:uid="{00000000-0005-0000-0000-0000C9770000}"/>
    <cellStyle name="Output 5 5 3 2" xfId="29513" xr:uid="{00000000-0005-0000-0000-0000CA770000}"/>
    <cellStyle name="Output 5 5 3 3" xfId="29514" xr:uid="{00000000-0005-0000-0000-0000CB770000}"/>
    <cellStyle name="Output 5 5 4" xfId="29515" xr:uid="{00000000-0005-0000-0000-0000CC770000}"/>
    <cellStyle name="Output 5 5 4 2" xfId="29516" xr:uid="{00000000-0005-0000-0000-0000CD770000}"/>
    <cellStyle name="Output 5 5 4 3" xfId="29517" xr:uid="{00000000-0005-0000-0000-0000CE770000}"/>
    <cellStyle name="Output 5 5 5" xfId="29518" xr:uid="{00000000-0005-0000-0000-0000CF770000}"/>
    <cellStyle name="Output 5 5 5 2" xfId="29519" xr:uid="{00000000-0005-0000-0000-0000D0770000}"/>
    <cellStyle name="Output 5 5 5 3" xfId="29520" xr:uid="{00000000-0005-0000-0000-0000D1770000}"/>
    <cellStyle name="Output 5 5 6" xfId="29521" xr:uid="{00000000-0005-0000-0000-0000D2770000}"/>
    <cellStyle name="Output 5 5 6 2" xfId="29522" xr:uid="{00000000-0005-0000-0000-0000D3770000}"/>
    <cellStyle name="Output 5 5 6 3" xfId="29523" xr:uid="{00000000-0005-0000-0000-0000D4770000}"/>
    <cellStyle name="Output 5 5 7" xfId="29524" xr:uid="{00000000-0005-0000-0000-0000D5770000}"/>
    <cellStyle name="Output 5 5 8" xfId="29525" xr:uid="{00000000-0005-0000-0000-0000D6770000}"/>
    <cellStyle name="Output 5 6" xfId="29526" xr:uid="{00000000-0005-0000-0000-0000D7770000}"/>
    <cellStyle name="Output 5 6 2" xfId="29527" xr:uid="{00000000-0005-0000-0000-0000D8770000}"/>
    <cellStyle name="Output 5 6 3" xfId="29528" xr:uid="{00000000-0005-0000-0000-0000D9770000}"/>
    <cellStyle name="Output 5 7" xfId="29529" xr:uid="{00000000-0005-0000-0000-0000DA770000}"/>
    <cellStyle name="Output 5 7 2" xfId="29530" xr:uid="{00000000-0005-0000-0000-0000DB770000}"/>
    <cellStyle name="Output 5 7 3" xfId="29531" xr:uid="{00000000-0005-0000-0000-0000DC770000}"/>
    <cellStyle name="Output 5 8" xfId="29532" xr:uid="{00000000-0005-0000-0000-0000DD770000}"/>
    <cellStyle name="Output 5 8 2" xfId="29533" xr:uid="{00000000-0005-0000-0000-0000DE770000}"/>
    <cellStyle name="Output 5 8 3" xfId="29534" xr:uid="{00000000-0005-0000-0000-0000DF770000}"/>
    <cellStyle name="Output 5 9" xfId="29535" xr:uid="{00000000-0005-0000-0000-0000E0770000}"/>
    <cellStyle name="Output 5 9 2" xfId="29536" xr:uid="{00000000-0005-0000-0000-0000E1770000}"/>
    <cellStyle name="Output 5 9 3" xfId="29537" xr:uid="{00000000-0005-0000-0000-0000E2770000}"/>
    <cellStyle name="Output 6" xfId="29538" xr:uid="{00000000-0005-0000-0000-0000E3770000}"/>
    <cellStyle name="Output 6 10" xfId="29539" xr:uid="{00000000-0005-0000-0000-0000E4770000}"/>
    <cellStyle name="Output 6 10 2" xfId="29540" xr:uid="{00000000-0005-0000-0000-0000E5770000}"/>
    <cellStyle name="Output 6 10 3" xfId="29541" xr:uid="{00000000-0005-0000-0000-0000E6770000}"/>
    <cellStyle name="Output 6 11" xfId="29542" xr:uid="{00000000-0005-0000-0000-0000E7770000}"/>
    <cellStyle name="Output 6 12" xfId="29543" xr:uid="{00000000-0005-0000-0000-0000E8770000}"/>
    <cellStyle name="Output 6 13" xfId="38153" xr:uid="{00000000-0005-0000-0000-0000E9770000}"/>
    <cellStyle name="Output 6 2" xfId="29544" xr:uid="{00000000-0005-0000-0000-0000EA770000}"/>
    <cellStyle name="Output 6 2 10" xfId="29545" xr:uid="{00000000-0005-0000-0000-0000EB770000}"/>
    <cellStyle name="Output 6 2 10 2" xfId="29546" xr:uid="{00000000-0005-0000-0000-0000EC770000}"/>
    <cellStyle name="Output 6 2 10 3" xfId="29547" xr:uid="{00000000-0005-0000-0000-0000ED770000}"/>
    <cellStyle name="Output 6 2 11" xfId="29548" xr:uid="{00000000-0005-0000-0000-0000EE770000}"/>
    <cellStyle name="Output 6 2 12" xfId="29549" xr:uid="{00000000-0005-0000-0000-0000EF770000}"/>
    <cellStyle name="Output 6 2 2" xfId="29550" xr:uid="{00000000-0005-0000-0000-0000F0770000}"/>
    <cellStyle name="Output 6 2 2 2" xfId="29551" xr:uid="{00000000-0005-0000-0000-0000F1770000}"/>
    <cellStyle name="Output 6 2 2 2 2" xfId="29552" xr:uid="{00000000-0005-0000-0000-0000F2770000}"/>
    <cellStyle name="Output 6 2 2 2 2 2" xfId="29553" xr:uid="{00000000-0005-0000-0000-0000F3770000}"/>
    <cellStyle name="Output 6 2 2 2 2 3" xfId="29554" xr:uid="{00000000-0005-0000-0000-0000F4770000}"/>
    <cellStyle name="Output 6 2 2 2 3" xfId="29555" xr:uid="{00000000-0005-0000-0000-0000F5770000}"/>
    <cellStyle name="Output 6 2 2 2 3 2" xfId="29556" xr:uid="{00000000-0005-0000-0000-0000F6770000}"/>
    <cellStyle name="Output 6 2 2 2 3 3" xfId="29557" xr:uid="{00000000-0005-0000-0000-0000F7770000}"/>
    <cellStyle name="Output 6 2 2 2 4" xfId="29558" xr:uid="{00000000-0005-0000-0000-0000F8770000}"/>
    <cellStyle name="Output 6 2 2 2 4 2" xfId="29559" xr:uid="{00000000-0005-0000-0000-0000F9770000}"/>
    <cellStyle name="Output 6 2 2 2 4 3" xfId="29560" xr:uid="{00000000-0005-0000-0000-0000FA770000}"/>
    <cellStyle name="Output 6 2 2 2 5" xfId="29561" xr:uid="{00000000-0005-0000-0000-0000FB770000}"/>
    <cellStyle name="Output 6 2 2 2 5 2" xfId="29562" xr:uid="{00000000-0005-0000-0000-0000FC770000}"/>
    <cellStyle name="Output 6 2 2 2 5 3" xfId="29563" xr:uid="{00000000-0005-0000-0000-0000FD770000}"/>
    <cellStyle name="Output 6 2 2 2 6" xfId="29564" xr:uid="{00000000-0005-0000-0000-0000FE770000}"/>
    <cellStyle name="Output 6 2 2 2 6 2" xfId="29565" xr:uid="{00000000-0005-0000-0000-0000FF770000}"/>
    <cellStyle name="Output 6 2 2 2 6 3" xfId="29566" xr:uid="{00000000-0005-0000-0000-000000780000}"/>
    <cellStyle name="Output 6 2 2 2 7" xfId="29567" xr:uid="{00000000-0005-0000-0000-000001780000}"/>
    <cellStyle name="Output 6 2 2 2 8" xfId="29568" xr:uid="{00000000-0005-0000-0000-000002780000}"/>
    <cellStyle name="Output 6 2 2 3" xfId="29569" xr:uid="{00000000-0005-0000-0000-000003780000}"/>
    <cellStyle name="Output 6 2 2 3 2" xfId="29570" xr:uid="{00000000-0005-0000-0000-000004780000}"/>
    <cellStyle name="Output 6 2 2 3 3" xfId="29571" xr:uid="{00000000-0005-0000-0000-000005780000}"/>
    <cellStyle name="Output 6 2 2 4" xfId="29572" xr:uid="{00000000-0005-0000-0000-000006780000}"/>
    <cellStyle name="Output 6 2 2 4 2" xfId="29573" xr:uid="{00000000-0005-0000-0000-000007780000}"/>
    <cellStyle name="Output 6 2 2 4 3" xfId="29574" xr:uid="{00000000-0005-0000-0000-000008780000}"/>
    <cellStyle name="Output 6 2 2 5" xfId="29575" xr:uid="{00000000-0005-0000-0000-000009780000}"/>
    <cellStyle name="Output 6 2 2 5 2" xfId="29576" xr:uid="{00000000-0005-0000-0000-00000A780000}"/>
    <cellStyle name="Output 6 2 2 5 3" xfId="29577" xr:uid="{00000000-0005-0000-0000-00000B780000}"/>
    <cellStyle name="Output 6 2 2 6" xfId="29578" xr:uid="{00000000-0005-0000-0000-00000C780000}"/>
    <cellStyle name="Output 6 2 2 6 2" xfId="29579" xr:uid="{00000000-0005-0000-0000-00000D780000}"/>
    <cellStyle name="Output 6 2 2 6 3" xfId="29580" xr:uid="{00000000-0005-0000-0000-00000E780000}"/>
    <cellStyle name="Output 6 2 2 7" xfId="29581" xr:uid="{00000000-0005-0000-0000-00000F780000}"/>
    <cellStyle name="Output 6 2 2 7 2" xfId="29582" xr:uid="{00000000-0005-0000-0000-000010780000}"/>
    <cellStyle name="Output 6 2 2 7 3" xfId="29583" xr:uid="{00000000-0005-0000-0000-000011780000}"/>
    <cellStyle name="Output 6 2 2 8" xfId="29584" xr:uid="{00000000-0005-0000-0000-000012780000}"/>
    <cellStyle name="Output 6 2 2 9" xfId="29585" xr:uid="{00000000-0005-0000-0000-000013780000}"/>
    <cellStyle name="Output 6 2 3" xfId="29586" xr:uid="{00000000-0005-0000-0000-000014780000}"/>
    <cellStyle name="Output 6 2 3 2" xfId="29587" xr:uid="{00000000-0005-0000-0000-000015780000}"/>
    <cellStyle name="Output 6 2 3 2 2" xfId="29588" xr:uid="{00000000-0005-0000-0000-000016780000}"/>
    <cellStyle name="Output 6 2 3 2 2 2" xfId="29589" xr:uid="{00000000-0005-0000-0000-000017780000}"/>
    <cellStyle name="Output 6 2 3 2 2 3" xfId="29590" xr:uid="{00000000-0005-0000-0000-000018780000}"/>
    <cellStyle name="Output 6 2 3 2 3" xfId="29591" xr:uid="{00000000-0005-0000-0000-000019780000}"/>
    <cellStyle name="Output 6 2 3 2 3 2" xfId="29592" xr:uid="{00000000-0005-0000-0000-00001A780000}"/>
    <cellStyle name="Output 6 2 3 2 3 3" xfId="29593" xr:uid="{00000000-0005-0000-0000-00001B780000}"/>
    <cellStyle name="Output 6 2 3 2 4" xfId="29594" xr:uid="{00000000-0005-0000-0000-00001C780000}"/>
    <cellStyle name="Output 6 2 3 2 4 2" xfId="29595" xr:uid="{00000000-0005-0000-0000-00001D780000}"/>
    <cellStyle name="Output 6 2 3 2 4 3" xfId="29596" xr:uid="{00000000-0005-0000-0000-00001E780000}"/>
    <cellStyle name="Output 6 2 3 2 5" xfId="29597" xr:uid="{00000000-0005-0000-0000-00001F780000}"/>
    <cellStyle name="Output 6 2 3 2 5 2" xfId="29598" xr:uid="{00000000-0005-0000-0000-000020780000}"/>
    <cellStyle name="Output 6 2 3 2 5 3" xfId="29599" xr:uid="{00000000-0005-0000-0000-000021780000}"/>
    <cellStyle name="Output 6 2 3 2 6" xfId="29600" xr:uid="{00000000-0005-0000-0000-000022780000}"/>
    <cellStyle name="Output 6 2 3 2 6 2" xfId="29601" xr:uid="{00000000-0005-0000-0000-000023780000}"/>
    <cellStyle name="Output 6 2 3 2 6 3" xfId="29602" xr:uid="{00000000-0005-0000-0000-000024780000}"/>
    <cellStyle name="Output 6 2 3 2 7" xfId="29603" xr:uid="{00000000-0005-0000-0000-000025780000}"/>
    <cellStyle name="Output 6 2 3 2 8" xfId="29604" xr:uid="{00000000-0005-0000-0000-000026780000}"/>
    <cellStyle name="Output 6 2 3 3" xfId="29605" xr:uid="{00000000-0005-0000-0000-000027780000}"/>
    <cellStyle name="Output 6 2 3 3 2" xfId="29606" xr:uid="{00000000-0005-0000-0000-000028780000}"/>
    <cellStyle name="Output 6 2 3 3 3" xfId="29607" xr:uid="{00000000-0005-0000-0000-000029780000}"/>
    <cellStyle name="Output 6 2 3 4" xfId="29608" xr:uid="{00000000-0005-0000-0000-00002A780000}"/>
    <cellStyle name="Output 6 2 3 4 2" xfId="29609" xr:uid="{00000000-0005-0000-0000-00002B780000}"/>
    <cellStyle name="Output 6 2 3 4 3" xfId="29610" xr:uid="{00000000-0005-0000-0000-00002C780000}"/>
    <cellStyle name="Output 6 2 3 5" xfId="29611" xr:uid="{00000000-0005-0000-0000-00002D780000}"/>
    <cellStyle name="Output 6 2 3 5 2" xfId="29612" xr:uid="{00000000-0005-0000-0000-00002E780000}"/>
    <cellStyle name="Output 6 2 3 5 3" xfId="29613" xr:uid="{00000000-0005-0000-0000-00002F780000}"/>
    <cellStyle name="Output 6 2 3 6" xfId="29614" xr:uid="{00000000-0005-0000-0000-000030780000}"/>
    <cellStyle name="Output 6 2 3 6 2" xfId="29615" xr:uid="{00000000-0005-0000-0000-000031780000}"/>
    <cellStyle name="Output 6 2 3 6 3" xfId="29616" xr:uid="{00000000-0005-0000-0000-000032780000}"/>
    <cellStyle name="Output 6 2 3 7" xfId="29617" xr:uid="{00000000-0005-0000-0000-000033780000}"/>
    <cellStyle name="Output 6 2 3 7 2" xfId="29618" xr:uid="{00000000-0005-0000-0000-000034780000}"/>
    <cellStyle name="Output 6 2 3 7 3" xfId="29619" xr:uid="{00000000-0005-0000-0000-000035780000}"/>
    <cellStyle name="Output 6 2 3 8" xfId="29620" xr:uid="{00000000-0005-0000-0000-000036780000}"/>
    <cellStyle name="Output 6 2 3 9" xfId="29621" xr:uid="{00000000-0005-0000-0000-000037780000}"/>
    <cellStyle name="Output 6 2 4" xfId="29622" xr:uid="{00000000-0005-0000-0000-000038780000}"/>
    <cellStyle name="Output 6 2 4 2" xfId="29623" xr:uid="{00000000-0005-0000-0000-000039780000}"/>
    <cellStyle name="Output 6 2 4 2 2" xfId="29624" xr:uid="{00000000-0005-0000-0000-00003A780000}"/>
    <cellStyle name="Output 6 2 4 2 2 2" xfId="29625" xr:uid="{00000000-0005-0000-0000-00003B780000}"/>
    <cellStyle name="Output 6 2 4 2 2 3" xfId="29626" xr:uid="{00000000-0005-0000-0000-00003C780000}"/>
    <cellStyle name="Output 6 2 4 2 3" xfId="29627" xr:uid="{00000000-0005-0000-0000-00003D780000}"/>
    <cellStyle name="Output 6 2 4 2 3 2" xfId="29628" xr:uid="{00000000-0005-0000-0000-00003E780000}"/>
    <cellStyle name="Output 6 2 4 2 3 3" xfId="29629" xr:uid="{00000000-0005-0000-0000-00003F780000}"/>
    <cellStyle name="Output 6 2 4 2 4" xfId="29630" xr:uid="{00000000-0005-0000-0000-000040780000}"/>
    <cellStyle name="Output 6 2 4 2 4 2" xfId="29631" xr:uid="{00000000-0005-0000-0000-000041780000}"/>
    <cellStyle name="Output 6 2 4 2 4 3" xfId="29632" xr:uid="{00000000-0005-0000-0000-000042780000}"/>
    <cellStyle name="Output 6 2 4 2 5" xfId="29633" xr:uid="{00000000-0005-0000-0000-000043780000}"/>
    <cellStyle name="Output 6 2 4 2 5 2" xfId="29634" xr:uid="{00000000-0005-0000-0000-000044780000}"/>
    <cellStyle name="Output 6 2 4 2 5 3" xfId="29635" xr:uid="{00000000-0005-0000-0000-000045780000}"/>
    <cellStyle name="Output 6 2 4 2 6" xfId="29636" xr:uid="{00000000-0005-0000-0000-000046780000}"/>
    <cellStyle name="Output 6 2 4 2 6 2" xfId="29637" xr:uid="{00000000-0005-0000-0000-000047780000}"/>
    <cellStyle name="Output 6 2 4 2 6 3" xfId="29638" xr:uid="{00000000-0005-0000-0000-000048780000}"/>
    <cellStyle name="Output 6 2 4 2 7" xfId="29639" xr:uid="{00000000-0005-0000-0000-000049780000}"/>
    <cellStyle name="Output 6 2 4 2 8" xfId="29640" xr:uid="{00000000-0005-0000-0000-00004A780000}"/>
    <cellStyle name="Output 6 2 4 3" xfId="29641" xr:uid="{00000000-0005-0000-0000-00004B780000}"/>
    <cellStyle name="Output 6 2 4 3 2" xfId="29642" xr:uid="{00000000-0005-0000-0000-00004C780000}"/>
    <cellStyle name="Output 6 2 4 3 3" xfId="29643" xr:uid="{00000000-0005-0000-0000-00004D780000}"/>
    <cellStyle name="Output 6 2 4 4" xfId="29644" xr:uid="{00000000-0005-0000-0000-00004E780000}"/>
    <cellStyle name="Output 6 2 4 4 2" xfId="29645" xr:uid="{00000000-0005-0000-0000-00004F780000}"/>
    <cellStyle name="Output 6 2 4 4 3" xfId="29646" xr:uid="{00000000-0005-0000-0000-000050780000}"/>
    <cellStyle name="Output 6 2 4 5" xfId="29647" xr:uid="{00000000-0005-0000-0000-000051780000}"/>
    <cellStyle name="Output 6 2 4 5 2" xfId="29648" xr:uid="{00000000-0005-0000-0000-000052780000}"/>
    <cellStyle name="Output 6 2 4 5 3" xfId="29649" xr:uid="{00000000-0005-0000-0000-000053780000}"/>
    <cellStyle name="Output 6 2 4 6" xfId="29650" xr:uid="{00000000-0005-0000-0000-000054780000}"/>
    <cellStyle name="Output 6 2 4 6 2" xfId="29651" xr:uid="{00000000-0005-0000-0000-000055780000}"/>
    <cellStyle name="Output 6 2 4 6 3" xfId="29652" xr:uid="{00000000-0005-0000-0000-000056780000}"/>
    <cellStyle name="Output 6 2 4 7" xfId="29653" xr:uid="{00000000-0005-0000-0000-000057780000}"/>
    <cellStyle name="Output 6 2 4 7 2" xfId="29654" xr:uid="{00000000-0005-0000-0000-000058780000}"/>
    <cellStyle name="Output 6 2 4 7 3" xfId="29655" xr:uid="{00000000-0005-0000-0000-000059780000}"/>
    <cellStyle name="Output 6 2 4 8" xfId="29656" xr:uid="{00000000-0005-0000-0000-00005A780000}"/>
    <cellStyle name="Output 6 2 4 9" xfId="29657" xr:uid="{00000000-0005-0000-0000-00005B780000}"/>
    <cellStyle name="Output 6 2 5" xfId="29658" xr:uid="{00000000-0005-0000-0000-00005C780000}"/>
    <cellStyle name="Output 6 2 5 2" xfId="29659" xr:uid="{00000000-0005-0000-0000-00005D780000}"/>
    <cellStyle name="Output 6 2 5 2 2" xfId="29660" xr:uid="{00000000-0005-0000-0000-00005E780000}"/>
    <cellStyle name="Output 6 2 5 2 3" xfId="29661" xr:uid="{00000000-0005-0000-0000-00005F780000}"/>
    <cellStyle name="Output 6 2 5 3" xfId="29662" xr:uid="{00000000-0005-0000-0000-000060780000}"/>
    <cellStyle name="Output 6 2 5 3 2" xfId="29663" xr:uid="{00000000-0005-0000-0000-000061780000}"/>
    <cellStyle name="Output 6 2 5 3 3" xfId="29664" xr:uid="{00000000-0005-0000-0000-000062780000}"/>
    <cellStyle name="Output 6 2 5 4" xfId="29665" xr:uid="{00000000-0005-0000-0000-000063780000}"/>
    <cellStyle name="Output 6 2 5 4 2" xfId="29666" xr:uid="{00000000-0005-0000-0000-000064780000}"/>
    <cellStyle name="Output 6 2 5 4 3" xfId="29667" xr:uid="{00000000-0005-0000-0000-000065780000}"/>
    <cellStyle name="Output 6 2 5 5" xfId="29668" xr:uid="{00000000-0005-0000-0000-000066780000}"/>
    <cellStyle name="Output 6 2 5 5 2" xfId="29669" xr:uid="{00000000-0005-0000-0000-000067780000}"/>
    <cellStyle name="Output 6 2 5 5 3" xfId="29670" xr:uid="{00000000-0005-0000-0000-000068780000}"/>
    <cellStyle name="Output 6 2 5 6" xfId="29671" xr:uid="{00000000-0005-0000-0000-000069780000}"/>
    <cellStyle name="Output 6 2 5 6 2" xfId="29672" xr:uid="{00000000-0005-0000-0000-00006A780000}"/>
    <cellStyle name="Output 6 2 5 6 3" xfId="29673" xr:uid="{00000000-0005-0000-0000-00006B780000}"/>
    <cellStyle name="Output 6 2 5 7" xfId="29674" xr:uid="{00000000-0005-0000-0000-00006C780000}"/>
    <cellStyle name="Output 6 2 5 8" xfId="29675" xr:uid="{00000000-0005-0000-0000-00006D780000}"/>
    <cellStyle name="Output 6 2 6" xfId="29676" xr:uid="{00000000-0005-0000-0000-00006E780000}"/>
    <cellStyle name="Output 6 2 6 2" xfId="29677" xr:uid="{00000000-0005-0000-0000-00006F780000}"/>
    <cellStyle name="Output 6 2 6 3" xfId="29678" xr:uid="{00000000-0005-0000-0000-000070780000}"/>
    <cellStyle name="Output 6 2 7" xfId="29679" xr:uid="{00000000-0005-0000-0000-000071780000}"/>
    <cellStyle name="Output 6 2 7 2" xfId="29680" xr:uid="{00000000-0005-0000-0000-000072780000}"/>
    <cellStyle name="Output 6 2 7 3" xfId="29681" xr:uid="{00000000-0005-0000-0000-000073780000}"/>
    <cellStyle name="Output 6 2 8" xfId="29682" xr:uid="{00000000-0005-0000-0000-000074780000}"/>
    <cellStyle name="Output 6 2 8 2" xfId="29683" xr:uid="{00000000-0005-0000-0000-000075780000}"/>
    <cellStyle name="Output 6 2 8 3" xfId="29684" xr:uid="{00000000-0005-0000-0000-000076780000}"/>
    <cellStyle name="Output 6 2 9" xfId="29685" xr:uid="{00000000-0005-0000-0000-000077780000}"/>
    <cellStyle name="Output 6 2 9 2" xfId="29686" xr:uid="{00000000-0005-0000-0000-000078780000}"/>
    <cellStyle name="Output 6 2 9 3" xfId="29687" xr:uid="{00000000-0005-0000-0000-000079780000}"/>
    <cellStyle name="Output 6 3" xfId="29688" xr:uid="{00000000-0005-0000-0000-00007A780000}"/>
    <cellStyle name="Output 6 3 10" xfId="29689" xr:uid="{00000000-0005-0000-0000-00007B780000}"/>
    <cellStyle name="Output 6 3 10 2" xfId="29690" xr:uid="{00000000-0005-0000-0000-00007C780000}"/>
    <cellStyle name="Output 6 3 10 3" xfId="29691" xr:uid="{00000000-0005-0000-0000-00007D780000}"/>
    <cellStyle name="Output 6 3 11" xfId="29692" xr:uid="{00000000-0005-0000-0000-00007E780000}"/>
    <cellStyle name="Output 6 3 12" xfId="29693" xr:uid="{00000000-0005-0000-0000-00007F780000}"/>
    <cellStyle name="Output 6 3 2" xfId="29694" xr:uid="{00000000-0005-0000-0000-000080780000}"/>
    <cellStyle name="Output 6 3 2 2" xfId="29695" xr:uid="{00000000-0005-0000-0000-000081780000}"/>
    <cellStyle name="Output 6 3 2 2 2" xfId="29696" xr:uid="{00000000-0005-0000-0000-000082780000}"/>
    <cellStyle name="Output 6 3 2 2 2 2" xfId="29697" xr:uid="{00000000-0005-0000-0000-000083780000}"/>
    <cellStyle name="Output 6 3 2 2 2 3" xfId="29698" xr:uid="{00000000-0005-0000-0000-000084780000}"/>
    <cellStyle name="Output 6 3 2 2 3" xfId="29699" xr:uid="{00000000-0005-0000-0000-000085780000}"/>
    <cellStyle name="Output 6 3 2 2 3 2" xfId="29700" xr:uid="{00000000-0005-0000-0000-000086780000}"/>
    <cellStyle name="Output 6 3 2 2 3 3" xfId="29701" xr:uid="{00000000-0005-0000-0000-000087780000}"/>
    <cellStyle name="Output 6 3 2 2 4" xfId="29702" xr:uid="{00000000-0005-0000-0000-000088780000}"/>
    <cellStyle name="Output 6 3 2 2 4 2" xfId="29703" xr:uid="{00000000-0005-0000-0000-000089780000}"/>
    <cellStyle name="Output 6 3 2 2 4 3" xfId="29704" xr:uid="{00000000-0005-0000-0000-00008A780000}"/>
    <cellStyle name="Output 6 3 2 2 5" xfId="29705" xr:uid="{00000000-0005-0000-0000-00008B780000}"/>
    <cellStyle name="Output 6 3 2 2 5 2" xfId="29706" xr:uid="{00000000-0005-0000-0000-00008C780000}"/>
    <cellStyle name="Output 6 3 2 2 5 3" xfId="29707" xr:uid="{00000000-0005-0000-0000-00008D780000}"/>
    <cellStyle name="Output 6 3 2 2 6" xfId="29708" xr:uid="{00000000-0005-0000-0000-00008E780000}"/>
    <cellStyle name="Output 6 3 2 2 6 2" xfId="29709" xr:uid="{00000000-0005-0000-0000-00008F780000}"/>
    <cellStyle name="Output 6 3 2 2 6 3" xfId="29710" xr:uid="{00000000-0005-0000-0000-000090780000}"/>
    <cellStyle name="Output 6 3 2 2 7" xfId="29711" xr:uid="{00000000-0005-0000-0000-000091780000}"/>
    <cellStyle name="Output 6 3 2 2 8" xfId="29712" xr:uid="{00000000-0005-0000-0000-000092780000}"/>
    <cellStyle name="Output 6 3 2 3" xfId="29713" xr:uid="{00000000-0005-0000-0000-000093780000}"/>
    <cellStyle name="Output 6 3 2 3 2" xfId="29714" xr:uid="{00000000-0005-0000-0000-000094780000}"/>
    <cellStyle name="Output 6 3 2 3 3" xfId="29715" xr:uid="{00000000-0005-0000-0000-000095780000}"/>
    <cellStyle name="Output 6 3 2 4" xfId="29716" xr:uid="{00000000-0005-0000-0000-000096780000}"/>
    <cellStyle name="Output 6 3 2 4 2" xfId="29717" xr:uid="{00000000-0005-0000-0000-000097780000}"/>
    <cellStyle name="Output 6 3 2 4 3" xfId="29718" xr:uid="{00000000-0005-0000-0000-000098780000}"/>
    <cellStyle name="Output 6 3 2 5" xfId="29719" xr:uid="{00000000-0005-0000-0000-000099780000}"/>
    <cellStyle name="Output 6 3 2 5 2" xfId="29720" xr:uid="{00000000-0005-0000-0000-00009A780000}"/>
    <cellStyle name="Output 6 3 2 5 3" xfId="29721" xr:uid="{00000000-0005-0000-0000-00009B780000}"/>
    <cellStyle name="Output 6 3 2 6" xfId="29722" xr:uid="{00000000-0005-0000-0000-00009C780000}"/>
    <cellStyle name="Output 6 3 2 6 2" xfId="29723" xr:uid="{00000000-0005-0000-0000-00009D780000}"/>
    <cellStyle name="Output 6 3 2 6 3" xfId="29724" xr:uid="{00000000-0005-0000-0000-00009E780000}"/>
    <cellStyle name="Output 6 3 2 7" xfId="29725" xr:uid="{00000000-0005-0000-0000-00009F780000}"/>
    <cellStyle name="Output 6 3 2 7 2" xfId="29726" xr:uid="{00000000-0005-0000-0000-0000A0780000}"/>
    <cellStyle name="Output 6 3 2 7 3" xfId="29727" xr:uid="{00000000-0005-0000-0000-0000A1780000}"/>
    <cellStyle name="Output 6 3 2 8" xfId="29728" xr:uid="{00000000-0005-0000-0000-0000A2780000}"/>
    <cellStyle name="Output 6 3 2 9" xfId="29729" xr:uid="{00000000-0005-0000-0000-0000A3780000}"/>
    <cellStyle name="Output 6 3 3" xfId="29730" xr:uid="{00000000-0005-0000-0000-0000A4780000}"/>
    <cellStyle name="Output 6 3 3 2" xfId="29731" xr:uid="{00000000-0005-0000-0000-0000A5780000}"/>
    <cellStyle name="Output 6 3 3 2 2" xfId="29732" xr:uid="{00000000-0005-0000-0000-0000A6780000}"/>
    <cellStyle name="Output 6 3 3 2 2 2" xfId="29733" xr:uid="{00000000-0005-0000-0000-0000A7780000}"/>
    <cellStyle name="Output 6 3 3 2 2 3" xfId="29734" xr:uid="{00000000-0005-0000-0000-0000A8780000}"/>
    <cellStyle name="Output 6 3 3 2 3" xfId="29735" xr:uid="{00000000-0005-0000-0000-0000A9780000}"/>
    <cellStyle name="Output 6 3 3 2 3 2" xfId="29736" xr:uid="{00000000-0005-0000-0000-0000AA780000}"/>
    <cellStyle name="Output 6 3 3 2 3 3" xfId="29737" xr:uid="{00000000-0005-0000-0000-0000AB780000}"/>
    <cellStyle name="Output 6 3 3 2 4" xfId="29738" xr:uid="{00000000-0005-0000-0000-0000AC780000}"/>
    <cellStyle name="Output 6 3 3 2 4 2" xfId="29739" xr:uid="{00000000-0005-0000-0000-0000AD780000}"/>
    <cellStyle name="Output 6 3 3 2 4 3" xfId="29740" xr:uid="{00000000-0005-0000-0000-0000AE780000}"/>
    <cellStyle name="Output 6 3 3 2 5" xfId="29741" xr:uid="{00000000-0005-0000-0000-0000AF780000}"/>
    <cellStyle name="Output 6 3 3 2 5 2" xfId="29742" xr:uid="{00000000-0005-0000-0000-0000B0780000}"/>
    <cellStyle name="Output 6 3 3 2 5 3" xfId="29743" xr:uid="{00000000-0005-0000-0000-0000B1780000}"/>
    <cellStyle name="Output 6 3 3 2 6" xfId="29744" xr:uid="{00000000-0005-0000-0000-0000B2780000}"/>
    <cellStyle name="Output 6 3 3 2 6 2" xfId="29745" xr:uid="{00000000-0005-0000-0000-0000B3780000}"/>
    <cellStyle name="Output 6 3 3 2 6 3" xfId="29746" xr:uid="{00000000-0005-0000-0000-0000B4780000}"/>
    <cellStyle name="Output 6 3 3 2 7" xfId="29747" xr:uid="{00000000-0005-0000-0000-0000B5780000}"/>
    <cellStyle name="Output 6 3 3 2 8" xfId="29748" xr:uid="{00000000-0005-0000-0000-0000B6780000}"/>
    <cellStyle name="Output 6 3 3 3" xfId="29749" xr:uid="{00000000-0005-0000-0000-0000B7780000}"/>
    <cellStyle name="Output 6 3 3 3 2" xfId="29750" xr:uid="{00000000-0005-0000-0000-0000B8780000}"/>
    <cellStyle name="Output 6 3 3 3 3" xfId="29751" xr:uid="{00000000-0005-0000-0000-0000B9780000}"/>
    <cellStyle name="Output 6 3 3 4" xfId="29752" xr:uid="{00000000-0005-0000-0000-0000BA780000}"/>
    <cellStyle name="Output 6 3 3 4 2" xfId="29753" xr:uid="{00000000-0005-0000-0000-0000BB780000}"/>
    <cellStyle name="Output 6 3 3 4 3" xfId="29754" xr:uid="{00000000-0005-0000-0000-0000BC780000}"/>
    <cellStyle name="Output 6 3 3 5" xfId="29755" xr:uid="{00000000-0005-0000-0000-0000BD780000}"/>
    <cellStyle name="Output 6 3 3 5 2" xfId="29756" xr:uid="{00000000-0005-0000-0000-0000BE780000}"/>
    <cellStyle name="Output 6 3 3 5 3" xfId="29757" xr:uid="{00000000-0005-0000-0000-0000BF780000}"/>
    <cellStyle name="Output 6 3 3 6" xfId="29758" xr:uid="{00000000-0005-0000-0000-0000C0780000}"/>
    <cellStyle name="Output 6 3 3 6 2" xfId="29759" xr:uid="{00000000-0005-0000-0000-0000C1780000}"/>
    <cellStyle name="Output 6 3 3 6 3" xfId="29760" xr:uid="{00000000-0005-0000-0000-0000C2780000}"/>
    <cellStyle name="Output 6 3 3 7" xfId="29761" xr:uid="{00000000-0005-0000-0000-0000C3780000}"/>
    <cellStyle name="Output 6 3 3 7 2" xfId="29762" xr:uid="{00000000-0005-0000-0000-0000C4780000}"/>
    <cellStyle name="Output 6 3 3 7 3" xfId="29763" xr:uid="{00000000-0005-0000-0000-0000C5780000}"/>
    <cellStyle name="Output 6 3 3 8" xfId="29764" xr:uid="{00000000-0005-0000-0000-0000C6780000}"/>
    <cellStyle name="Output 6 3 3 9" xfId="29765" xr:uid="{00000000-0005-0000-0000-0000C7780000}"/>
    <cellStyle name="Output 6 3 4" xfId="29766" xr:uid="{00000000-0005-0000-0000-0000C8780000}"/>
    <cellStyle name="Output 6 3 4 2" xfId="29767" xr:uid="{00000000-0005-0000-0000-0000C9780000}"/>
    <cellStyle name="Output 6 3 4 2 2" xfId="29768" xr:uid="{00000000-0005-0000-0000-0000CA780000}"/>
    <cellStyle name="Output 6 3 4 2 2 2" xfId="29769" xr:uid="{00000000-0005-0000-0000-0000CB780000}"/>
    <cellStyle name="Output 6 3 4 2 2 3" xfId="29770" xr:uid="{00000000-0005-0000-0000-0000CC780000}"/>
    <cellStyle name="Output 6 3 4 2 3" xfId="29771" xr:uid="{00000000-0005-0000-0000-0000CD780000}"/>
    <cellStyle name="Output 6 3 4 2 3 2" xfId="29772" xr:uid="{00000000-0005-0000-0000-0000CE780000}"/>
    <cellStyle name="Output 6 3 4 2 3 3" xfId="29773" xr:uid="{00000000-0005-0000-0000-0000CF780000}"/>
    <cellStyle name="Output 6 3 4 2 4" xfId="29774" xr:uid="{00000000-0005-0000-0000-0000D0780000}"/>
    <cellStyle name="Output 6 3 4 2 4 2" xfId="29775" xr:uid="{00000000-0005-0000-0000-0000D1780000}"/>
    <cellStyle name="Output 6 3 4 2 4 3" xfId="29776" xr:uid="{00000000-0005-0000-0000-0000D2780000}"/>
    <cellStyle name="Output 6 3 4 2 5" xfId="29777" xr:uid="{00000000-0005-0000-0000-0000D3780000}"/>
    <cellStyle name="Output 6 3 4 2 5 2" xfId="29778" xr:uid="{00000000-0005-0000-0000-0000D4780000}"/>
    <cellStyle name="Output 6 3 4 2 5 3" xfId="29779" xr:uid="{00000000-0005-0000-0000-0000D5780000}"/>
    <cellStyle name="Output 6 3 4 2 6" xfId="29780" xr:uid="{00000000-0005-0000-0000-0000D6780000}"/>
    <cellStyle name="Output 6 3 4 2 6 2" xfId="29781" xr:uid="{00000000-0005-0000-0000-0000D7780000}"/>
    <cellStyle name="Output 6 3 4 2 6 3" xfId="29782" xr:uid="{00000000-0005-0000-0000-0000D8780000}"/>
    <cellStyle name="Output 6 3 4 2 7" xfId="29783" xr:uid="{00000000-0005-0000-0000-0000D9780000}"/>
    <cellStyle name="Output 6 3 4 2 8" xfId="29784" xr:uid="{00000000-0005-0000-0000-0000DA780000}"/>
    <cellStyle name="Output 6 3 4 3" xfId="29785" xr:uid="{00000000-0005-0000-0000-0000DB780000}"/>
    <cellStyle name="Output 6 3 4 3 2" xfId="29786" xr:uid="{00000000-0005-0000-0000-0000DC780000}"/>
    <cellStyle name="Output 6 3 4 3 3" xfId="29787" xr:uid="{00000000-0005-0000-0000-0000DD780000}"/>
    <cellStyle name="Output 6 3 4 4" xfId="29788" xr:uid="{00000000-0005-0000-0000-0000DE780000}"/>
    <cellStyle name="Output 6 3 4 4 2" xfId="29789" xr:uid="{00000000-0005-0000-0000-0000DF780000}"/>
    <cellStyle name="Output 6 3 4 4 3" xfId="29790" xr:uid="{00000000-0005-0000-0000-0000E0780000}"/>
    <cellStyle name="Output 6 3 4 5" xfId="29791" xr:uid="{00000000-0005-0000-0000-0000E1780000}"/>
    <cellStyle name="Output 6 3 4 5 2" xfId="29792" xr:uid="{00000000-0005-0000-0000-0000E2780000}"/>
    <cellStyle name="Output 6 3 4 5 3" xfId="29793" xr:uid="{00000000-0005-0000-0000-0000E3780000}"/>
    <cellStyle name="Output 6 3 4 6" xfId="29794" xr:uid="{00000000-0005-0000-0000-0000E4780000}"/>
    <cellStyle name="Output 6 3 4 6 2" xfId="29795" xr:uid="{00000000-0005-0000-0000-0000E5780000}"/>
    <cellStyle name="Output 6 3 4 6 3" xfId="29796" xr:uid="{00000000-0005-0000-0000-0000E6780000}"/>
    <cellStyle name="Output 6 3 4 7" xfId="29797" xr:uid="{00000000-0005-0000-0000-0000E7780000}"/>
    <cellStyle name="Output 6 3 4 7 2" xfId="29798" xr:uid="{00000000-0005-0000-0000-0000E8780000}"/>
    <cellStyle name="Output 6 3 4 7 3" xfId="29799" xr:uid="{00000000-0005-0000-0000-0000E9780000}"/>
    <cellStyle name="Output 6 3 4 8" xfId="29800" xr:uid="{00000000-0005-0000-0000-0000EA780000}"/>
    <cellStyle name="Output 6 3 4 9" xfId="29801" xr:uid="{00000000-0005-0000-0000-0000EB780000}"/>
    <cellStyle name="Output 6 3 5" xfId="29802" xr:uid="{00000000-0005-0000-0000-0000EC780000}"/>
    <cellStyle name="Output 6 3 5 2" xfId="29803" xr:uid="{00000000-0005-0000-0000-0000ED780000}"/>
    <cellStyle name="Output 6 3 5 2 2" xfId="29804" xr:uid="{00000000-0005-0000-0000-0000EE780000}"/>
    <cellStyle name="Output 6 3 5 2 3" xfId="29805" xr:uid="{00000000-0005-0000-0000-0000EF780000}"/>
    <cellStyle name="Output 6 3 5 3" xfId="29806" xr:uid="{00000000-0005-0000-0000-0000F0780000}"/>
    <cellStyle name="Output 6 3 5 3 2" xfId="29807" xr:uid="{00000000-0005-0000-0000-0000F1780000}"/>
    <cellStyle name="Output 6 3 5 3 3" xfId="29808" xr:uid="{00000000-0005-0000-0000-0000F2780000}"/>
    <cellStyle name="Output 6 3 5 4" xfId="29809" xr:uid="{00000000-0005-0000-0000-0000F3780000}"/>
    <cellStyle name="Output 6 3 5 4 2" xfId="29810" xr:uid="{00000000-0005-0000-0000-0000F4780000}"/>
    <cellStyle name="Output 6 3 5 4 3" xfId="29811" xr:uid="{00000000-0005-0000-0000-0000F5780000}"/>
    <cellStyle name="Output 6 3 5 5" xfId="29812" xr:uid="{00000000-0005-0000-0000-0000F6780000}"/>
    <cellStyle name="Output 6 3 5 5 2" xfId="29813" xr:uid="{00000000-0005-0000-0000-0000F7780000}"/>
    <cellStyle name="Output 6 3 5 5 3" xfId="29814" xr:uid="{00000000-0005-0000-0000-0000F8780000}"/>
    <cellStyle name="Output 6 3 5 6" xfId="29815" xr:uid="{00000000-0005-0000-0000-0000F9780000}"/>
    <cellStyle name="Output 6 3 5 6 2" xfId="29816" xr:uid="{00000000-0005-0000-0000-0000FA780000}"/>
    <cellStyle name="Output 6 3 5 6 3" xfId="29817" xr:uid="{00000000-0005-0000-0000-0000FB780000}"/>
    <cellStyle name="Output 6 3 5 7" xfId="29818" xr:uid="{00000000-0005-0000-0000-0000FC780000}"/>
    <cellStyle name="Output 6 3 5 8" xfId="29819" xr:uid="{00000000-0005-0000-0000-0000FD780000}"/>
    <cellStyle name="Output 6 3 6" xfId="29820" xr:uid="{00000000-0005-0000-0000-0000FE780000}"/>
    <cellStyle name="Output 6 3 6 2" xfId="29821" xr:uid="{00000000-0005-0000-0000-0000FF780000}"/>
    <cellStyle name="Output 6 3 6 3" xfId="29822" xr:uid="{00000000-0005-0000-0000-000000790000}"/>
    <cellStyle name="Output 6 3 7" xfId="29823" xr:uid="{00000000-0005-0000-0000-000001790000}"/>
    <cellStyle name="Output 6 3 7 2" xfId="29824" xr:uid="{00000000-0005-0000-0000-000002790000}"/>
    <cellStyle name="Output 6 3 7 3" xfId="29825" xr:uid="{00000000-0005-0000-0000-000003790000}"/>
    <cellStyle name="Output 6 3 8" xfId="29826" xr:uid="{00000000-0005-0000-0000-000004790000}"/>
    <cellStyle name="Output 6 3 8 2" xfId="29827" xr:uid="{00000000-0005-0000-0000-000005790000}"/>
    <cellStyle name="Output 6 3 8 3" xfId="29828" xr:uid="{00000000-0005-0000-0000-000006790000}"/>
    <cellStyle name="Output 6 3 9" xfId="29829" xr:uid="{00000000-0005-0000-0000-000007790000}"/>
    <cellStyle name="Output 6 3 9 2" xfId="29830" xr:uid="{00000000-0005-0000-0000-000008790000}"/>
    <cellStyle name="Output 6 3 9 3" xfId="29831" xr:uid="{00000000-0005-0000-0000-000009790000}"/>
    <cellStyle name="Output 6 4" xfId="29832" xr:uid="{00000000-0005-0000-0000-00000A790000}"/>
    <cellStyle name="Output 6 4 10" xfId="29833" xr:uid="{00000000-0005-0000-0000-00000B790000}"/>
    <cellStyle name="Output 6 4 10 2" xfId="29834" xr:uid="{00000000-0005-0000-0000-00000C790000}"/>
    <cellStyle name="Output 6 4 10 3" xfId="29835" xr:uid="{00000000-0005-0000-0000-00000D790000}"/>
    <cellStyle name="Output 6 4 11" xfId="29836" xr:uid="{00000000-0005-0000-0000-00000E790000}"/>
    <cellStyle name="Output 6 4 12" xfId="29837" xr:uid="{00000000-0005-0000-0000-00000F790000}"/>
    <cellStyle name="Output 6 4 2" xfId="29838" xr:uid="{00000000-0005-0000-0000-000010790000}"/>
    <cellStyle name="Output 6 4 2 2" xfId="29839" xr:uid="{00000000-0005-0000-0000-000011790000}"/>
    <cellStyle name="Output 6 4 2 2 2" xfId="29840" xr:uid="{00000000-0005-0000-0000-000012790000}"/>
    <cellStyle name="Output 6 4 2 2 2 2" xfId="29841" xr:uid="{00000000-0005-0000-0000-000013790000}"/>
    <cellStyle name="Output 6 4 2 2 2 3" xfId="29842" xr:uid="{00000000-0005-0000-0000-000014790000}"/>
    <cellStyle name="Output 6 4 2 2 3" xfId="29843" xr:uid="{00000000-0005-0000-0000-000015790000}"/>
    <cellStyle name="Output 6 4 2 2 3 2" xfId="29844" xr:uid="{00000000-0005-0000-0000-000016790000}"/>
    <cellStyle name="Output 6 4 2 2 3 3" xfId="29845" xr:uid="{00000000-0005-0000-0000-000017790000}"/>
    <cellStyle name="Output 6 4 2 2 4" xfId="29846" xr:uid="{00000000-0005-0000-0000-000018790000}"/>
    <cellStyle name="Output 6 4 2 2 4 2" xfId="29847" xr:uid="{00000000-0005-0000-0000-000019790000}"/>
    <cellStyle name="Output 6 4 2 2 4 3" xfId="29848" xr:uid="{00000000-0005-0000-0000-00001A790000}"/>
    <cellStyle name="Output 6 4 2 2 5" xfId="29849" xr:uid="{00000000-0005-0000-0000-00001B790000}"/>
    <cellStyle name="Output 6 4 2 2 5 2" xfId="29850" xr:uid="{00000000-0005-0000-0000-00001C790000}"/>
    <cellStyle name="Output 6 4 2 2 5 3" xfId="29851" xr:uid="{00000000-0005-0000-0000-00001D790000}"/>
    <cellStyle name="Output 6 4 2 2 6" xfId="29852" xr:uid="{00000000-0005-0000-0000-00001E790000}"/>
    <cellStyle name="Output 6 4 2 2 6 2" xfId="29853" xr:uid="{00000000-0005-0000-0000-00001F790000}"/>
    <cellStyle name="Output 6 4 2 2 6 3" xfId="29854" xr:uid="{00000000-0005-0000-0000-000020790000}"/>
    <cellStyle name="Output 6 4 2 2 7" xfId="29855" xr:uid="{00000000-0005-0000-0000-000021790000}"/>
    <cellStyle name="Output 6 4 2 2 8" xfId="29856" xr:uid="{00000000-0005-0000-0000-000022790000}"/>
    <cellStyle name="Output 6 4 2 3" xfId="29857" xr:uid="{00000000-0005-0000-0000-000023790000}"/>
    <cellStyle name="Output 6 4 2 3 2" xfId="29858" xr:uid="{00000000-0005-0000-0000-000024790000}"/>
    <cellStyle name="Output 6 4 2 3 3" xfId="29859" xr:uid="{00000000-0005-0000-0000-000025790000}"/>
    <cellStyle name="Output 6 4 2 4" xfId="29860" xr:uid="{00000000-0005-0000-0000-000026790000}"/>
    <cellStyle name="Output 6 4 2 4 2" xfId="29861" xr:uid="{00000000-0005-0000-0000-000027790000}"/>
    <cellStyle name="Output 6 4 2 4 3" xfId="29862" xr:uid="{00000000-0005-0000-0000-000028790000}"/>
    <cellStyle name="Output 6 4 2 5" xfId="29863" xr:uid="{00000000-0005-0000-0000-000029790000}"/>
    <cellStyle name="Output 6 4 2 5 2" xfId="29864" xr:uid="{00000000-0005-0000-0000-00002A790000}"/>
    <cellStyle name="Output 6 4 2 5 3" xfId="29865" xr:uid="{00000000-0005-0000-0000-00002B790000}"/>
    <cellStyle name="Output 6 4 2 6" xfId="29866" xr:uid="{00000000-0005-0000-0000-00002C790000}"/>
    <cellStyle name="Output 6 4 2 6 2" xfId="29867" xr:uid="{00000000-0005-0000-0000-00002D790000}"/>
    <cellStyle name="Output 6 4 2 6 3" xfId="29868" xr:uid="{00000000-0005-0000-0000-00002E790000}"/>
    <cellStyle name="Output 6 4 2 7" xfId="29869" xr:uid="{00000000-0005-0000-0000-00002F790000}"/>
    <cellStyle name="Output 6 4 2 7 2" xfId="29870" xr:uid="{00000000-0005-0000-0000-000030790000}"/>
    <cellStyle name="Output 6 4 2 7 3" xfId="29871" xr:uid="{00000000-0005-0000-0000-000031790000}"/>
    <cellStyle name="Output 6 4 2 8" xfId="29872" xr:uid="{00000000-0005-0000-0000-000032790000}"/>
    <cellStyle name="Output 6 4 2 9" xfId="29873" xr:uid="{00000000-0005-0000-0000-000033790000}"/>
    <cellStyle name="Output 6 4 3" xfId="29874" xr:uid="{00000000-0005-0000-0000-000034790000}"/>
    <cellStyle name="Output 6 4 3 2" xfId="29875" xr:uid="{00000000-0005-0000-0000-000035790000}"/>
    <cellStyle name="Output 6 4 3 2 2" xfId="29876" xr:uid="{00000000-0005-0000-0000-000036790000}"/>
    <cellStyle name="Output 6 4 3 2 2 2" xfId="29877" xr:uid="{00000000-0005-0000-0000-000037790000}"/>
    <cellStyle name="Output 6 4 3 2 2 3" xfId="29878" xr:uid="{00000000-0005-0000-0000-000038790000}"/>
    <cellStyle name="Output 6 4 3 2 3" xfId="29879" xr:uid="{00000000-0005-0000-0000-000039790000}"/>
    <cellStyle name="Output 6 4 3 2 3 2" xfId="29880" xr:uid="{00000000-0005-0000-0000-00003A790000}"/>
    <cellStyle name="Output 6 4 3 2 3 3" xfId="29881" xr:uid="{00000000-0005-0000-0000-00003B790000}"/>
    <cellStyle name="Output 6 4 3 2 4" xfId="29882" xr:uid="{00000000-0005-0000-0000-00003C790000}"/>
    <cellStyle name="Output 6 4 3 2 4 2" xfId="29883" xr:uid="{00000000-0005-0000-0000-00003D790000}"/>
    <cellStyle name="Output 6 4 3 2 4 3" xfId="29884" xr:uid="{00000000-0005-0000-0000-00003E790000}"/>
    <cellStyle name="Output 6 4 3 2 5" xfId="29885" xr:uid="{00000000-0005-0000-0000-00003F790000}"/>
    <cellStyle name="Output 6 4 3 2 5 2" xfId="29886" xr:uid="{00000000-0005-0000-0000-000040790000}"/>
    <cellStyle name="Output 6 4 3 2 5 3" xfId="29887" xr:uid="{00000000-0005-0000-0000-000041790000}"/>
    <cellStyle name="Output 6 4 3 2 6" xfId="29888" xr:uid="{00000000-0005-0000-0000-000042790000}"/>
    <cellStyle name="Output 6 4 3 2 6 2" xfId="29889" xr:uid="{00000000-0005-0000-0000-000043790000}"/>
    <cellStyle name="Output 6 4 3 2 6 3" xfId="29890" xr:uid="{00000000-0005-0000-0000-000044790000}"/>
    <cellStyle name="Output 6 4 3 2 7" xfId="29891" xr:uid="{00000000-0005-0000-0000-000045790000}"/>
    <cellStyle name="Output 6 4 3 2 8" xfId="29892" xr:uid="{00000000-0005-0000-0000-000046790000}"/>
    <cellStyle name="Output 6 4 3 3" xfId="29893" xr:uid="{00000000-0005-0000-0000-000047790000}"/>
    <cellStyle name="Output 6 4 3 3 2" xfId="29894" xr:uid="{00000000-0005-0000-0000-000048790000}"/>
    <cellStyle name="Output 6 4 3 3 3" xfId="29895" xr:uid="{00000000-0005-0000-0000-000049790000}"/>
    <cellStyle name="Output 6 4 3 4" xfId="29896" xr:uid="{00000000-0005-0000-0000-00004A790000}"/>
    <cellStyle name="Output 6 4 3 4 2" xfId="29897" xr:uid="{00000000-0005-0000-0000-00004B790000}"/>
    <cellStyle name="Output 6 4 3 4 3" xfId="29898" xr:uid="{00000000-0005-0000-0000-00004C790000}"/>
    <cellStyle name="Output 6 4 3 5" xfId="29899" xr:uid="{00000000-0005-0000-0000-00004D790000}"/>
    <cellStyle name="Output 6 4 3 5 2" xfId="29900" xr:uid="{00000000-0005-0000-0000-00004E790000}"/>
    <cellStyle name="Output 6 4 3 5 3" xfId="29901" xr:uid="{00000000-0005-0000-0000-00004F790000}"/>
    <cellStyle name="Output 6 4 3 6" xfId="29902" xr:uid="{00000000-0005-0000-0000-000050790000}"/>
    <cellStyle name="Output 6 4 3 6 2" xfId="29903" xr:uid="{00000000-0005-0000-0000-000051790000}"/>
    <cellStyle name="Output 6 4 3 6 3" xfId="29904" xr:uid="{00000000-0005-0000-0000-000052790000}"/>
    <cellStyle name="Output 6 4 3 7" xfId="29905" xr:uid="{00000000-0005-0000-0000-000053790000}"/>
    <cellStyle name="Output 6 4 3 7 2" xfId="29906" xr:uid="{00000000-0005-0000-0000-000054790000}"/>
    <cellStyle name="Output 6 4 3 7 3" xfId="29907" xr:uid="{00000000-0005-0000-0000-000055790000}"/>
    <cellStyle name="Output 6 4 3 8" xfId="29908" xr:uid="{00000000-0005-0000-0000-000056790000}"/>
    <cellStyle name="Output 6 4 3 9" xfId="29909" xr:uid="{00000000-0005-0000-0000-000057790000}"/>
    <cellStyle name="Output 6 4 4" xfId="29910" xr:uid="{00000000-0005-0000-0000-000058790000}"/>
    <cellStyle name="Output 6 4 4 2" xfId="29911" xr:uid="{00000000-0005-0000-0000-000059790000}"/>
    <cellStyle name="Output 6 4 4 2 2" xfId="29912" xr:uid="{00000000-0005-0000-0000-00005A790000}"/>
    <cellStyle name="Output 6 4 4 2 2 2" xfId="29913" xr:uid="{00000000-0005-0000-0000-00005B790000}"/>
    <cellStyle name="Output 6 4 4 2 2 3" xfId="29914" xr:uid="{00000000-0005-0000-0000-00005C790000}"/>
    <cellStyle name="Output 6 4 4 2 3" xfId="29915" xr:uid="{00000000-0005-0000-0000-00005D790000}"/>
    <cellStyle name="Output 6 4 4 2 3 2" xfId="29916" xr:uid="{00000000-0005-0000-0000-00005E790000}"/>
    <cellStyle name="Output 6 4 4 2 3 3" xfId="29917" xr:uid="{00000000-0005-0000-0000-00005F790000}"/>
    <cellStyle name="Output 6 4 4 2 4" xfId="29918" xr:uid="{00000000-0005-0000-0000-000060790000}"/>
    <cellStyle name="Output 6 4 4 2 4 2" xfId="29919" xr:uid="{00000000-0005-0000-0000-000061790000}"/>
    <cellStyle name="Output 6 4 4 2 4 3" xfId="29920" xr:uid="{00000000-0005-0000-0000-000062790000}"/>
    <cellStyle name="Output 6 4 4 2 5" xfId="29921" xr:uid="{00000000-0005-0000-0000-000063790000}"/>
    <cellStyle name="Output 6 4 4 2 5 2" xfId="29922" xr:uid="{00000000-0005-0000-0000-000064790000}"/>
    <cellStyle name="Output 6 4 4 2 5 3" xfId="29923" xr:uid="{00000000-0005-0000-0000-000065790000}"/>
    <cellStyle name="Output 6 4 4 2 6" xfId="29924" xr:uid="{00000000-0005-0000-0000-000066790000}"/>
    <cellStyle name="Output 6 4 4 2 6 2" xfId="29925" xr:uid="{00000000-0005-0000-0000-000067790000}"/>
    <cellStyle name="Output 6 4 4 2 6 3" xfId="29926" xr:uid="{00000000-0005-0000-0000-000068790000}"/>
    <cellStyle name="Output 6 4 4 2 7" xfId="29927" xr:uid="{00000000-0005-0000-0000-000069790000}"/>
    <cellStyle name="Output 6 4 4 2 8" xfId="29928" xr:uid="{00000000-0005-0000-0000-00006A790000}"/>
    <cellStyle name="Output 6 4 4 3" xfId="29929" xr:uid="{00000000-0005-0000-0000-00006B790000}"/>
    <cellStyle name="Output 6 4 4 3 2" xfId="29930" xr:uid="{00000000-0005-0000-0000-00006C790000}"/>
    <cellStyle name="Output 6 4 4 3 3" xfId="29931" xr:uid="{00000000-0005-0000-0000-00006D790000}"/>
    <cellStyle name="Output 6 4 4 4" xfId="29932" xr:uid="{00000000-0005-0000-0000-00006E790000}"/>
    <cellStyle name="Output 6 4 4 4 2" xfId="29933" xr:uid="{00000000-0005-0000-0000-00006F790000}"/>
    <cellStyle name="Output 6 4 4 4 3" xfId="29934" xr:uid="{00000000-0005-0000-0000-000070790000}"/>
    <cellStyle name="Output 6 4 4 5" xfId="29935" xr:uid="{00000000-0005-0000-0000-000071790000}"/>
    <cellStyle name="Output 6 4 4 5 2" xfId="29936" xr:uid="{00000000-0005-0000-0000-000072790000}"/>
    <cellStyle name="Output 6 4 4 5 3" xfId="29937" xr:uid="{00000000-0005-0000-0000-000073790000}"/>
    <cellStyle name="Output 6 4 4 6" xfId="29938" xr:uid="{00000000-0005-0000-0000-000074790000}"/>
    <cellStyle name="Output 6 4 4 6 2" xfId="29939" xr:uid="{00000000-0005-0000-0000-000075790000}"/>
    <cellStyle name="Output 6 4 4 6 3" xfId="29940" xr:uid="{00000000-0005-0000-0000-000076790000}"/>
    <cellStyle name="Output 6 4 4 7" xfId="29941" xr:uid="{00000000-0005-0000-0000-000077790000}"/>
    <cellStyle name="Output 6 4 4 7 2" xfId="29942" xr:uid="{00000000-0005-0000-0000-000078790000}"/>
    <cellStyle name="Output 6 4 4 7 3" xfId="29943" xr:uid="{00000000-0005-0000-0000-000079790000}"/>
    <cellStyle name="Output 6 4 4 8" xfId="29944" xr:uid="{00000000-0005-0000-0000-00007A790000}"/>
    <cellStyle name="Output 6 4 4 9" xfId="29945" xr:uid="{00000000-0005-0000-0000-00007B790000}"/>
    <cellStyle name="Output 6 4 5" xfId="29946" xr:uid="{00000000-0005-0000-0000-00007C790000}"/>
    <cellStyle name="Output 6 4 5 2" xfId="29947" xr:uid="{00000000-0005-0000-0000-00007D790000}"/>
    <cellStyle name="Output 6 4 5 2 2" xfId="29948" xr:uid="{00000000-0005-0000-0000-00007E790000}"/>
    <cellStyle name="Output 6 4 5 2 3" xfId="29949" xr:uid="{00000000-0005-0000-0000-00007F790000}"/>
    <cellStyle name="Output 6 4 5 3" xfId="29950" xr:uid="{00000000-0005-0000-0000-000080790000}"/>
    <cellStyle name="Output 6 4 5 3 2" xfId="29951" xr:uid="{00000000-0005-0000-0000-000081790000}"/>
    <cellStyle name="Output 6 4 5 3 3" xfId="29952" xr:uid="{00000000-0005-0000-0000-000082790000}"/>
    <cellStyle name="Output 6 4 5 4" xfId="29953" xr:uid="{00000000-0005-0000-0000-000083790000}"/>
    <cellStyle name="Output 6 4 5 4 2" xfId="29954" xr:uid="{00000000-0005-0000-0000-000084790000}"/>
    <cellStyle name="Output 6 4 5 4 3" xfId="29955" xr:uid="{00000000-0005-0000-0000-000085790000}"/>
    <cellStyle name="Output 6 4 5 5" xfId="29956" xr:uid="{00000000-0005-0000-0000-000086790000}"/>
    <cellStyle name="Output 6 4 5 5 2" xfId="29957" xr:uid="{00000000-0005-0000-0000-000087790000}"/>
    <cellStyle name="Output 6 4 5 5 3" xfId="29958" xr:uid="{00000000-0005-0000-0000-000088790000}"/>
    <cellStyle name="Output 6 4 5 6" xfId="29959" xr:uid="{00000000-0005-0000-0000-000089790000}"/>
    <cellStyle name="Output 6 4 5 6 2" xfId="29960" xr:uid="{00000000-0005-0000-0000-00008A790000}"/>
    <cellStyle name="Output 6 4 5 6 3" xfId="29961" xr:uid="{00000000-0005-0000-0000-00008B790000}"/>
    <cellStyle name="Output 6 4 5 7" xfId="29962" xr:uid="{00000000-0005-0000-0000-00008C790000}"/>
    <cellStyle name="Output 6 4 5 8" xfId="29963" xr:uid="{00000000-0005-0000-0000-00008D790000}"/>
    <cellStyle name="Output 6 4 6" xfId="29964" xr:uid="{00000000-0005-0000-0000-00008E790000}"/>
    <cellStyle name="Output 6 4 6 2" xfId="29965" xr:uid="{00000000-0005-0000-0000-00008F790000}"/>
    <cellStyle name="Output 6 4 6 3" xfId="29966" xr:uid="{00000000-0005-0000-0000-000090790000}"/>
    <cellStyle name="Output 6 4 7" xfId="29967" xr:uid="{00000000-0005-0000-0000-000091790000}"/>
    <cellStyle name="Output 6 4 7 2" xfId="29968" xr:uid="{00000000-0005-0000-0000-000092790000}"/>
    <cellStyle name="Output 6 4 7 3" xfId="29969" xr:uid="{00000000-0005-0000-0000-000093790000}"/>
    <cellStyle name="Output 6 4 8" xfId="29970" xr:uid="{00000000-0005-0000-0000-000094790000}"/>
    <cellStyle name="Output 6 4 8 2" xfId="29971" xr:uid="{00000000-0005-0000-0000-000095790000}"/>
    <cellStyle name="Output 6 4 8 3" xfId="29972" xr:uid="{00000000-0005-0000-0000-000096790000}"/>
    <cellStyle name="Output 6 4 9" xfId="29973" xr:uid="{00000000-0005-0000-0000-000097790000}"/>
    <cellStyle name="Output 6 4 9 2" xfId="29974" xr:uid="{00000000-0005-0000-0000-000098790000}"/>
    <cellStyle name="Output 6 4 9 3" xfId="29975" xr:uid="{00000000-0005-0000-0000-000099790000}"/>
    <cellStyle name="Output 6 5" xfId="29976" xr:uid="{00000000-0005-0000-0000-00009A790000}"/>
    <cellStyle name="Output 6 5 2" xfId="29977" xr:uid="{00000000-0005-0000-0000-00009B790000}"/>
    <cellStyle name="Output 6 5 2 2" xfId="29978" xr:uid="{00000000-0005-0000-0000-00009C790000}"/>
    <cellStyle name="Output 6 5 2 3" xfId="29979" xr:uid="{00000000-0005-0000-0000-00009D790000}"/>
    <cellStyle name="Output 6 5 3" xfId="29980" xr:uid="{00000000-0005-0000-0000-00009E790000}"/>
    <cellStyle name="Output 6 5 3 2" xfId="29981" xr:uid="{00000000-0005-0000-0000-00009F790000}"/>
    <cellStyle name="Output 6 5 3 3" xfId="29982" xr:uid="{00000000-0005-0000-0000-0000A0790000}"/>
    <cellStyle name="Output 6 5 4" xfId="29983" xr:uid="{00000000-0005-0000-0000-0000A1790000}"/>
    <cellStyle name="Output 6 5 4 2" xfId="29984" xr:uid="{00000000-0005-0000-0000-0000A2790000}"/>
    <cellStyle name="Output 6 5 4 3" xfId="29985" xr:uid="{00000000-0005-0000-0000-0000A3790000}"/>
    <cellStyle name="Output 6 5 5" xfId="29986" xr:uid="{00000000-0005-0000-0000-0000A4790000}"/>
    <cellStyle name="Output 6 5 5 2" xfId="29987" xr:uid="{00000000-0005-0000-0000-0000A5790000}"/>
    <cellStyle name="Output 6 5 5 3" xfId="29988" xr:uid="{00000000-0005-0000-0000-0000A6790000}"/>
    <cellStyle name="Output 6 5 6" xfId="29989" xr:uid="{00000000-0005-0000-0000-0000A7790000}"/>
    <cellStyle name="Output 6 5 6 2" xfId="29990" xr:uid="{00000000-0005-0000-0000-0000A8790000}"/>
    <cellStyle name="Output 6 5 6 3" xfId="29991" xr:uid="{00000000-0005-0000-0000-0000A9790000}"/>
    <cellStyle name="Output 6 5 7" xfId="29992" xr:uid="{00000000-0005-0000-0000-0000AA790000}"/>
    <cellStyle name="Output 6 5 8" xfId="29993" xr:uid="{00000000-0005-0000-0000-0000AB790000}"/>
    <cellStyle name="Output 6 6" xfId="29994" xr:uid="{00000000-0005-0000-0000-0000AC790000}"/>
    <cellStyle name="Output 6 6 2" xfId="29995" xr:uid="{00000000-0005-0000-0000-0000AD790000}"/>
    <cellStyle name="Output 6 6 3" xfId="29996" xr:uid="{00000000-0005-0000-0000-0000AE790000}"/>
    <cellStyle name="Output 6 7" xfId="29997" xr:uid="{00000000-0005-0000-0000-0000AF790000}"/>
    <cellStyle name="Output 6 7 2" xfId="29998" xr:uid="{00000000-0005-0000-0000-0000B0790000}"/>
    <cellStyle name="Output 6 7 3" xfId="29999" xr:uid="{00000000-0005-0000-0000-0000B1790000}"/>
    <cellStyle name="Output 6 8" xfId="30000" xr:uid="{00000000-0005-0000-0000-0000B2790000}"/>
    <cellStyle name="Output 6 8 2" xfId="30001" xr:uid="{00000000-0005-0000-0000-0000B3790000}"/>
    <cellStyle name="Output 6 8 3" xfId="30002" xr:uid="{00000000-0005-0000-0000-0000B4790000}"/>
    <cellStyle name="Output 6 9" xfId="30003" xr:uid="{00000000-0005-0000-0000-0000B5790000}"/>
    <cellStyle name="Output 6 9 2" xfId="30004" xr:uid="{00000000-0005-0000-0000-0000B6790000}"/>
    <cellStyle name="Output 6 9 3" xfId="30005" xr:uid="{00000000-0005-0000-0000-0000B7790000}"/>
    <cellStyle name="Output 7" xfId="30006" xr:uid="{00000000-0005-0000-0000-0000B8790000}"/>
    <cellStyle name="Output 7 10" xfId="30007" xr:uid="{00000000-0005-0000-0000-0000B9790000}"/>
    <cellStyle name="Output 7 10 2" xfId="30008" xr:uid="{00000000-0005-0000-0000-0000BA790000}"/>
    <cellStyle name="Output 7 10 3" xfId="30009" xr:uid="{00000000-0005-0000-0000-0000BB790000}"/>
    <cellStyle name="Output 7 11" xfId="30010" xr:uid="{00000000-0005-0000-0000-0000BC790000}"/>
    <cellStyle name="Output 7 12" xfId="30011" xr:uid="{00000000-0005-0000-0000-0000BD790000}"/>
    <cellStyle name="Output 7 13" xfId="38154" xr:uid="{00000000-0005-0000-0000-0000BE790000}"/>
    <cellStyle name="Output 7 2" xfId="30012" xr:uid="{00000000-0005-0000-0000-0000BF790000}"/>
    <cellStyle name="Output 7 2 10" xfId="30013" xr:uid="{00000000-0005-0000-0000-0000C0790000}"/>
    <cellStyle name="Output 7 2 10 2" xfId="30014" xr:uid="{00000000-0005-0000-0000-0000C1790000}"/>
    <cellStyle name="Output 7 2 10 3" xfId="30015" xr:uid="{00000000-0005-0000-0000-0000C2790000}"/>
    <cellStyle name="Output 7 2 11" xfId="30016" xr:uid="{00000000-0005-0000-0000-0000C3790000}"/>
    <cellStyle name="Output 7 2 12" xfId="30017" xr:uid="{00000000-0005-0000-0000-0000C4790000}"/>
    <cellStyle name="Output 7 2 2" xfId="30018" xr:uid="{00000000-0005-0000-0000-0000C5790000}"/>
    <cellStyle name="Output 7 2 2 2" xfId="30019" xr:uid="{00000000-0005-0000-0000-0000C6790000}"/>
    <cellStyle name="Output 7 2 2 2 2" xfId="30020" xr:uid="{00000000-0005-0000-0000-0000C7790000}"/>
    <cellStyle name="Output 7 2 2 2 2 2" xfId="30021" xr:uid="{00000000-0005-0000-0000-0000C8790000}"/>
    <cellStyle name="Output 7 2 2 2 2 3" xfId="30022" xr:uid="{00000000-0005-0000-0000-0000C9790000}"/>
    <cellStyle name="Output 7 2 2 2 3" xfId="30023" xr:uid="{00000000-0005-0000-0000-0000CA790000}"/>
    <cellStyle name="Output 7 2 2 2 3 2" xfId="30024" xr:uid="{00000000-0005-0000-0000-0000CB790000}"/>
    <cellStyle name="Output 7 2 2 2 3 3" xfId="30025" xr:uid="{00000000-0005-0000-0000-0000CC790000}"/>
    <cellStyle name="Output 7 2 2 2 4" xfId="30026" xr:uid="{00000000-0005-0000-0000-0000CD790000}"/>
    <cellStyle name="Output 7 2 2 2 4 2" xfId="30027" xr:uid="{00000000-0005-0000-0000-0000CE790000}"/>
    <cellStyle name="Output 7 2 2 2 4 3" xfId="30028" xr:uid="{00000000-0005-0000-0000-0000CF790000}"/>
    <cellStyle name="Output 7 2 2 2 5" xfId="30029" xr:uid="{00000000-0005-0000-0000-0000D0790000}"/>
    <cellStyle name="Output 7 2 2 2 5 2" xfId="30030" xr:uid="{00000000-0005-0000-0000-0000D1790000}"/>
    <cellStyle name="Output 7 2 2 2 5 3" xfId="30031" xr:uid="{00000000-0005-0000-0000-0000D2790000}"/>
    <cellStyle name="Output 7 2 2 2 6" xfId="30032" xr:uid="{00000000-0005-0000-0000-0000D3790000}"/>
    <cellStyle name="Output 7 2 2 2 6 2" xfId="30033" xr:uid="{00000000-0005-0000-0000-0000D4790000}"/>
    <cellStyle name="Output 7 2 2 2 6 3" xfId="30034" xr:uid="{00000000-0005-0000-0000-0000D5790000}"/>
    <cellStyle name="Output 7 2 2 2 7" xfId="30035" xr:uid="{00000000-0005-0000-0000-0000D6790000}"/>
    <cellStyle name="Output 7 2 2 2 8" xfId="30036" xr:uid="{00000000-0005-0000-0000-0000D7790000}"/>
    <cellStyle name="Output 7 2 2 3" xfId="30037" xr:uid="{00000000-0005-0000-0000-0000D8790000}"/>
    <cellStyle name="Output 7 2 2 3 2" xfId="30038" xr:uid="{00000000-0005-0000-0000-0000D9790000}"/>
    <cellStyle name="Output 7 2 2 3 3" xfId="30039" xr:uid="{00000000-0005-0000-0000-0000DA790000}"/>
    <cellStyle name="Output 7 2 2 4" xfId="30040" xr:uid="{00000000-0005-0000-0000-0000DB790000}"/>
    <cellStyle name="Output 7 2 2 4 2" xfId="30041" xr:uid="{00000000-0005-0000-0000-0000DC790000}"/>
    <cellStyle name="Output 7 2 2 4 3" xfId="30042" xr:uid="{00000000-0005-0000-0000-0000DD790000}"/>
    <cellStyle name="Output 7 2 2 5" xfId="30043" xr:uid="{00000000-0005-0000-0000-0000DE790000}"/>
    <cellStyle name="Output 7 2 2 5 2" xfId="30044" xr:uid="{00000000-0005-0000-0000-0000DF790000}"/>
    <cellStyle name="Output 7 2 2 5 3" xfId="30045" xr:uid="{00000000-0005-0000-0000-0000E0790000}"/>
    <cellStyle name="Output 7 2 2 6" xfId="30046" xr:uid="{00000000-0005-0000-0000-0000E1790000}"/>
    <cellStyle name="Output 7 2 2 6 2" xfId="30047" xr:uid="{00000000-0005-0000-0000-0000E2790000}"/>
    <cellStyle name="Output 7 2 2 6 3" xfId="30048" xr:uid="{00000000-0005-0000-0000-0000E3790000}"/>
    <cellStyle name="Output 7 2 2 7" xfId="30049" xr:uid="{00000000-0005-0000-0000-0000E4790000}"/>
    <cellStyle name="Output 7 2 2 7 2" xfId="30050" xr:uid="{00000000-0005-0000-0000-0000E5790000}"/>
    <cellStyle name="Output 7 2 2 7 3" xfId="30051" xr:uid="{00000000-0005-0000-0000-0000E6790000}"/>
    <cellStyle name="Output 7 2 2 8" xfId="30052" xr:uid="{00000000-0005-0000-0000-0000E7790000}"/>
    <cellStyle name="Output 7 2 2 9" xfId="30053" xr:uid="{00000000-0005-0000-0000-0000E8790000}"/>
    <cellStyle name="Output 7 2 3" xfId="30054" xr:uid="{00000000-0005-0000-0000-0000E9790000}"/>
    <cellStyle name="Output 7 2 3 2" xfId="30055" xr:uid="{00000000-0005-0000-0000-0000EA790000}"/>
    <cellStyle name="Output 7 2 3 2 2" xfId="30056" xr:uid="{00000000-0005-0000-0000-0000EB790000}"/>
    <cellStyle name="Output 7 2 3 2 2 2" xfId="30057" xr:uid="{00000000-0005-0000-0000-0000EC790000}"/>
    <cellStyle name="Output 7 2 3 2 2 3" xfId="30058" xr:uid="{00000000-0005-0000-0000-0000ED790000}"/>
    <cellStyle name="Output 7 2 3 2 3" xfId="30059" xr:uid="{00000000-0005-0000-0000-0000EE790000}"/>
    <cellStyle name="Output 7 2 3 2 3 2" xfId="30060" xr:uid="{00000000-0005-0000-0000-0000EF790000}"/>
    <cellStyle name="Output 7 2 3 2 3 3" xfId="30061" xr:uid="{00000000-0005-0000-0000-0000F0790000}"/>
    <cellStyle name="Output 7 2 3 2 4" xfId="30062" xr:uid="{00000000-0005-0000-0000-0000F1790000}"/>
    <cellStyle name="Output 7 2 3 2 4 2" xfId="30063" xr:uid="{00000000-0005-0000-0000-0000F2790000}"/>
    <cellStyle name="Output 7 2 3 2 4 3" xfId="30064" xr:uid="{00000000-0005-0000-0000-0000F3790000}"/>
    <cellStyle name="Output 7 2 3 2 5" xfId="30065" xr:uid="{00000000-0005-0000-0000-0000F4790000}"/>
    <cellStyle name="Output 7 2 3 2 5 2" xfId="30066" xr:uid="{00000000-0005-0000-0000-0000F5790000}"/>
    <cellStyle name="Output 7 2 3 2 5 3" xfId="30067" xr:uid="{00000000-0005-0000-0000-0000F6790000}"/>
    <cellStyle name="Output 7 2 3 2 6" xfId="30068" xr:uid="{00000000-0005-0000-0000-0000F7790000}"/>
    <cellStyle name="Output 7 2 3 2 6 2" xfId="30069" xr:uid="{00000000-0005-0000-0000-0000F8790000}"/>
    <cellStyle name="Output 7 2 3 2 6 3" xfId="30070" xr:uid="{00000000-0005-0000-0000-0000F9790000}"/>
    <cellStyle name="Output 7 2 3 2 7" xfId="30071" xr:uid="{00000000-0005-0000-0000-0000FA790000}"/>
    <cellStyle name="Output 7 2 3 2 8" xfId="30072" xr:uid="{00000000-0005-0000-0000-0000FB790000}"/>
    <cellStyle name="Output 7 2 3 3" xfId="30073" xr:uid="{00000000-0005-0000-0000-0000FC790000}"/>
    <cellStyle name="Output 7 2 3 3 2" xfId="30074" xr:uid="{00000000-0005-0000-0000-0000FD790000}"/>
    <cellStyle name="Output 7 2 3 3 3" xfId="30075" xr:uid="{00000000-0005-0000-0000-0000FE790000}"/>
    <cellStyle name="Output 7 2 3 4" xfId="30076" xr:uid="{00000000-0005-0000-0000-0000FF790000}"/>
    <cellStyle name="Output 7 2 3 4 2" xfId="30077" xr:uid="{00000000-0005-0000-0000-0000007A0000}"/>
    <cellStyle name="Output 7 2 3 4 3" xfId="30078" xr:uid="{00000000-0005-0000-0000-0000017A0000}"/>
    <cellStyle name="Output 7 2 3 5" xfId="30079" xr:uid="{00000000-0005-0000-0000-0000027A0000}"/>
    <cellStyle name="Output 7 2 3 5 2" xfId="30080" xr:uid="{00000000-0005-0000-0000-0000037A0000}"/>
    <cellStyle name="Output 7 2 3 5 3" xfId="30081" xr:uid="{00000000-0005-0000-0000-0000047A0000}"/>
    <cellStyle name="Output 7 2 3 6" xfId="30082" xr:uid="{00000000-0005-0000-0000-0000057A0000}"/>
    <cellStyle name="Output 7 2 3 6 2" xfId="30083" xr:uid="{00000000-0005-0000-0000-0000067A0000}"/>
    <cellStyle name="Output 7 2 3 6 3" xfId="30084" xr:uid="{00000000-0005-0000-0000-0000077A0000}"/>
    <cellStyle name="Output 7 2 3 7" xfId="30085" xr:uid="{00000000-0005-0000-0000-0000087A0000}"/>
    <cellStyle name="Output 7 2 3 7 2" xfId="30086" xr:uid="{00000000-0005-0000-0000-0000097A0000}"/>
    <cellStyle name="Output 7 2 3 7 3" xfId="30087" xr:uid="{00000000-0005-0000-0000-00000A7A0000}"/>
    <cellStyle name="Output 7 2 3 8" xfId="30088" xr:uid="{00000000-0005-0000-0000-00000B7A0000}"/>
    <cellStyle name="Output 7 2 3 9" xfId="30089" xr:uid="{00000000-0005-0000-0000-00000C7A0000}"/>
    <cellStyle name="Output 7 2 4" xfId="30090" xr:uid="{00000000-0005-0000-0000-00000D7A0000}"/>
    <cellStyle name="Output 7 2 4 2" xfId="30091" xr:uid="{00000000-0005-0000-0000-00000E7A0000}"/>
    <cellStyle name="Output 7 2 4 2 2" xfId="30092" xr:uid="{00000000-0005-0000-0000-00000F7A0000}"/>
    <cellStyle name="Output 7 2 4 2 2 2" xfId="30093" xr:uid="{00000000-0005-0000-0000-0000107A0000}"/>
    <cellStyle name="Output 7 2 4 2 2 3" xfId="30094" xr:uid="{00000000-0005-0000-0000-0000117A0000}"/>
    <cellStyle name="Output 7 2 4 2 3" xfId="30095" xr:uid="{00000000-0005-0000-0000-0000127A0000}"/>
    <cellStyle name="Output 7 2 4 2 3 2" xfId="30096" xr:uid="{00000000-0005-0000-0000-0000137A0000}"/>
    <cellStyle name="Output 7 2 4 2 3 3" xfId="30097" xr:uid="{00000000-0005-0000-0000-0000147A0000}"/>
    <cellStyle name="Output 7 2 4 2 4" xfId="30098" xr:uid="{00000000-0005-0000-0000-0000157A0000}"/>
    <cellStyle name="Output 7 2 4 2 4 2" xfId="30099" xr:uid="{00000000-0005-0000-0000-0000167A0000}"/>
    <cellStyle name="Output 7 2 4 2 4 3" xfId="30100" xr:uid="{00000000-0005-0000-0000-0000177A0000}"/>
    <cellStyle name="Output 7 2 4 2 5" xfId="30101" xr:uid="{00000000-0005-0000-0000-0000187A0000}"/>
    <cellStyle name="Output 7 2 4 2 5 2" xfId="30102" xr:uid="{00000000-0005-0000-0000-0000197A0000}"/>
    <cellStyle name="Output 7 2 4 2 5 3" xfId="30103" xr:uid="{00000000-0005-0000-0000-00001A7A0000}"/>
    <cellStyle name="Output 7 2 4 2 6" xfId="30104" xr:uid="{00000000-0005-0000-0000-00001B7A0000}"/>
    <cellStyle name="Output 7 2 4 2 6 2" xfId="30105" xr:uid="{00000000-0005-0000-0000-00001C7A0000}"/>
    <cellStyle name="Output 7 2 4 2 6 3" xfId="30106" xr:uid="{00000000-0005-0000-0000-00001D7A0000}"/>
    <cellStyle name="Output 7 2 4 2 7" xfId="30107" xr:uid="{00000000-0005-0000-0000-00001E7A0000}"/>
    <cellStyle name="Output 7 2 4 2 8" xfId="30108" xr:uid="{00000000-0005-0000-0000-00001F7A0000}"/>
    <cellStyle name="Output 7 2 4 3" xfId="30109" xr:uid="{00000000-0005-0000-0000-0000207A0000}"/>
    <cellStyle name="Output 7 2 4 3 2" xfId="30110" xr:uid="{00000000-0005-0000-0000-0000217A0000}"/>
    <cellStyle name="Output 7 2 4 3 3" xfId="30111" xr:uid="{00000000-0005-0000-0000-0000227A0000}"/>
    <cellStyle name="Output 7 2 4 4" xfId="30112" xr:uid="{00000000-0005-0000-0000-0000237A0000}"/>
    <cellStyle name="Output 7 2 4 4 2" xfId="30113" xr:uid="{00000000-0005-0000-0000-0000247A0000}"/>
    <cellStyle name="Output 7 2 4 4 3" xfId="30114" xr:uid="{00000000-0005-0000-0000-0000257A0000}"/>
    <cellStyle name="Output 7 2 4 5" xfId="30115" xr:uid="{00000000-0005-0000-0000-0000267A0000}"/>
    <cellStyle name="Output 7 2 4 5 2" xfId="30116" xr:uid="{00000000-0005-0000-0000-0000277A0000}"/>
    <cellStyle name="Output 7 2 4 5 3" xfId="30117" xr:uid="{00000000-0005-0000-0000-0000287A0000}"/>
    <cellStyle name="Output 7 2 4 6" xfId="30118" xr:uid="{00000000-0005-0000-0000-0000297A0000}"/>
    <cellStyle name="Output 7 2 4 6 2" xfId="30119" xr:uid="{00000000-0005-0000-0000-00002A7A0000}"/>
    <cellStyle name="Output 7 2 4 6 3" xfId="30120" xr:uid="{00000000-0005-0000-0000-00002B7A0000}"/>
    <cellStyle name="Output 7 2 4 7" xfId="30121" xr:uid="{00000000-0005-0000-0000-00002C7A0000}"/>
    <cellStyle name="Output 7 2 4 7 2" xfId="30122" xr:uid="{00000000-0005-0000-0000-00002D7A0000}"/>
    <cellStyle name="Output 7 2 4 7 3" xfId="30123" xr:uid="{00000000-0005-0000-0000-00002E7A0000}"/>
    <cellStyle name="Output 7 2 4 8" xfId="30124" xr:uid="{00000000-0005-0000-0000-00002F7A0000}"/>
    <cellStyle name="Output 7 2 4 9" xfId="30125" xr:uid="{00000000-0005-0000-0000-0000307A0000}"/>
    <cellStyle name="Output 7 2 5" xfId="30126" xr:uid="{00000000-0005-0000-0000-0000317A0000}"/>
    <cellStyle name="Output 7 2 5 2" xfId="30127" xr:uid="{00000000-0005-0000-0000-0000327A0000}"/>
    <cellStyle name="Output 7 2 5 2 2" xfId="30128" xr:uid="{00000000-0005-0000-0000-0000337A0000}"/>
    <cellStyle name="Output 7 2 5 2 3" xfId="30129" xr:uid="{00000000-0005-0000-0000-0000347A0000}"/>
    <cellStyle name="Output 7 2 5 3" xfId="30130" xr:uid="{00000000-0005-0000-0000-0000357A0000}"/>
    <cellStyle name="Output 7 2 5 3 2" xfId="30131" xr:uid="{00000000-0005-0000-0000-0000367A0000}"/>
    <cellStyle name="Output 7 2 5 3 3" xfId="30132" xr:uid="{00000000-0005-0000-0000-0000377A0000}"/>
    <cellStyle name="Output 7 2 5 4" xfId="30133" xr:uid="{00000000-0005-0000-0000-0000387A0000}"/>
    <cellStyle name="Output 7 2 5 4 2" xfId="30134" xr:uid="{00000000-0005-0000-0000-0000397A0000}"/>
    <cellStyle name="Output 7 2 5 4 3" xfId="30135" xr:uid="{00000000-0005-0000-0000-00003A7A0000}"/>
    <cellStyle name="Output 7 2 5 5" xfId="30136" xr:uid="{00000000-0005-0000-0000-00003B7A0000}"/>
    <cellStyle name="Output 7 2 5 5 2" xfId="30137" xr:uid="{00000000-0005-0000-0000-00003C7A0000}"/>
    <cellStyle name="Output 7 2 5 5 3" xfId="30138" xr:uid="{00000000-0005-0000-0000-00003D7A0000}"/>
    <cellStyle name="Output 7 2 5 6" xfId="30139" xr:uid="{00000000-0005-0000-0000-00003E7A0000}"/>
    <cellStyle name="Output 7 2 5 6 2" xfId="30140" xr:uid="{00000000-0005-0000-0000-00003F7A0000}"/>
    <cellStyle name="Output 7 2 5 6 3" xfId="30141" xr:uid="{00000000-0005-0000-0000-0000407A0000}"/>
    <cellStyle name="Output 7 2 5 7" xfId="30142" xr:uid="{00000000-0005-0000-0000-0000417A0000}"/>
    <cellStyle name="Output 7 2 5 8" xfId="30143" xr:uid="{00000000-0005-0000-0000-0000427A0000}"/>
    <cellStyle name="Output 7 2 6" xfId="30144" xr:uid="{00000000-0005-0000-0000-0000437A0000}"/>
    <cellStyle name="Output 7 2 6 2" xfId="30145" xr:uid="{00000000-0005-0000-0000-0000447A0000}"/>
    <cellStyle name="Output 7 2 6 3" xfId="30146" xr:uid="{00000000-0005-0000-0000-0000457A0000}"/>
    <cellStyle name="Output 7 2 7" xfId="30147" xr:uid="{00000000-0005-0000-0000-0000467A0000}"/>
    <cellStyle name="Output 7 2 7 2" xfId="30148" xr:uid="{00000000-0005-0000-0000-0000477A0000}"/>
    <cellStyle name="Output 7 2 7 3" xfId="30149" xr:uid="{00000000-0005-0000-0000-0000487A0000}"/>
    <cellStyle name="Output 7 2 8" xfId="30150" xr:uid="{00000000-0005-0000-0000-0000497A0000}"/>
    <cellStyle name="Output 7 2 8 2" xfId="30151" xr:uid="{00000000-0005-0000-0000-00004A7A0000}"/>
    <cellStyle name="Output 7 2 8 3" xfId="30152" xr:uid="{00000000-0005-0000-0000-00004B7A0000}"/>
    <cellStyle name="Output 7 2 9" xfId="30153" xr:uid="{00000000-0005-0000-0000-00004C7A0000}"/>
    <cellStyle name="Output 7 2 9 2" xfId="30154" xr:uid="{00000000-0005-0000-0000-00004D7A0000}"/>
    <cellStyle name="Output 7 2 9 3" xfId="30155" xr:uid="{00000000-0005-0000-0000-00004E7A0000}"/>
    <cellStyle name="Output 7 3" xfId="30156" xr:uid="{00000000-0005-0000-0000-00004F7A0000}"/>
    <cellStyle name="Output 7 3 10" xfId="30157" xr:uid="{00000000-0005-0000-0000-0000507A0000}"/>
    <cellStyle name="Output 7 3 10 2" xfId="30158" xr:uid="{00000000-0005-0000-0000-0000517A0000}"/>
    <cellStyle name="Output 7 3 10 3" xfId="30159" xr:uid="{00000000-0005-0000-0000-0000527A0000}"/>
    <cellStyle name="Output 7 3 11" xfId="30160" xr:uid="{00000000-0005-0000-0000-0000537A0000}"/>
    <cellStyle name="Output 7 3 12" xfId="30161" xr:uid="{00000000-0005-0000-0000-0000547A0000}"/>
    <cellStyle name="Output 7 3 2" xfId="30162" xr:uid="{00000000-0005-0000-0000-0000557A0000}"/>
    <cellStyle name="Output 7 3 2 2" xfId="30163" xr:uid="{00000000-0005-0000-0000-0000567A0000}"/>
    <cellStyle name="Output 7 3 2 2 2" xfId="30164" xr:uid="{00000000-0005-0000-0000-0000577A0000}"/>
    <cellStyle name="Output 7 3 2 2 2 2" xfId="30165" xr:uid="{00000000-0005-0000-0000-0000587A0000}"/>
    <cellStyle name="Output 7 3 2 2 2 3" xfId="30166" xr:uid="{00000000-0005-0000-0000-0000597A0000}"/>
    <cellStyle name="Output 7 3 2 2 3" xfId="30167" xr:uid="{00000000-0005-0000-0000-00005A7A0000}"/>
    <cellStyle name="Output 7 3 2 2 3 2" xfId="30168" xr:uid="{00000000-0005-0000-0000-00005B7A0000}"/>
    <cellStyle name="Output 7 3 2 2 3 3" xfId="30169" xr:uid="{00000000-0005-0000-0000-00005C7A0000}"/>
    <cellStyle name="Output 7 3 2 2 4" xfId="30170" xr:uid="{00000000-0005-0000-0000-00005D7A0000}"/>
    <cellStyle name="Output 7 3 2 2 4 2" xfId="30171" xr:uid="{00000000-0005-0000-0000-00005E7A0000}"/>
    <cellStyle name="Output 7 3 2 2 4 3" xfId="30172" xr:uid="{00000000-0005-0000-0000-00005F7A0000}"/>
    <cellStyle name="Output 7 3 2 2 5" xfId="30173" xr:uid="{00000000-0005-0000-0000-0000607A0000}"/>
    <cellStyle name="Output 7 3 2 2 5 2" xfId="30174" xr:uid="{00000000-0005-0000-0000-0000617A0000}"/>
    <cellStyle name="Output 7 3 2 2 5 3" xfId="30175" xr:uid="{00000000-0005-0000-0000-0000627A0000}"/>
    <cellStyle name="Output 7 3 2 2 6" xfId="30176" xr:uid="{00000000-0005-0000-0000-0000637A0000}"/>
    <cellStyle name="Output 7 3 2 2 6 2" xfId="30177" xr:uid="{00000000-0005-0000-0000-0000647A0000}"/>
    <cellStyle name="Output 7 3 2 2 6 3" xfId="30178" xr:uid="{00000000-0005-0000-0000-0000657A0000}"/>
    <cellStyle name="Output 7 3 2 2 7" xfId="30179" xr:uid="{00000000-0005-0000-0000-0000667A0000}"/>
    <cellStyle name="Output 7 3 2 2 8" xfId="30180" xr:uid="{00000000-0005-0000-0000-0000677A0000}"/>
    <cellStyle name="Output 7 3 2 3" xfId="30181" xr:uid="{00000000-0005-0000-0000-0000687A0000}"/>
    <cellStyle name="Output 7 3 2 3 2" xfId="30182" xr:uid="{00000000-0005-0000-0000-0000697A0000}"/>
    <cellStyle name="Output 7 3 2 3 3" xfId="30183" xr:uid="{00000000-0005-0000-0000-00006A7A0000}"/>
    <cellStyle name="Output 7 3 2 4" xfId="30184" xr:uid="{00000000-0005-0000-0000-00006B7A0000}"/>
    <cellStyle name="Output 7 3 2 4 2" xfId="30185" xr:uid="{00000000-0005-0000-0000-00006C7A0000}"/>
    <cellStyle name="Output 7 3 2 4 3" xfId="30186" xr:uid="{00000000-0005-0000-0000-00006D7A0000}"/>
    <cellStyle name="Output 7 3 2 5" xfId="30187" xr:uid="{00000000-0005-0000-0000-00006E7A0000}"/>
    <cellStyle name="Output 7 3 2 5 2" xfId="30188" xr:uid="{00000000-0005-0000-0000-00006F7A0000}"/>
    <cellStyle name="Output 7 3 2 5 3" xfId="30189" xr:uid="{00000000-0005-0000-0000-0000707A0000}"/>
    <cellStyle name="Output 7 3 2 6" xfId="30190" xr:uid="{00000000-0005-0000-0000-0000717A0000}"/>
    <cellStyle name="Output 7 3 2 6 2" xfId="30191" xr:uid="{00000000-0005-0000-0000-0000727A0000}"/>
    <cellStyle name="Output 7 3 2 6 3" xfId="30192" xr:uid="{00000000-0005-0000-0000-0000737A0000}"/>
    <cellStyle name="Output 7 3 2 7" xfId="30193" xr:uid="{00000000-0005-0000-0000-0000747A0000}"/>
    <cellStyle name="Output 7 3 2 7 2" xfId="30194" xr:uid="{00000000-0005-0000-0000-0000757A0000}"/>
    <cellStyle name="Output 7 3 2 7 3" xfId="30195" xr:uid="{00000000-0005-0000-0000-0000767A0000}"/>
    <cellStyle name="Output 7 3 2 8" xfId="30196" xr:uid="{00000000-0005-0000-0000-0000777A0000}"/>
    <cellStyle name="Output 7 3 2 9" xfId="30197" xr:uid="{00000000-0005-0000-0000-0000787A0000}"/>
    <cellStyle name="Output 7 3 3" xfId="30198" xr:uid="{00000000-0005-0000-0000-0000797A0000}"/>
    <cellStyle name="Output 7 3 3 2" xfId="30199" xr:uid="{00000000-0005-0000-0000-00007A7A0000}"/>
    <cellStyle name="Output 7 3 3 2 2" xfId="30200" xr:uid="{00000000-0005-0000-0000-00007B7A0000}"/>
    <cellStyle name="Output 7 3 3 2 2 2" xfId="30201" xr:uid="{00000000-0005-0000-0000-00007C7A0000}"/>
    <cellStyle name="Output 7 3 3 2 2 3" xfId="30202" xr:uid="{00000000-0005-0000-0000-00007D7A0000}"/>
    <cellStyle name="Output 7 3 3 2 3" xfId="30203" xr:uid="{00000000-0005-0000-0000-00007E7A0000}"/>
    <cellStyle name="Output 7 3 3 2 3 2" xfId="30204" xr:uid="{00000000-0005-0000-0000-00007F7A0000}"/>
    <cellStyle name="Output 7 3 3 2 3 3" xfId="30205" xr:uid="{00000000-0005-0000-0000-0000807A0000}"/>
    <cellStyle name="Output 7 3 3 2 4" xfId="30206" xr:uid="{00000000-0005-0000-0000-0000817A0000}"/>
    <cellStyle name="Output 7 3 3 2 4 2" xfId="30207" xr:uid="{00000000-0005-0000-0000-0000827A0000}"/>
    <cellStyle name="Output 7 3 3 2 4 3" xfId="30208" xr:uid="{00000000-0005-0000-0000-0000837A0000}"/>
    <cellStyle name="Output 7 3 3 2 5" xfId="30209" xr:uid="{00000000-0005-0000-0000-0000847A0000}"/>
    <cellStyle name="Output 7 3 3 2 5 2" xfId="30210" xr:uid="{00000000-0005-0000-0000-0000857A0000}"/>
    <cellStyle name="Output 7 3 3 2 5 3" xfId="30211" xr:uid="{00000000-0005-0000-0000-0000867A0000}"/>
    <cellStyle name="Output 7 3 3 2 6" xfId="30212" xr:uid="{00000000-0005-0000-0000-0000877A0000}"/>
    <cellStyle name="Output 7 3 3 2 6 2" xfId="30213" xr:uid="{00000000-0005-0000-0000-0000887A0000}"/>
    <cellStyle name="Output 7 3 3 2 6 3" xfId="30214" xr:uid="{00000000-0005-0000-0000-0000897A0000}"/>
    <cellStyle name="Output 7 3 3 2 7" xfId="30215" xr:uid="{00000000-0005-0000-0000-00008A7A0000}"/>
    <cellStyle name="Output 7 3 3 2 8" xfId="30216" xr:uid="{00000000-0005-0000-0000-00008B7A0000}"/>
    <cellStyle name="Output 7 3 3 3" xfId="30217" xr:uid="{00000000-0005-0000-0000-00008C7A0000}"/>
    <cellStyle name="Output 7 3 3 3 2" xfId="30218" xr:uid="{00000000-0005-0000-0000-00008D7A0000}"/>
    <cellStyle name="Output 7 3 3 3 3" xfId="30219" xr:uid="{00000000-0005-0000-0000-00008E7A0000}"/>
    <cellStyle name="Output 7 3 3 4" xfId="30220" xr:uid="{00000000-0005-0000-0000-00008F7A0000}"/>
    <cellStyle name="Output 7 3 3 4 2" xfId="30221" xr:uid="{00000000-0005-0000-0000-0000907A0000}"/>
    <cellStyle name="Output 7 3 3 4 3" xfId="30222" xr:uid="{00000000-0005-0000-0000-0000917A0000}"/>
    <cellStyle name="Output 7 3 3 5" xfId="30223" xr:uid="{00000000-0005-0000-0000-0000927A0000}"/>
    <cellStyle name="Output 7 3 3 5 2" xfId="30224" xr:uid="{00000000-0005-0000-0000-0000937A0000}"/>
    <cellStyle name="Output 7 3 3 5 3" xfId="30225" xr:uid="{00000000-0005-0000-0000-0000947A0000}"/>
    <cellStyle name="Output 7 3 3 6" xfId="30226" xr:uid="{00000000-0005-0000-0000-0000957A0000}"/>
    <cellStyle name="Output 7 3 3 6 2" xfId="30227" xr:uid="{00000000-0005-0000-0000-0000967A0000}"/>
    <cellStyle name="Output 7 3 3 6 3" xfId="30228" xr:uid="{00000000-0005-0000-0000-0000977A0000}"/>
    <cellStyle name="Output 7 3 3 7" xfId="30229" xr:uid="{00000000-0005-0000-0000-0000987A0000}"/>
    <cellStyle name="Output 7 3 3 7 2" xfId="30230" xr:uid="{00000000-0005-0000-0000-0000997A0000}"/>
    <cellStyle name="Output 7 3 3 7 3" xfId="30231" xr:uid="{00000000-0005-0000-0000-00009A7A0000}"/>
    <cellStyle name="Output 7 3 3 8" xfId="30232" xr:uid="{00000000-0005-0000-0000-00009B7A0000}"/>
    <cellStyle name="Output 7 3 3 9" xfId="30233" xr:uid="{00000000-0005-0000-0000-00009C7A0000}"/>
    <cellStyle name="Output 7 3 4" xfId="30234" xr:uid="{00000000-0005-0000-0000-00009D7A0000}"/>
    <cellStyle name="Output 7 3 4 2" xfId="30235" xr:uid="{00000000-0005-0000-0000-00009E7A0000}"/>
    <cellStyle name="Output 7 3 4 2 2" xfId="30236" xr:uid="{00000000-0005-0000-0000-00009F7A0000}"/>
    <cellStyle name="Output 7 3 4 2 2 2" xfId="30237" xr:uid="{00000000-0005-0000-0000-0000A07A0000}"/>
    <cellStyle name="Output 7 3 4 2 2 3" xfId="30238" xr:uid="{00000000-0005-0000-0000-0000A17A0000}"/>
    <cellStyle name="Output 7 3 4 2 3" xfId="30239" xr:uid="{00000000-0005-0000-0000-0000A27A0000}"/>
    <cellStyle name="Output 7 3 4 2 3 2" xfId="30240" xr:uid="{00000000-0005-0000-0000-0000A37A0000}"/>
    <cellStyle name="Output 7 3 4 2 3 3" xfId="30241" xr:uid="{00000000-0005-0000-0000-0000A47A0000}"/>
    <cellStyle name="Output 7 3 4 2 4" xfId="30242" xr:uid="{00000000-0005-0000-0000-0000A57A0000}"/>
    <cellStyle name="Output 7 3 4 2 4 2" xfId="30243" xr:uid="{00000000-0005-0000-0000-0000A67A0000}"/>
    <cellStyle name="Output 7 3 4 2 4 3" xfId="30244" xr:uid="{00000000-0005-0000-0000-0000A77A0000}"/>
    <cellStyle name="Output 7 3 4 2 5" xfId="30245" xr:uid="{00000000-0005-0000-0000-0000A87A0000}"/>
    <cellStyle name="Output 7 3 4 2 5 2" xfId="30246" xr:uid="{00000000-0005-0000-0000-0000A97A0000}"/>
    <cellStyle name="Output 7 3 4 2 5 3" xfId="30247" xr:uid="{00000000-0005-0000-0000-0000AA7A0000}"/>
    <cellStyle name="Output 7 3 4 2 6" xfId="30248" xr:uid="{00000000-0005-0000-0000-0000AB7A0000}"/>
    <cellStyle name="Output 7 3 4 2 6 2" xfId="30249" xr:uid="{00000000-0005-0000-0000-0000AC7A0000}"/>
    <cellStyle name="Output 7 3 4 2 6 3" xfId="30250" xr:uid="{00000000-0005-0000-0000-0000AD7A0000}"/>
    <cellStyle name="Output 7 3 4 2 7" xfId="30251" xr:uid="{00000000-0005-0000-0000-0000AE7A0000}"/>
    <cellStyle name="Output 7 3 4 2 8" xfId="30252" xr:uid="{00000000-0005-0000-0000-0000AF7A0000}"/>
    <cellStyle name="Output 7 3 4 3" xfId="30253" xr:uid="{00000000-0005-0000-0000-0000B07A0000}"/>
    <cellStyle name="Output 7 3 4 3 2" xfId="30254" xr:uid="{00000000-0005-0000-0000-0000B17A0000}"/>
    <cellStyle name="Output 7 3 4 3 3" xfId="30255" xr:uid="{00000000-0005-0000-0000-0000B27A0000}"/>
    <cellStyle name="Output 7 3 4 4" xfId="30256" xr:uid="{00000000-0005-0000-0000-0000B37A0000}"/>
    <cellStyle name="Output 7 3 4 4 2" xfId="30257" xr:uid="{00000000-0005-0000-0000-0000B47A0000}"/>
    <cellStyle name="Output 7 3 4 4 3" xfId="30258" xr:uid="{00000000-0005-0000-0000-0000B57A0000}"/>
    <cellStyle name="Output 7 3 4 5" xfId="30259" xr:uid="{00000000-0005-0000-0000-0000B67A0000}"/>
    <cellStyle name="Output 7 3 4 5 2" xfId="30260" xr:uid="{00000000-0005-0000-0000-0000B77A0000}"/>
    <cellStyle name="Output 7 3 4 5 3" xfId="30261" xr:uid="{00000000-0005-0000-0000-0000B87A0000}"/>
    <cellStyle name="Output 7 3 4 6" xfId="30262" xr:uid="{00000000-0005-0000-0000-0000B97A0000}"/>
    <cellStyle name="Output 7 3 4 6 2" xfId="30263" xr:uid="{00000000-0005-0000-0000-0000BA7A0000}"/>
    <cellStyle name="Output 7 3 4 6 3" xfId="30264" xr:uid="{00000000-0005-0000-0000-0000BB7A0000}"/>
    <cellStyle name="Output 7 3 4 7" xfId="30265" xr:uid="{00000000-0005-0000-0000-0000BC7A0000}"/>
    <cellStyle name="Output 7 3 4 7 2" xfId="30266" xr:uid="{00000000-0005-0000-0000-0000BD7A0000}"/>
    <cellStyle name="Output 7 3 4 7 3" xfId="30267" xr:uid="{00000000-0005-0000-0000-0000BE7A0000}"/>
    <cellStyle name="Output 7 3 4 8" xfId="30268" xr:uid="{00000000-0005-0000-0000-0000BF7A0000}"/>
    <cellStyle name="Output 7 3 4 9" xfId="30269" xr:uid="{00000000-0005-0000-0000-0000C07A0000}"/>
    <cellStyle name="Output 7 3 5" xfId="30270" xr:uid="{00000000-0005-0000-0000-0000C17A0000}"/>
    <cellStyle name="Output 7 3 5 2" xfId="30271" xr:uid="{00000000-0005-0000-0000-0000C27A0000}"/>
    <cellStyle name="Output 7 3 5 2 2" xfId="30272" xr:uid="{00000000-0005-0000-0000-0000C37A0000}"/>
    <cellStyle name="Output 7 3 5 2 3" xfId="30273" xr:uid="{00000000-0005-0000-0000-0000C47A0000}"/>
    <cellStyle name="Output 7 3 5 3" xfId="30274" xr:uid="{00000000-0005-0000-0000-0000C57A0000}"/>
    <cellStyle name="Output 7 3 5 3 2" xfId="30275" xr:uid="{00000000-0005-0000-0000-0000C67A0000}"/>
    <cellStyle name="Output 7 3 5 3 3" xfId="30276" xr:uid="{00000000-0005-0000-0000-0000C77A0000}"/>
    <cellStyle name="Output 7 3 5 4" xfId="30277" xr:uid="{00000000-0005-0000-0000-0000C87A0000}"/>
    <cellStyle name="Output 7 3 5 4 2" xfId="30278" xr:uid="{00000000-0005-0000-0000-0000C97A0000}"/>
    <cellStyle name="Output 7 3 5 4 3" xfId="30279" xr:uid="{00000000-0005-0000-0000-0000CA7A0000}"/>
    <cellStyle name="Output 7 3 5 5" xfId="30280" xr:uid="{00000000-0005-0000-0000-0000CB7A0000}"/>
    <cellStyle name="Output 7 3 5 5 2" xfId="30281" xr:uid="{00000000-0005-0000-0000-0000CC7A0000}"/>
    <cellStyle name="Output 7 3 5 5 3" xfId="30282" xr:uid="{00000000-0005-0000-0000-0000CD7A0000}"/>
    <cellStyle name="Output 7 3 5 6" xfId="30283" xr:uid="{00000000-0005-0000-0000-0000CE7A0000}"/>
    <cellStyle name="Output 7 3 5 6 2" xfId="30284" xr:uid="{00000000-0005-0000-0000-0000CF7A0000}"/>
    <cellStyle name="Output 7 3 5 6 3" xfId="30285" xr:uid="{00000000-0005-0000-0000-0000D07A0000}"/>
    <cellStyle name="Output 7 3 5 7" xfId="30286" xr:uid="{00000000-0005-0000-0000-0000D17A0000}"/>
    <cellStyle name="Output 7 3 5 8" xfId="30287" xr:uid="{00000000-0005-0000-0000-0000D27A0000}"/>
    <cellStyle name="Output 7 3 6" xfId="30288" xr:uid="{00000000-0005-0000-0000-0000D37A0000}"/>
    <cellStyle name="Output 7 3 6 2" xfId="30289" xr:uid="{00000000-0005-0000-0000-0000D47A0000}"/>
    <cellStyle name="Output 7 3 6 3" xfId="30290" xr:uid="{00000000-0005-0000-0000-0000D57A0000}"/>
    <cellStyle name="Output 7 3 7" xfId="30291" xr:uid="{00000000-0005-0000-0000-0000D67A0000}"/>
    <cellStyle name="Output 7 3 7 2" xfId="30292" xr:uid="{00000000-0005-0000-0000-0000D77A0000}"/>
    <cellStyle name="Output 7 3 7 3" xfId="30293" xr:uid="{00000000-0005-0000-0000-0000D87A0000}"/>
    <cellStyle name="Output 7 3 8" xfId="30294" xr:uid="{00000000-0005-0000-0000-0000D97A0000}"/>
    <cellStyle name="Output 7 3 8 2" xfId="30295" xr:uid="{00000000-0005-0000-0000-0000DA7A0000}"/>
    <cellStyle name="Output 7 3 8 3" xfId="30296" xr:uid="{00000000-0005-0000-0000-0000DB7A0000}"/>
    <cellStyle name="Output 7 3 9" xfId="30297" xr:uid="{00000000-0005-0000-0000-0000DC7A0000}"/>
    <cellStyle name="Output 7 3 9 2" xfId="30298" xr:uid="{00000000-0005-0000-0000-0000DD7A0000}"/>
    <cellStyle name="Output 7 3 9 3" xfId="30299" xr:uid="{00000000-0005-0000-0000-0000DE7A0000}"/>
    <cellStyle name="Output 7 4" xfId="30300" xr:uid="{00000000-0005-0000-0000-0000DF7A0000}"/>
    <cellStyle name="Output 7 4 10" xfId="30301" xr:uid="{00000000-0005-0000-0000-0000E07A0000}"/>
    <cellStyle name="Output 7 4 10 2" xfId="30302" xr:uid="{00000000-0005-0000-0000-0000E17A0000}"/>
    <cellStyle name="Output 7 4 10 3" xfId="30303" xr:uid="{00000000-0005-0000-0000-0000E27A0000}"/>
    <cellStyle name="Output 7 4 11" xfId="30304" xr:uid="{00000000-0005-0000-0000-0000E37A0000}"/>
    <cellStyle name="Output 7 4 12" xfId="30305" xr:uid="{00000000-0005-0000-0000-0000E47A0000}"/>
    <cellStyle name="Output 7 4 2" xfId="30306" xr:uid="{00000000-0005-0000-0000-0000E57A0000}"/>
    <cellStyle name="Output 7 4 2 2" xfId="30307" xr:uid="{00000000-0005-0000-0000-0000E67A0000}"/>
    <cellStyle name="Output 7 4 2 2 2" xfId="30308" xr:uid="{00000000-0005-0000-0000-0000E77A0000}"/>
    <cellStyle name="Output 7 4 2 2 2 2" xfId="30309" xr:uid="{00000000-0005-0000-0000-0000E87A0000}"/>
    <cellStyle name="Output 7 4 2 2 2 3" xfId="30310" xr:uid="{00000000-0005-0000-0000-0000E97A0000}"/>
    <cellStyle name="Output 7 4 2 2 3" xfId="30311" xr:uid="{00000000-0005-0000-0000-0000EA7A0000}"/>
    <cellStyle name="Output 7 4 2 2 3 2" xfId="30312" xr:uid="{00000000-0005-0000-0000-0000EB7A0000}"/>
    <cellStyle name="Output 7 4 2 2 3 3" xfId="30313" xr:uid="{00000000-0005-0000-0000-0000EC7A0000}"/>
    <cellStyle name="Output 7 4 2 2 4" xfId="30314" xr:uid="{00000000-0005-0000-0000-0000ED7A0000}"/>
    <cellStyle name="Output 7 4 2 2 4 2" xfId="30315" xr:uid="{00000000-0005-0000-0000-0000EE7A0000}"/>
    <cellStyle name="Output 7 4 2 2 4 3" xfId="30316" xr:uid="{00000000-0005-0000-0000-0000EF7A0000}"/>
    <cellStyle name="Output 7 4 2 2 5" xfId="30317" xr:uid="{00000000-0005-0000-0000-0000F07A0000}"/>
    <cellStyle name="Output 7 4 2 2 5 2" xfId="30318" xr:uid="{00000000-0005-0000-0000-0000F17A0000}"/>
    <cellStyle name="Output 7 4 2 2 5 3" xfId="30319" xr:uid="{00000000-0005-0000-0000-0000F27A0000}"/>
    <cellStyle name="Output 7 4 2 2 6" xfId="30320" xr:uid="{00000000-0005-0000-0000-0000F37A0000}"/>
    <cellStyle name="Output 7 4 2 2 6 2" xfId="30321" xr:uid="{00000000-0005-0000-0000-0000F47A0000}"/>
    <cellStyle name="Output 7 4 2 2 6 3" xfId="30322" xr:uid="{00000000-0005-0000-0000-0000F57A0000}"/>
    <cellStyle name="Output 7 4 2 2 7" xfId="30323" xr:uid="{00000000-0005-0000-0000-0000F67A0000}"/>
    <cellStyle name="Output 7 4 2 2 8" xfId="30324" xr:uid="{00000000-0005-0000-0000-0000F77A0000}"/>
    <cellStyle name="Output 7 4 2 3" xfId="30325" xr:uid="{00000000-0005-0000-0000-0000F87A0000}"/>
    <cellStyle name="Output 7 4 2 3 2" xfId="30326" xr:uid="{00000000-0005-0000-0000-0000F97A0000}"/>
    <cellStyle name="Output 7 4 2 3 3" xfId="30327" xr:uid="{00000000-0005-0000-0000-0000FA7A0000}"/>
    <cellStyle name="Output 7 4 2 4" xfId="30328" xr:uid="{00000000-0005-0000-0000-0000FB7A0000}"/>
    <cellStyle name="Output 7 4 2 4 2" xfId="30329" xr:uid="{00000000-0005-0000-0000-0000FC7A0000}"/>
    <cellStyle name="Output 7 4 2 4 3" xfId="30330" xr:uid="{00000000-0005-0000-0000-0000FD7A0000}"/>
    <cellStyle name="Output 7 4 2 5" xfId="30331" xr:uid="{00000000-0005-0000-0000-0000FE7A0000}"/>
    <cellStyle name="Output 7 4 2 5 2" xfId="30332" xr:uid="{00000000-0005-0000-0000-0000FF7A0000}"/>
    <cellStyle name="Output 7 4 2 5 3" xfId="30333" xr:uid="{00000000-0005-0000-0000-0000007B0000}"/>
    <cellStyle name="Output 7 4 2 6" xfId="30334" xr:uid="{00000000-0005-0000-0000-0000017B0000}"/>
    <cellStyle name="Output 7 4 2 6 2" xfId="30335" xr:uid="{00000000-0005-0000-0000-0000027B0000}"/>
    <cellStyle name="Output 7 4 2 6 3" xfId="30336" xr:uid="{00000000-0005-0000-0000-0000037B0000}"/>
    <cellStyle name="Output 7 4 2 7" xfId="30337" xr:uid="{00000000-0005-0000-0000-0000047B0000}"/>
    <cellStyle name="Output 7 4 2 7 2" xfId="30338" xr:uid="{00000000-0005-0000-0000-0000057B0000}"/>
    <cellStyle name="Output 7 4 2 7 3" xfId="30339" xr:uid="{00000000-0005-0000-0000-0000067B0000}"/>
    <cellStyle name="Output 7 4 2 8" xfId="30340" xr:uid="{00000000-0005-0000-0000-0000077B0000}"/>
    <cellStyle name="Output 7 4 2 9" xfId="30341" xr:uid="{00000000-0005-0000-0000-0000087B0000}"/>
    <cellStyle name="Output 7 4 3" xfId="30342" xr:uid="{00000000-0005-0000-0000-0000097B0000}"/>
    <cellStyle name="Output 7 4 3 2" xfId="30343" xr:uid="{00000000-0005-0000-0000-00000A7B0000}"/>
    <cellStyle name="Output 7 4 3 2 2" xfId="30344" xr:uid="{00000000-0005-0000-0000-00000B7B0000}"/>
    <cellStyle name="Output 7 4 3 2 2 2" xfId="30345" xr:uid="{00000000-0005-0000-0000-00000C7B0000}"/>
    <cellStyle name="Output 7 4 3 2 2 3" xfId="30346" xr:uid="{00000000-0005-0000-0000-00000D7B0000}"/>
    <cellStyle name="Output 7 4 3 2 3" xfId="30347" xr:uid="{00000000-0005-0000-0000-00000E7B0000}"/>
    <cellStyle name="Output 7 4 3 2 3 2" xfId="30348" xr:uid="{00000000-0005-0000-0000-00000F7B0000}"/>
    <cellStyle name="Output 7 4 3 2 3 3" xfId="30349" xr:uid="{00000000-0005-0000-0000-0000107B0000}"/>
    <cellStyle name="Output 7 4 3 2 4" xfId="30350" xr:uid="{00000000-0005-0000-0000-0000117B0000}"/>
    <cellStyle name="Output 7 4 3 2 4 2" xfId="30351" xr:uid="{00000000-0005-0000-0000-0000127B0000}"/>
    <cellStyle name="Output 7 4 3 2 4 3" xfId="30352" xr:uid="{00000000-0005-0000-0000-0000137B0000}"/>
    <cellStyle name="Output 7 4 3 2 5" xfId="30353" xr:uid="{00000000-0005-0000-0000-0000147B0000}"/>
    <cellStyle name="Output 7 4 3 2 5 2" xfId="30354" xr:uid="{00000000-0005-0000-0000-0000157B0000}"/>
    <cellStyle name="Output 7 4 3 2 5 3" xfId="30355" xr:uid="{00000000-0005-0000-0000-0000167B0000}"/>
    <cellStyle name="Output 7 4 3 2 6" xfId="30356" xr:uid="{00000000-0005-0000-0000-0000177B0000}"/>
    <cellStyle name="Output 7 4 3 2 6 2" xfId="30357" xr:uid="{00000000-0005-0000-0000-0000187B0000}"/>
    <cellStyle name="Output 7 4 3 2 6 3" xfId="30358" xr:uid="{00000000-0005-0000-0000-0000197B0000}"/>
    <cellStyle name="Output 7 4 3 2 7" xfId="30359" xr:uid="{00000000-0005-0000-0000-00001A7B0000}"/>
    <cellStyle name="Output 7 4 3 2 8" xfId="30360" xr:uid="{00000000-0005-0000-0000-00001B7B0000}"/>
    <cellStyle name="Output 7 4 3 3" xfId="30361" xr:uid="{00000000-0005-0000-0000-00001C7B0000}"/>
    <cellStyle name="Output 7 4 3 3 2" xfId="30362" xr:uid="{00000000-0005-0000-0000-00001D7B0000}"/>
    <cellStyle name="Output 7 4 3 3 3" xfId="30363" xr:uid="{00000000-0005-0000-0000-00001E7B0000}"/>
    <cellStyle name="Output 7 4 3 4" xfId="30364" xr:uid="{00000000-0005-0000-0000-00001F7B0000}"/>
    <cellStyle name="Output 7 4 3 4 2" xfId="30365" xr:uid="{00000000-0005-0000-0000-0000207B0000}"/>
    <cellStyle name="Output 7 4 3 4 3" xfId="30366" xr:uid="{00000000-0005-0000-0000-0000217B0000}"/>
    <cellStyle name="Output 7 4 3 5" xfId="30367" xr:uid="{00000000-0005-0000-0000-0000227B0000}"/>
    <cellStyle name="Output 7 4 3 5 2" xfId="30368" xr:uid="{00000000-0005-0000-0000-0000237B0000}"/>
    <cellStyle name="Output 7 4 3 5 3" xfId="30369" xr:uid="{00000000-0005-0000-0000-0000247B0000}"/>
    <cellStyle name="Output 7 4 3 6" xfId="30370" xr:uid="{00000000-0005-0000-0000-0000257B0000}"/>
    <cellStyle name="Output 7 4 3 6 2" xfId="30371" xr:uid="{00000000-0005-0000-0000-0000267B0000}"/>
    <cellStyle name="Output 7 4 3 6 3" xfId="30372" xr:uid="{00000000-0005-0000-0000-0000277B0000}"/>
    <cellStyle name="Output 7 4 3 7" xfId="30373" xr:uid="{00000000-0005-0000-0000-0000287B0000}"/>
    <cellStyle name="Output 7 4 3 7 2" xfId="30374" xr:uid="{00000000-0005-0000-0000-0000297B0000}"/>
    <cellStyle name="Output 7 4 3 7 3" xfId="30375" xr:uid="{00000000-0005-0000-0000-00002A7B0000}"/>
    <cellStyle name="Output 7 4 3 8" xfId="30376" xr:uid="{00000000-0005-0000-0000-00002B7B0000}"/>
    <cellStyle name="Output 7 4 3 9" xfId="30377" xr:uid="{00000000-0005-0000-0000-00002C7B0000}"/>
    <cellStyle name="Output 7 4 4" xfId="30378" xr:uid="{00000000-0005-0000-0000-00002D7B0000}"/>
    <cellStyle name="Output 7 4 4 2" xfId="30379" xr:uid="{00000000-0005-0000-0000-00002E7B0000}"/>
    <cellStyle name="Output 7 4 4 2 2" xfId="30380" xr:uid="{00000000-0005-0000-0000-00002F7B0000}"/>
    <cellStyle name="Output 7 4 4 2 2 2" xfId="30381" xr:uid="{00000000-0005-0000-0000-0000307B0000}"/>
    <cellStyle name="Output 7 4 4 2 2 3" xfId="30382" xr:uid="{00000000-0005-0000-0000-0000317B0000}"/>
    <cellStyle name="Output 7 4 4 2 3" xfId="30383" xr:uid="{00000000-0005-0000-0000-0000327B0000}"/>
    <cellStyle name="Output 7 4 4 2 3 2" xfId="30384" xr:uid="{00000000-0005-0000-0000-0000337B0000}"/>
    <cellStyle name="Output 7 4 4 2 3 3" xfId="30385" xr:uid="{00000000-0005-0000-0000-0000347B0000}"/>
    <cellStyle name="Output 7 4 4 2 4" xfId="30386" xr:uid="{00000000-0005-0000-0000-0000357B0000}"/>
    <cellStyle name="Output 7 4 4 2 4 2" xfId="30387" xr:uid="{00000000-0005-0000-0000-0000367B0000}"/>
    <cellStyle name="Output 7 4 4 2 4 3" xfId="30388" xr:uid="{00000000-0005-0000-0000-0000377B0000}"/>
    <cellStyle name="Output 7 4 4 2 5" xfId="30389" xr:uid="{00000000-0005-0000-0000-0000387B0000}"/>
    <cellStyle name="Output 7 4 4 2 5 2" xfId="30390" xr:uid="{00000000-0005-0000-0000-0000397B0000}"/>
    <cellStyle name="Output 7 4 4 2 5 3" xfId="30391" xr:uid="{00000000-0005-0000-0000-00003A7B0000}"/>
    <cellStyle name="Output 7 4 4 2 6" xfId="30392" xr:uid="{00000000-0005-0000-0000-00003B7B0000}"/>
    <cellStyle name="Output 7 4 4 2 6 2" xfId="30393" xr:uid="{00000000-0005-0000-0000-00003C7B0000}"/>
    <cellStyle name="Output 7 4 4 2 6 3" xfId="30394" xr:uid="{00000000-0005-0000-0000-00003D7B0000}"/>
    <cellStyle name="Output 7 4 4 2 7" xfId="30395" xr:uid="{00000000-0005-0000-0000-00003E7B0000}"/>
    <cellStyle name="Output 7 4 4 2 8" xfId="30396" xr:uid="{00000000-0005-0000-0000-00003F7B0000}"/>
    <cellStyle name="Output 7 4 4 3" xfId="30397" xr:uid="{00000000-0005-0000-0000-0000407B0000}"/>
    <cellStyle name="Output 7 4 4 3 2" xfId="30398" xr:uid="{00000000-0005-0000-0000-0000417B0000}"/>
    <cellStyle name="Output 7 4 4 3 3" xfId="30399" xr:uid="{00000000-0005-0000-0000-0000427B0000}"/>
    <cellStyle name="Output 7 4 4 4" xfId="30400" xr:uid="{00000000-0005-0000-0000-0000437B0000}"/>
    <cellStyle name="Output 7 4 4 4 2" xfId="30401" xr:uid="{00000000-0005-0000-0000-0000447B0000}"/>
    <cellStyle name="Output 7 4 4 4 3" xfId="30402" xr:uid="{00000000-0005-0000-0000-0000457B0000}"/>
    <cellStyle name="Output 7 4 4 5" xfId="30403" xr:uid="{00000000-0005-0000-0000-0000467B0000}"/>
    <cellStyle name="Output 7 4 4 5 2" xfId="30404" xr:uid="{00000000-0005-0000-0000-0000477B0000}"/>
    <cellStyle name="Output 7 4 4 5 3" xfId="30405" xr:uid="{00000000-0005-0000-0000-0000487B0000}"/>
    <cellStyle name="Output 7 4 4 6" xfId="30406" xr:uid="{00000000-0005-0000-0000-0000497B0000}"/>
    <cellStyle name="Output 7 4 4 6 2" xfId="30407" xr:uid="{00000000-0005-0000-0000-00004A7B0000}"/>
    <cellStyle name="Output 7 4 4 6 3" xfId="30408" xr:uid="{00000000-0005-0000-0000-00004B7B0000}"/>
    <cellStyle name="Output 7 4 4 7" xfId="30409" xr:uid="{00000000-0005-0000-0000-00004C7B0000}"/>
    <cellStyle name="Output 7 4 4 7 2" xfId="30410" xr:uid="{00000000-0005-0000-0000-00004D7B0000}"/>
    <cellStyle name="Output 7 4 4 7 3" xfId="30411" xr:uid="{00000000-0005-0000-0000-00004E7B0000}"/>
    <cellStyle name="Output 7 4 4 8" xfId="30412" xr:uid="{00000000-0005-0000-0000-00004F7B0000}"/>
    <cellStyle name="Output 7 4 4 9" xfId="30413" xr:uid="{00000000-0005-0000-0000-0000507B0000}"/>
    <cellStyle name="Output 7 4 5" xfId="30414" xr:uid="{00000000-0005-0000-0000-0000517B0000}"/>
    <cellStyle name="Output 7 4 5 2" xfId="30415" xr:uid="{00000000-0005-0000-0000-0000527B0000}"/>
    <cellStyle name="Output 7 4 5 2 2" xfId="30416" xr:uid="{00000000-0005-0000-0000-0000537B0000}"/>
    <cellStyle name="Output 7 4 5 2 3" xfId="30417" xr:uid="{00000000-0005-0000-0000-0000547B0000}"/>
    <cellStyle name="Output 7 4 5 3" xfId="30418" xr:uid="{00000000-0005-0000-0000-0000557B0000}"/>
    <cellStyle name="Output 7 4 5 3 2" xfId="30419" xr:uid="{00000000-0005-0000-0000-0000567B0000}"/>
    <cellStyle name="Output 7 4 5 3 3" xfId="30420" xr:uid="{00000000-0005-0000-0000-0000577B0000}"/>
    <cellStyle name="Output 7 4 5 4" xfId="30421" xr:uid="{00000000-0005-0000-0000-0000587B0000}"/>
    <cellStyle name="Output 7 4 5 4 2" xfId="30422" xr:uid="{00000000-0005-0000-0000-0000597B0000}"/>
    <cellStyle name="Output 7 4 5 4 3" xfId="30423" xr:uid="{00000000-0005-0000-0000-00005A7B0000}"/>
    <cellStyle name="Output 7 4 5 5" xfId="30424" xr:uid="{00000000-0005-0000-0000-00005B7B0000}"/>
    <cellStyle name="Output 7 4 5 5 2" xfId="30425" xr:uid="{00000000-0005-0000-0000-00005C7B0000}"/>
    <cellStyle name="Output 7 4 5 5 3" xfId="30426" xr:uid="{00000000-0005-0000-0000-00005D7B0000}"/>
    <cellStyle name="Output 7 4 5 6" xfId="30427" xr:uid="{00000000-0005-0000-0000-00005E7B0000}"/>
    <cellStyle name="Output 7 4 5 6 2" xfId="30428" xr:uid="{00000000-0005-0000-0000-00005F7B0000}"/>
    <cellStyle name="Output 7 4 5 6 3" xfId="30429" xr:uid="{00000000-0005-0000-0000-0000607B0000}"/>
    <cellStyle name="Output 7 4 5 7" xfId="30430" xr:uid="{00000000-0005-0000-0000-0000617B0000}"/>
    <cellStyle name="Output 7 4 5 8" xfId="30431" xr:uid="{00000000-0005-0000-0000-0000627B0000}"/>
    <cellStyle name="Output 7 4 6" xfId="30432" xr:uid="{00000000-0005-0000-0000-0000637B0000}"/>
    <cellStyle name="Output 7 4 6 2" xfId="30433" xr:uid="{00000000-0005-0000-0000-0000647B0000}"/>
    <cellStyle name="Output 7 4 6 3" xfId="30434" xr:uid="{00000000-0005-0000-0000-0000657B0000}"/>
    <cellStyle name="Output 7 4 7" xfId="30435" xr:uid="{00000000-0005-0000-0000-0000667B0000}"/>
    <cellStyle name="Output 7 4 7 2" xfId="30436" xr:uid="{00000000-0005-0000-0000-0000677B0000}"/>
    <cellStyle name="Output 7 4 7 3" xfId="30437" xr:uid="{00000000-0005-0000-0000-0000687B0000}"/>
    <cellStyle name="Output 7 4 8" xfId="30438" xr:uid="{00000000-0005-0000-0000-0000697B0000}"/>
    <cellStyle name="Output 7 4 8 2" xfId="30439" xr:uid="{00000000-0005-0000-0000-00006A7B0000}"/>
    <cellStyle name="Output 7 4 8 3" xfId="30440" xr:uid="{00000000-0005-0000-0000-00006B7B0000}"/>
    <cellStyle name="Output 7 4 9" xfId="30441" xr:uid="{00000000-0005-0000-0000-00006C7B0000}"/>
    <cellStyle name="Output 7 4 9 2" xfId="30442" xr:uid="{00000000-0005-0000-0000-00006D7B0000}"/>
    <cellStyle name="Output 7 4 9 3" xfId="30443" xr:uid="{00000000-0005-0000-0000-00006E7B0000}"/>
    <cellStyle name="Output 7 5" xfId="30444" xr:uid="{00000000-0005-0000-0000-00006F7B0000}"/>
    <cellStyle name="Output 7 5 2" xfId="30445" xr:uid="{00000000-0005-0000-0000-0000707B0000}"/>
    <cellStyle name="Output 7 5 2 2" xfId="30446" xr:uid="{00000000-0005-0000-0000-0000717B0000}"/>
    <cellStyle name="Output 7 5 2 3" xfId="30447" xr:uid="{00000000-0005-0000-0000-0000727B0000}"/>
    <cellStyle name="Output 7 5 3" xfId="30448" xr:uid="{00000000-0005-0000-0000-0000737B0000}"/>
    <cellStyle name="Output 7 5 3 2" xfId="30449" xr:uid="{00000000-0005-0000-0000-0000747B0000}"/>
    <cellStyle name="Output 7 5 3 3" xfId="30450" xr:uid="{00000000-0005-0000-0000-0000757B0000}"/>
    <cellStyle name="Output 7 5 4" xfId="30451" xr:uid="{00000000-0005-0000-0000-0000767B0000}"/>
    <cellStyle name="Output 7 5 4 2" xfId="30452" xr:uid="{00000000-0005-0000-0000-0000777B0000}"/>
    <cellStyle name="Output 7 5 4 3" xfId="30453" xr:uid="{00000000-0005-0000-0000-0000787B0000}"/>
    <cellStyle name="Output 7 5 5" xfId="30454" xr:uid="{00000000-0005-0000-0000-0000797B0000}"/>
    <cellStyle name="Output 7 5 5 2" xfId="30455" xr:uid="{00000000-0005-0000-0000-00007A7B0000}"/>
    <cellStyle name="Output 7 5 5 3" xfId="30456" xr:uid="{00000000-0005-0000-0000-00007B7B0000}"/>
    <cellStyle name="Output 7 5 6" xfId="30457" xr:uid="{00000000-0005-0000-0000-00007C7B0000}"/>
    <cellStyle name="Output 7 5 6 2" xfId="30458" xr:uid="{00000000-0005-0000-0000-00007D7B0000}"/>
    <cellStyle name="Output 7 5 6 3" xfId="30459" xr:uid="{00000000-0005-0000-0000-00007E7B0000}"/>
    <cellStyle name="Output 7 5 7" xfId="30460" xr:uid="{00000000-0005-0000-0000-00007F7B0000}"/>
    <cellStyle name="Output 7 5 8" xfId="30461" xr:uid="{00000000-0005-0000-0000-0000807B0000}"/>
    <cellStyle name="Output 7 6" xfId="30462" xr:uid="{00000000-0005-0000-0000-0000817B0000}"/>
    <cellStyle name="Output 7 6 2" xfId="30463" xr:uid="{00000000-0005-0000-0000-0000827B0000}"/>
    <cellStyle name="Output 7 6 3" xfId="30464" xr:uid="{00000000-0005-0000-0000-0000837B0000}"/>
    <cellStyle name="Output 7 7" xfId="30465" xr:uid="{00000000-0005-0000-0000-0000847B0000}"/>
    <cellStyle name="Output 7 7 2" xfId="30466" xr:uid="{00000000-0005-0000-0000-0000857B0000}"/>
    <cellStyle name="Output 7 7 3" xfId="30467" xr:uid="{00000000-0005-0000-0000-0000867B0000}"/>
    <cellStyle name="Output 7 8" xfId="30468" xr:uid="{00000000-0005-0000-0000-0000877B0000}"/>
    <cellStyle name="Output 7 8 2" xfId="30469" xr:uid="{00000000-0005-0000-0000-0000887B0000}"/>
    <cellStyle name="Output 7 8 3" xfId="30470" xr:uid="{00000000-0005-0000-0000-0000897B0000}"/>
    <cellStyle name="Output 7 9" xfId="30471" xr:uid="{00000000-0005-0000-0000-00008A7B0000}"/>
    <cellStyle name="Output 7 9 2" xfId="30472" xr:uid="{00000000-0005-0000-0000-00008B7B0000}"/>
    <cellStyle name="Output 7 9 3" xfId="30473" xr:uid="{00000000-0005-0000-0000-00008C7B0000}"/>
    <cellStyle name="Output 8" xfId="30474" xr:uid="{00000000-0005-0000-0000-00008D7B0000}"/>
    <cellStyle name="Output 8 10" xfId="30475" xr:uid="{00000000-0005-0000-0000-00008E7B0000}"/>
    <cellStyle name="Output 8 10 2" xfId="30476" xr:uid="{00000000-0005-0000-0000-00008F7B0000}"/>
    <cellStyle name="Output 8 10 3" xfId="30477" xr:uid="{00000000-0005-0000-0000-0000907B0000}"/>
    <cellStyle name="Output 8 11" xfId="30478" xr:uid="{00000000-0005-0000-0000-0000917B0000}"/>
    <cellStyle name="Output 8 12" xfId="30479" xr:uid="{00000000-0005-0000-0000-0000927B0000}"/>
    <cellStyle name="Output 8 13" xfId="38155" xr:uid="{00000000-0005-0000-0000-0000937B0000}"/>
    <cellStyle name="Output 8 2" xfId="30480" xr:uid="{00000000-0005-0000-0000-0000947B0000}"/>
    <cellStyle name="Output 8 2 10" xfId="30481" xr:uid="{00000000-0005-0000-0000-0000957B0000}"/>
    <cellStyle name="Output 8 2 10 2" xfId="30482" xr:uid="{00000000-0005-0000-0000-0000967B0000}"/>
    <cellStyle name="Output 8 2 10 3" xfId="30483" xr:uid="{00000000-0005-0000-0000-0000977B0000}"/>
    <cellStyle name="Output 8 2 11" xfId="30484" xr:uid="{00000000-0005-0000-0000-0000987B0000}"/>
    <cellStyle name="Output 8 2 12" xfId="30485" xr:uid="{00000000-0005-0000-0000-0000997B0000}"/>
    <cellStyle name="Output 8 2 2" xfId="30486" xr:uid="{00000000-0005-0000-0000-00009A7B0000}"/>
    <cellStyle name="Output 8 2 2 2" xfId="30487" xr:uid="{00000000-0005-0000-0000-00009B7B0000}"/>
    <cellStyle name="Output 8 2 2 2 2" xfId="30488" xr:uid="{00000000-0005-0000-0000-00009C7B0000}"/>
    <cellStyle name="Output 8 2 2 2 2 2" xfId="30489" xr:uid="{00000000-0005-0000-0000-00009D7B0000}"/>
    <cellStyle name="Output 8 2 2 2 2 3" xfId="30490" xr:uid="{00000000-0005-0000-0000-00009E7B0000}"/>
    <cellStyle name="Output 8 2 2 2 3" xfId="30491" xr:uid="{00000000-0005-0000-0000-00009F7B0000}"/>
    <cellStyle name="Output 8 2 2 2 3 2" xfId="30492" xr:uid="{00000000-0005-0000-0000-0000A07B0000}"/>
    <cellStyle name="Output 8 2 2 2 3 3" xfId="30493" xr:uid="{00000000-0005-0000-0000-0000A17B0000}"/>
    <cellStyle name="Output 8 2 2 2 4" xfId="30494" xr:uid="{00000000-0005-0000-0000-0000A27B0000}"/>
    <cellStyle name="Output 8 2 2 2 4 2" xfId="30495" xr:uid="{00000000-0005-0000-0000-0000A37B0000}"/>
    <cellStyle name="Output 8 2 2 2 4 3" xfId="30496" xr:uid="{00000000-0005-0000-0000-0000A47B0000}"/>
    <cellStyle name="Output 8 2 2 2 5" xfId="30497" xr:uid="{00000000-0005-0000-0000-0000A57B0000}"/>
    <cellStyle name="Output 8 2 2 2 5 2" xfId="30498" xr:uid="{00000000-0005-0000-0000-0000A67B0000}"/>
    <cellStyle name="Output 8 2 2 2 5 3" xfId="30499" xr:uid="{00000000-0005-0000-0000-0000A77B0000}"/>
    <cellStyle name="Output 8 2 2 2 6" xfId="30500" xr:uid="{00000000-0005-0000-0000-0000A87B0000}"/>
    <cellStyle name="Output 8 2 2 2 6 2" xfId="30501" xr:uid="{00000000-0005-0000-0000-0000A97B0000}"/>
    <cellStyle name="Output 8 2 2 2 6 3" xfId="30502" xr:uid="{00000000-0005-0000-0000-0000AA7B0000}"/>
    <cellStyle name="Output 8 2 2 2 7" xfId="30503" xr:uid="{00000000-0005-0000-0000-0000AB7B0000}"/>
    <cellStyle name="Output 8 2 2 2 8" xfId="30504" xr:uid="{00000000-0005-0000-0000-0000AC7B0000}"/>
    <cellStyle name="Output 8 2 2 3" xfId="30505" xr:uid="{00000000-0005-0000-0000-0000AD7B0000}"/>
    <cellStyle name="Output 8 2 2 3 2" xfId="30506" xr:uid="{00000000-0005-0000-0000-0000AE7B0000}"/>
    <cellStyle name="Output 8 2 2 3 3" xfId="30507" xr:uid="{00000000-0005-0000-0000-0000AF7B0000}"/>
    <cellStyle name="Output 8 2 2 4" xfId="30508" xr:uid="{00000000-0005-0000-0000-0000B07B0000}"/>
    <cellStyle name="Output 8 2 2 4 2" xfId="30509" xr:uid="{00000000-0005-0000-0000-0000B17B0000}"/>
    <cellStyle name="Output 8 2 2 4 3" xfId="30510" xr:uid="{00000000-0005-0000-0000-0000B27B0000}"/>
    <cellStyle name="Output 8 2 2 5" xfId="30511" xr:uid="{00000000-0005-0000-0000-0000B37B0000}"/>
    <cellStyle name="Output 8 2 2 5 2" xfId="30512" xr:uid="{00000000-0005-0000-0000-0000B47B0000}"/>
    <cellStyle name="Output 8 2 2 5 3" xfId="30513" xr:uid="{00000000-0005-0000-0000-0000B57B0000}"/>
    <cellStyle name="Output 8 2 2 6" xfId="30514" xr:uid="{00000000-0005-0000-0000-0000B67B0000}"/>
    <cellStyle name="Output 8 2 2 6 2" xfId="30515" xr:uid="{00000000-0005-0000-0000-0000B77B0000}"/>
    <cellStyle name="Output 8 2 2 6 3" xfId="30516" xr:uid="{00000000-0005-0000-0000-0000B87B0000}"/>
    <cellStyle name="Output 8 2 2 7" xfId="30517" xr:uid="{00000000-0005-0000-0000-0000B97B0000}"/>
    <cellStyle name="Output 8 2 2 7 2" xfId="30518" xr:uid="{00000000-0005-0000-0000-0000BA7B0000}"/>
    <cellStyle name="Output 8 2 2 7 3" xfId="30519" xr:uid="{00000000-0005-0000-0000-0000BB7B0000}"/>
    <cellStyle name="Output 8 2 2 8" xfId="30520" xr:uid="{00000000-0005-0000-0000-0000BC7B0000}"/>
    <cellStyle name="Output 8 2 2 9" xfId="30521" xr:uid="{00000000-0005-0000-0000-0000BD7B0000}"/>
    <cellStyle name="Output 8 2 3" xfId="30522" xr:uid="{00000000-0005-0000-0000-0000BE7B0000}"/>
    <cellStyle name="Output 8 2 3 2" xfId="30523" xr:uid="{00000000-0005-0000-0000-0000BF7B0000}"/>
    <cellStyle name="Output 8 2 3 2 2" xfId="30524" xr:uid="{00000000-0005-0000-0000-0000C07B0000}"/>
    <cellStyle name="Output 8 2 3 2 2 2" xfId="30525" xr:uid="{00000000-0005-0000-0000-0000C17B0000}"/>
    <cellStyle name="Output 8 2 3 2 2 3" xfId="30526" xr:uid="{00000000-0005-0000-0000-0000C27B0000}"/>
    <cellStyle name="Output 8 2 3 2 3" xfId="30527" xr:uid="{00000000-0005-0000-0000-0000C37B0000}"/>
    <cellStyle name="Output 8 2 3 2 3 2" xfId="30528" xr:uid="{00000000-0005-0000-0000-0000C47B0000}"/>
    <cellStyle name="Output 8 2 3 2 3 3" xfId="30529" xr:uid="{00000000-0005-0000-0000-0000C57B0000}"/>
    <cellStyle name="Output 8 2 3 2 4" xfId="30530" xr:uid="{00000000-0005-0000-0000-0000C67B0000}"/>
    <cellStyle name="Output 8 2 3 2 4 2" xfId="30531" xr:uid="{00000000-0005-0000-0000-0000C77B0000}"/>
    <cellStyle name="Output 8 2 3 2 4 3" xfId="30532" xr:uid="{00000000-0005-0000-0000-0000C87B0000}"/>
    <cellStyle name="Output 8 2 3 2 5" xfId="30533" xr:uid="{00000000-0005-0000-0000-0000C97B0000}"/>
    <cellStyle name="Output 8 2 3 2 5 2" xfId="30534" xr:uid="{00000000-0005-0000-0000-0000CA7B0000}"/>
    <cellStyle name="Output 8 2 3 2 5 3" xfId="30535" xr:uid="{00000000-0005-0000-0000-0000CB7B0000}"/>
    <cellStyle name="Output 8 2 3 2 6" xfId="30536" xr:uid="{00000000-0005-0000-0000-0000CC7B0000}"/>
    <cellStyle name="Output 8 2 3 2 6 2" xfId="30537" xr:uid="{00000000-0005-0000-0000-0000CD7B0000}"/>
    <cellStyle name="Output 8 2 3 2 6 3" xfId="30538" xr:uid="{00000000-0005-0000-0000-0000CE7B0000}"/>
    <cellStyle name="Output 8 2 3 2 7" xfId="30539" xr:uid="{00000000-0005-0000-0000-0000CF7B0000}"/>
    <cellStyle name="Output 8 2 3 2 8" xfId="30540" xr:uid="{00000000-0005-0000-0000-0000D07B0000}"/>
    <cellStyle name="Output 8 2 3 3" xfId="30541" xr:uid="{00000000-0005-0000-0000-0000D17B0000}"/>
    <cellStyle name="Output 8 2 3 3 2" xfId="30542" xr:uid="{00000000-0005-0000-0000-0000D27B0000}"/>
    <cellStyle name="Output 8 2 3 3 3" xfId="30543" xr:uid="{00000000-0005-0000-0000-0000D37B0000}"/>
    <cellStyle name="Output 8 2 3 4" xfId="30544" xr:uid="{00000000-0005-0000-0000-0000D47B0000}"/>
    <cellStyle name="Output 8 2 3 4 2" xfId="30545" xr:uid="{00000000-0005-0000-0000-0000D57B0000}"/>
    <cellStyle name="Output 8 2 3 4 3" xfId="30546" xr:uid="{00000000-0005-0000-0000-0000D67B0000}"/>
    <cellStyle name="Output 8 2 3 5" xfId="30547" xr:uid="{00000000-0005-0000-0000-0000D77B0000}"/>
    <cellStyle name="Output 8 2 3 5 2" xfId="30548" xr:uid="{00000000-0005-0000-0000-0000D87B0000}"/>
    <cellStyle name="Output 8 2 3 5 3" xfId="30549" xr:uid="{00000000-0005-0000-0000-0000D97B0000}"/>
    <cellStyle name="Output 8 2 3 6" xfId="30550" xr:uid="{00000000-0005-0000-0000-0000DA7B0000}"/>
    <cellStyle name="Output 8 2 3 6 2" xfId="30551" xr:uid="{00000000-0005-0000-0000-0000DB7B0000}"/>
    <cellStyle name="Output 8 2 3 6 3" xfId="30552" xr:uid="{00000000-0005-0000-0000-0000DC7B0000}"/>
    <cellStyle name="Output 8 2 3 7" xfId="30553" xr:uid="{00000000-0005-0000-0000-0000DD7B0000}"/>
    <cellStyle name="Output 8 2 3 7 2" xfId="30554" xr:uid="{00000000-0005-0000-0000-0000DE7B0000}"/>
    <cellStyle name="Output 8 2 3 7 3" xfId="30555" xr:uid="{00000000-0005-0000-0000-0000DF7B0000}"/>
    <cellStyle name="Output 8 2 3 8" xfId="30556" xr:uid="{00000000-0005-0000-0000-0000E07B0000}"/>
    <cellStyle name="Output 8 2 3 9" xfId="30557" xr:uid="{00000000-0005-0000-0000-0000E17B0000}"/>
    <cellStyle name="Output 8 2 4" xfId="30558" xr:uid="{00000000-0005-0000-0000-0000E27B0000}"/>
    <cellStyle name="Output 8 2 4 2" xfId="30559" xr:uid="{00000000-0005-0000-0000-0000E37B0000}"/>
    <cellStyle name="Output 8 2 4 2 2" xfId="30560" xr:uid="{00000000-0005-0000-0000-0000E47B0000}"/>
    <cellStyle name="Output 8 2 4 2 2 2" xfId="30561" xr:uid="{00000000-0005-0000-0000-0000E57B0000}"/>
    <cellStyle name="Output 8 2 4 2 2 3" xfId="30562" xr:uid="{00000000-0005-0000-0000-0000E67B0000}"/>
    <cellStyle name="Output 8 2 4 2 3" xfId="30563" xr:uid="{00000000-0005-0000-0000-0000E77B0000}"/>
    <cellStyle name="Output 8 2 4 2 3 2" xfId="30564" xr:uid="{00000000-0005-0000-0000-0000E87B0000}"/>
    <cellStyle name="Output 8 2 4 2 3 3" xfId="30565" xr:uid="{00000000-0005-0000-0000-0000E97B0000}"/>
    <cellStyle name="Output 8 2 4 2 4" xfId="30566" xr:uid="{00000000-0005-0000-0000-0000EA7B0000}"/>
    <cellStyle name="Output 8 2 4 2 4 2" xfId="30567" xr:uid="{00000000-0005-0000-0000-0000EB7B0000}"/>
    <cellStyle name="Output 8 2 4 2 4 3" xfId="30568" xr:uid="{00000000-0005-0000-0000-0000EC7B0000}"/>
    <cellStyle name="Output 8 2 4 2 5" xfId="30569" xr:uid="{00000000-0005-0000-0000-0000ED7B0000}"/>
    <cellStyle name="Output 8 2 4 2 5 2" xfId="30570" xr:uid="{00000000-0005-0000-0000-0000EE7B0000}"/>
    <cellStyle name="Output 8 2 4 2 5 3" xfId="30571" xr:uid="{00000000-0005-0000-0000-0000EF7B0000}"/>
    <cellStyle name="Output 8 2 4 2 6" xfId="30572" xr:uid="{00000000-0005-0000-0000-0000F07B0000}"/>
    <cellStyle name="Output 8 2 4 2 6 2" xfId="30573" xr:uid="{00000000-0005-0000-0000-0000F17B0000}"/>
    <cellStyle name="Output 8 2 4 2 6 3" xfId="30574" xr:uid="{00000000-0005-0000-0000-0000F27B0000}"/>
    <cellStyle name="Output 8 2 4 2 7" xfId="30575" xr:uid="{00000000-0005-0000-0000-0000F37B0000}"/>
    <cellStyle name="Output 8 2 4 2 8" xfId="30576" xr:uid="{00000000-0005-0000-0000-0000F47B0000}"/>
    <cellStyle name="Output 8 2 4 3" xfId="30577" xr:uid="{00000000-0005-0000-0000-0000F57B0000}"/>
    <cellStyle name="Output 8 2 4 3 2" xfId="30578" xr:uid="{00000000-0005-0000-0000-0000F67B0000}"/>
    <cellStyle name="Output 8 2 4 3 3" xfId="30579" xr:uid="{00000000-0005-0000-0000-0000F77B0000}"/>
    <cellStyle name="Output 8 2 4 4" xfId="30580" xr:uid="{00000000-0005-0000-0000-0000F87B0000}"/>
    <cellStyle name="Output 8 2 4 4 2" xfId="30581" xr:uid="{00000000-0005-0000-0000-0000F97B0000}"/>
    <cellStyle name="Output 8 2 4 4 3" xfId="30582" xr:uid="{00000000-0005-0000-0000-0000FA7B0000}"/>
    <cellStyle name="Output 8 2 4 5" xfId="30583" xr:uid="{00000000-0005-0000-0000-0000FB7B0000}"/>
    <cellStyle name="Output 8 2 4 5 2" xfId="30584" xr:uid="{00000000-0005-0000-0000-0000FC7B0000}"/>
    <cellStyle name="Output 8 2 4 5 3" xfId="30585" xr:uid="{00000000-0005-0000-0000-0000FD7B0000}"/>
    <cellStyle name="Output 8 2 4 6" xfId="30586" xr:uid="{00000000-0005-0000-0000-0000FE7B0000}"/>
    <cellStyle name="Output 8 2 4 6 2" xfId="30587" xr:uid="{00000000-0005-0000-0000-0000FF7B0000}"/>
    <cellStyle name="Output 8 2 4 6 3" xfId="30588" xr:uid="{00000000-0005-0000-0000-0000007C0000}"/>
    <cellStyle name="Output 8 2 4 7" xfId="30589" xr:uid="{00000000-0005-0000-0000-0000017C0000}"/>
    <cellStyle name="Output 8 2 4 7 2" xfId="30590" xr:uid="{00000000-0005-0000-0000-0000027C0000}"/>
    <cellStyle name="Output 8 2 4 7 3" xfId="30591" xr:uid="{00000000-0005-0000-0000-0000037C0000}"/>
    <cellStyle name="Output 8 2 4 8" xfId="30592" xr:uid="{00000000-0005-0000-0000-0000047C0000}"/>
    <cellStyle name="Output 8 2 4 9" xfId="30593" xr:uid="{00000000-0005-0000-0000-0000057C0000}"/>
    <cellStyle name="Output 8 2 5" xfId="30594" xr:uid="{00000000-0005-0000-0000-0000067C0000}"/>
    <cellStyle name="Output 8 2 5 2" xfId="30595" xr:uid="{00000000-0005-0000-0000-0000077C0000}"/>
    <cellStyle name="Output 8 2 5 2 2" xfId="30596" xr:uid="{00000000-0005-0000-0000-0000087C0000}"/>
    <cellStyle name="Output 8 2 5 2 3" xfId="30597" xr:uid="{00000000-0005-0000-0000-0000097C0000}"/>
    <cellStyle name="Output 8 2 5 3" xfId="30598" xr:uid="{00000000-0005-0000-0000-00000A7C0000}"/>
    <cellStyle name="Output 8 2 5 3 2" xfId="30599" xr:uid="{00000000-0005-0000-0000-00000B7C0000}"/>
    <cellStyle name="Output 8 2 5 3 3" xfId="30600" xr:uid="{00000000-0005-0000-0000-00000C7C0000}"/>
    <cellStyle name="Output 8 2 5 4" xfId="30601" xr:uid="{00000000-0005-0000-0000-00000D7C0000}"/>
    <cellStyle name="Output 8 2 5 4 2" xfId="30602" xr:uid="{00000000-0005-0000-0000-00000E7C0000}"/>
    <cellStyle name="Output 8 2 5 4 3" xfId="30603" xr:uid="{00000000-0005-0000-0000-00000F7C0000}"/>
    <cellStyle name="Output 8 2 5 5" xfId="30604" xr:uid="{00000000-0005-0000-0000-0000107C0000}"/>
    <cellStyle name="Output 8 2 5 5 2" xfId="30605" xr:uid="{00000000-0005-0000-0000-0000117C0000}"/>
    <cellStyle name="Output 8 2 5 5 3" xfId="30606" xr:uid="{00000000-0005-0000-0000-0000127C0000}"/>
    <cellStyle name="Output 8 2 5 6" xfId="30607" xr:uid="{00000000-0005-0000-0000-0000137C0000}"/>
    <cellStyle name="Output 8 2 5 6 2" xfId="30608" xr:uid="{00000000-0005-0000-0000-0000147C0000}"/>
    <cellStyle name="Output 8 2 5 6 3" xfId="30609" xr:uid="{00000000-0005-0000-0000-0000157C0000}"/>
    <cellStyle name="Output 8 2 5 7" xfId="30610" xr:uid="{00000000-0005-0000-0000-0000167C0000}"/>
    <cellStyle name="Output 8 2 5 8" xfId="30611" xr:uid="{00000000-0005-0000-0000-0000177C0000}"/>
    <cellStyle name="Output 8 2 6" xfId="30612" xr:uid="{00000000-0005-0000-0000-0000187C0000}"/>
    <cellStyle name="Output 8 2 6 2" xfId="30613" xr:uid="{00000000-0005-0000-0000-0000197C0000}"/>
    <cellStyle name="Output 8 2 6 3" xfId="30614" xr:uid="{00000000-0005-0000-0000-00001A7C0000}"/>
    <cellStyle name="Output 8 2 7" xfId="30615" xr:uid="{00000000-0005-0000-0000-00001B7C0000}"/>
    <cellStyle name="Output 8 2 7 2" xfId="30616" xr:uid="{00000000-0005-0000-0000-00001C7C0000}"/>
    <cellStyle name="Output 8 2 7 3" xfId="30617" xr:uid="{00000000-0005-0000-0000-00001D7C0000}"/>
    <cellStyle name="Output 8 2 8" xfId="30618" xr:uid="{00000000-0005-0000-0000-00001E7C0000}"/>
    <cellStyle name="Output 8 2 8 2" xfId="30619" xr:uid="{00000000-0005-0000-0000-00001F7C0000}"/>
    <cellStyle name="Output 8 2 8 3" xfId="30620" xr:uid="{00000000-0005-0000-0000-0000207C0000}"/>
    <cellStyle name="Output 8 2 9" xfId="30621" xr:uid="{00000000-0005-0000-0000-0000217C0000}"/>
    <cellStyle name="Output 8 2 9 2" xfId="30622" xr:uid="{00000000-0005-0000-0000-0000227C0000}"/>
    <cellStyle name="Output 8 2 9 3" xfId="30623" xr:uid="{00000000-0005-0000-0000-0000237C0000}"/>
    <cellStyle name="Output 8 3" xfId="30624" xr:uid="{00000000-0005-0000-0000-0000247C0000}"/>
    <cellStyle name="Output 8 3 10" xfId="30625" xr:uid="{00000000-0005-0000-0000-0000257C0000}"/>
    <cellStyle name="Output 8 3 10 2" xfId="30626" xr:uid="{00000000-0005-0000-0000-0000267C0000}"/>
    <cellStyle name="Output 8 3 10 3" xfId="30627" xr:uid="{00000000-0005-0000-0000-0000277C0000}"/>
    <cellStyle name="Output 8 3 11" xfId="30628" xr:uid="{00000000-0005-0000-0000-0000287C0000}"/>
    <cellStyle name="Output 8 3 12" xfId="30629" xr:uid="{00000000-0005-0000-0000-0000297C0000}"/>
    <cellStyle name="Output 8 3 2" xfId="30630" xr:uid="{00000000-0005-0000-0000-00002A7C0000}"/>
    <cellStyle name="Output 8 3 2 2" xfId="30631" xr:uid="{00000000-0005-0000-0000-00002B7C0000}"/>
    <cellStyle name="Output 8 3 2 2 2" xfId="30632" xr:uid="{00000000-0005-0000-0000-00002C7C0000}"/>
    <cellStyle name="Output 8 3 2 2 2 2" xfId="30633" xr:uid="{00000000-0005-0000-0000-00002D7C0000}"/>
    <cellStyle name="Output 8 3 2 2 2 3" xfId="30634" xr:uid="{00000000-0005-0000-0000-00002E7C0000}"/>
    <cellStyle name="Output 8 3 2 2 3" xfId="30635" xr:uid="{00000000-0005-0000-0000-00002F7C0000}"/>
    <cellStyle name="Output 8 3 2 2 3 2" xfId="30636" xr:uid="{00000000-0005-0000-0000-0000307C0000}"/>
    <cellStyle name="Output 8 3 2 2 3 3" xfId="30637" xr:uid="{00000000-0005-0000-0000-0000317C0000}"/>
    <cellStyle name="Output 8 3 2 2 4" xfId="30638" xr:uid="{00000000-0005-0000-0000-0000327C0000}"/>
    <cellStyle name="Output 8 3 2 2 4 2" xfId="30639" xr:uid="{00000000-0005-0000-0000-0000337C0000}"/>
    <cellStyle name="Output 8 3 2 2 4 3" xfId="30640" xr:uid="{00000000-0005-0000-0000-0000347C0000}"/>
    <cellStyle name="Output 8 3 2 2 5" xfId="30641" xr:uid="{00000000-0005-0000-0000-0000357C0000}"/>
    <cellStyle name="Output 8 3 2 2 5 2" xfId="30642" xr:uid="{00000000-0005-0000-0000-0000367C0000}"/>
    <cellStyle name="Output 8 3 2 2 5 3" xfId="30643" xr:uid="{00000000-0005-0000-0000-0000377C0000}"/>
    <cellStyle name="Output 8 3 2 2 6" xfId="30644" xr:uid="{00000000-0005-0000-0000-0000387C0000}"/>
    <cellStyle name="Output 8 3 2 2 6 2" xfId="30645" xr:uid="{00000000-0005-0000-0000-0000397C0000}"/>
    <cellStyle name="Output 8 3 2 2 6 3" xfId="30646" xr:uid="{00000000-0005-0000-0000-00003A7C0000}"/>
    <cellStyle name="Output 8 3 2 2 7" xfId="30647" xr:uid="{00000000-0005-0000-0000-00003B7C0000}"/>
    <cellStyle name="Output 8 3 2 2 8" xfId="30648" xr:uid="{00000000-0005-0000-0000-00003C7C0000}"/>
    <cellStyle name="Output 8 3 2 3" xfId="30649" xr:uid="{00000000-0005-0000-0000-00003D7C0000}"/>
    <cellStyle name="Output 8 3 2 3 2" xfId="30650" xr:uid="{00000000-0005-0000-0000-00003E7C0000}"/>
    <cellStyle name="Output 8 3 2 3 3" xfId="30651" xr:uid="{00000000-0005-0000-0000-00003F7C0000}"/>
    <cellStyle name="Output 8 3 2 4" xfId="30652" xr:uid="{00000000-0005-0000-0000-0000407C0000}"/>
    <cellStyle name="Output 8 3 2 4 2" xfId="30653" xr:uid="{00000000-0005-0000-0000-0000417C0000}"/>
    <cellStyle name="Output 8 3 2 4 3" xfId="30654" xr:uid="{00000000-0005-0000-0000-0000427C0000}"/>
    <cellStyle name="Output 8 3 2 5" xfId="30655" xr:uid="{00000000-0005-0000-0000-0000437C0000}"/>
    <cellStyle name="Output 8 3 2 5 2" xfId="30656" xr:uid="{00000000-0005-0000-0000-0000447C0000}"/>
    <cellStyle name="Output 8 3 2 5 3" xfId="30657" xr:uid="{00000000-0005-0000-0000-0000457C0000}"/>
    <cellStyle name="Output 8 3 2 6" xfId="30658" xr:uid="{00000000-0005-0000-0000-0000467C0000}"/>
    <cellStyle name="Output 8 3 2 6 2" xfId="30659" xr:uid="{00000000-0005-0000-0000-0000477C0000}"/>
    <cellStyle name="Output 8 3 2 6 3" xfId="30660" xr:uid="{00000000-0005-0000-0000-0000487C0000}"/>
    <cellStyle name="Output 8 3 2 7" xfId="30661" xr:uid="{00000000-0005-0000-0000-0000497C0000}"/>
    <cellStyle name="Output 8 3 2 7 2" xfId="30662" xr:uid="{00000000-0005-0000-0000-00004A7C0000}"/>
    <cellStyle name="Output 8 3 2 7 3" xfId="30663" xr:uid="{00000000-0005-0000-0000-00004B7C0000}"/>
    <cellStyle name="Output 8 3 2 8" xfId="30664" xr:uid="{00000000-0005-0000-0000-00004C7C0000}"/>
    <cellStyle name="Output 8 3 2 9" xfId="30665" xr:uid="{00000000-0005-0000-0000-00004D7C0000}"/>
    <cellStyle name="Output 8 3 3" xfId="30666" xr:uid="{00000000-0005-0000-0000-00004E7C0000}"/>
    <cellStyle name="Output 8 3 3 2" xfId="30667" xr:uid="{00000000-0005-0000-0000-00004F7C0000}"/>
    <cellStyle name="Output 8 3 3 2 2" xfId="30668" xr:uid="{00000000-0005-0000-0000-0000507C0000}"/>
    <cellStyle name="Output 8 3 3 2 2 2" xfId="30669" xr:uid="{00000000-0005-0000-0000-0000517C0000}"/>
    <cellStyle name="Output 8 3 3 2 2 3" xfId="30670" xr:uid="{00000000-0005-0000-0000-0000527C0000}"/>
    <cellStyle name="Output 8 3 3 2 3" xfId="30671" xr:uid="{00000000-0005-0000-0000-0000537C0000}"/>
    <cellStyle name="Output 8 3 3 2 3 2" xfId="30672" xr:uid="{00000000-0005-0000-0000-0000547C0000}"/>
    <cellStyle name="Output 8 3 3 2 3 3" xfId="30673" xr:uid="{00000000-0005-0000-0000-0000557C0000}"/>
    <cellStyle name="Output 8 3 3 2 4" xfId="30674" xr:uid="{00000000-0005-0000-0000-0000567C0000}"/>
    <cellStyle name="Output 8 3 3 2 4 2" xfId="30675" xr:uid="{00000000-0005-0000-0000-0000577C0000}"/>
    <cellStyle name="Output 8 3 3 2 4 3" xfId="30676" xr:uid="{00000000-0005-0000-0000-0000587C0000}"/>
    <cellStyle name="Output 8 3 3 2 5" xfId="30677" xr:uid="{00000000-0005-0000-0000-0000597C0000}"/>
    <cellStyle name="Output 8 3 3 2 5 2" xfId="30678" xr:uid="{00000000-0005-0000-0000-00005A7C0000}"/>
    <cellStyle name="Output 8 3 3 2 5 3" xfId="30679" xr:uid="{00000000-0005-0000-0000-00005B7C0000}"/>
    <cellStyle name="Output 8 3 3 2 6" xfId="30680" xr:uid="{00000000-0005-0000-0000-00005C7C0000}"/>
    <cellStyle name="Output 8 3 3 2 6 2" xfId="30681" xr:uid="{00000000-0005-0000-0000-00005D7C0000}"/>
    <cellStyle name="Output 8 3 3 2 6 3" xfId="30682" xr:uid="{00000000-0005-0000-0000-00005E7C0000}"/>
    <cellStyle name="Output 8 3 3 2 7" xfId="30683" xr:uid="{00000000-0005-0000-0000-00005F7C0000}"/>
    <cellStyle name="Output 8 3 3 2 8" xfId="30684" xr:uid="{00000000-0005-0000-0000-0000607C0000}"/>
    <cellStyle name="Output 8 3 3 3" xfId="30685" xr:uid="{00000000-0005-0000-0000-0000617C0000}"/>
    <cellStyle name="Output 8 3 3 3 2" xfId="30686" xr:uid="{00000000-0005-0000-0000-0000627C0000}"/>
    <cellStyle name="Output 8 3 3 3 3" xfId="30687" xr:uid="{00000000-0005-0000-0000-0000637C0000}"/>
    <cellStyle name="Output 8 3 3 4" xfId="30688" xr:uid="{00000000-0005-0000-0000-0000647C0000}"/>
    <cellStyle name="Output 8 3 3 4 2" xfId="30689" xr:uid="{00000000-0005-0000-0000-0000657C0000}"/>
    <cellStyle name="Output 8 3 3 4 3" xfId="30690" xr:uid="{00000000-0005-0000-0000-0000667C0000}"/>
    <cellStyle name="Output 8 3 3 5" xfId="30691" xr:uid="{00000000-0005-0000-0000-0000677C0000}"/>
    <cellStyle name="Output 8 3 3 5 2" xfId="30692" xr:uid="{00000000-0005-0000-0000-0000687C0000}"/>
    <cellStyle name="Output 8 3 3 5 3" xfId="30693" xr:uid="{00000000-0005-0000-0000-0000697C0000}"/>
    <cellStyle name="Output 8 3 3 6" xfId="30694" xr:uid="{00000000-0005-0000-0000-00006A7C0000}"/>
    <cellStyle name="Output 8 3 3 6 2" xfId="30695" xr:uid="{00000000-0005-0000-0000-00006B7C0000}"/>
    <cellStyle name="Output 8 3 3 6 3" xfId="30696" xr:uid="{00000000-0005-0000-0000-00006C7C0000}"/>
    <cellStyle name="Output 8 3 3 7" xfId="30697" xr:uid="{00000000-0005-0000-0000-00006D7C0000}"/>
    <cellStyle name="Output 8 3 3 7 2" xfId="30698" xr:uid="{00000000-0005-0000-0000-00006E7C0000}"/>
    <cellStyle name="Output 8 3 3 7 3" xfId="30699" xr:uid="{00000000-0005-0000-0000-00006F7C0000}"/>
    <cellStyle name="Output 8 3 3 8" xfId="30700" xr:uid="{00000000-0005-0000-0000-0000707C0000}"/>
    <cellStyle name="Output 8 3 3 9" xfId="30701" xr:uid="{00000000-0005-0000-0000-0000717C0000}"/>
    <cellStyle name="Output 8 3 4" xfId="30702" xr:uid="{00000000-0005-0000-0000-0000727C0000}"/>
    <cellStyle name="Output 8 3 4 2" xfId="30703" xr:uid="{00000000-0005-0000-0000-0000737C0000}"/>
    <cellStyle name="Output 8 3 4 2 2" xfId="30704" xr:uid="{00000000-0005-0000-0000-0000747C0000}"/>
    <cellStyle name="Output 8 3 4 2 2 2" xfId="30705" xr:uid="{00000000-0005-0000-0000-0000757C0000}"/>
    <cellStyle name="Output 8 3 4 2 2 3" xfId="30706" xr:uid="{00000000-0005-0000-0000-0000767C0000}"/>
    <cellStyle name="Output 8 3 4 2 3" xfId="30707" xr:uid="{00000000-0005-0000-0000-0000777C0000}"/>
    <cellStyle name="Output 8 3 4 2 3 2" xfId="30708" xr:uid="{00000000-0005-0000-0000-0000787C0000}"/>
    <cellStyle name="Output 8 3 4 2 3 3" xfId="30709" xr:uid="{00000000-0005-0000-0000-0000797C0000}"/>
    <cellStyle name="Output 8 3 4 2 4" xfId="30710" xr:uid="{00000000-0005-0000-0000-00007A7C0000}"/>
    <cellStyle name="Output 8 3 4 2 4 2" xfId="30711" xr:uid="{00000000-0005-0000-0000-00007B7C0000}"/>
    <cellStyle name="Output 8 3 4 2 4 3" xfId="30712" xr:uid="{00000000-0005-0000-0000-00007C7C0000}"/>
    <cellStyle name="Output 8 3 4 2 5" xfId="30713" xr:uid="{00000000-0005-0000-0000-00007D7C0000}"/>
    <cellStyle name="Output 8 3 4 2 5 2" xfId="30714" xr:uid="{00000000-0005-0000-0000-00007E7C0000}"/>
    <cellStyle name="Output 8 3 4 2 5 3" xfId="30715" xr:uid="{00000000-0005-0000-0000-00007F7C0000}"/>
    <cellStyle name="Output 8 3 4 2 6" xfId="30716" xr:uid="{00000000-0005-0000-0000-0000807C0000}"/>
    <cellStyle name="Output 8 3 4 2 6 2" xfId="30717" xr:uid="{00000000-0005-0000-0000-0000817C0000}"/>
    <cellStyle name="Output 8 3 4 2 6 3" xfId="30718" xr:uid="{00000000-0005-0000-0000-0000827C0000}"/>
    <cellStyle name="Output 8 3 4 2 7" xfId="30719" xr:uid="{00000000-0005-0000-0000-0000837C0000}"/>
    <cellStyle name="Output 8 3 4 2 8" xfId="30720" xr:uid="{00000000-0005-0000-0000-0000847C0000}"/>
    <cellStyle name="Output 8 3 4 3" xfId="30721" xr:uid="{00000000-0005-0000-0000-0000857C0000}"/>
    <cellStyle name="Output 8 3 4 3 2" xfId="30722" xr:uid="{00000000-0005-0000-0000-0000867C0000}"/>
    <cellStyle name="Output 8 3 4 3 3" xfId="30723" xr:uid="{00000000-0005-0000-0000-0000877C0000}"/>
    <cellStyle name="Output 8 3 4 4" xfId="30724" xr:uid="{00000000-0005-0000-0000-0000887C0000}"/>
    <cellStyle name="Output 8 3 4 4 2" xfId="30725" xr:uid="{00000000-0005-0000-0000-0000897C0000}"/>
    <cellStyle name="Output 8 3 4 4 3" xfId="30726" xr:uid="{00000000-0005-0000-0000-00008A7C0000}"/>
    <cellStyle name="Output 8 3 4 5" xfId="30727" xr:uid="{00000000-0005-0000-0000-00008B7C0000}"/>
    <cellStyle name="Output 8 3 4 5 2" xfId="30728" xr:uid="{00000000-0005-0000-0000-00008C7C0000}"/>
    <cellStyle name="Output 8 3 4 5 3" xfId="30729" xr:uid="{00000000-0005-0000-0000-00008D7C0000}"/>
    <cellStyle name="Output 8 3 4 6" xfId="30730" xr:uid="{00000000-0005-0000-0000-00008E7C0000}"/>
    <cellStyle name="Output 8 3 4 6 2" xfId="30731" xr:uid="{00000000-0005-0000-0000-00008F7C0000}"/>
    <cellStyle name="Output 8 3 4 6 3" xfId="30732" xr:uid="{00000000-0005-0000-0000-0000907C0000}"/>
    <cellStyle name="Output 8 3 4 7" xfId="30733" xr:uid="{00000000-0005-0000-0000-0000917C0000}"/>
    <cellStyle name="Output 8 3 4 7 2" xfId="30734" xr:uid="{00000000-0005-0000-0000-0000927C0000}"/>
    <cellStyle name="Output 8 3 4 7 3" xfId="30735" xr:uid="{00000000-0005-0000-0000-0000937C0000}"/>
    <cellStyle name="Output 8 3 4 8" xfId="30736" xr:uid="{00000000-0005-0000-0000-0000947C0000}"/>
    <cellStyle name="Output 8 3 4 9" xfId="30737" xr:uid="{00000000-0005-0000-0000-0000957C0000}"/>
    <cellStyle name="Output 8 3 5" xfId="30738" xr:uid="{00000000-0005-0000-0000-0000967C0000}"/>
    <cellStyle name="Output 8 3 5 2" xfId="30739" xr:uid="{00000000-0005-0000-0000-0000977C0000}"/>
    <cellStyle name="Output 8 3 5 2 2" xfId="30740" xr:uid="{00000000-0005-0000-0000-0000987C0000}"/>
    <cellStyle name="Output 8 3 5 2 3" xfId="30741" xr:uid="{00000000-0005-0000-0000-0000997C0000}"/>
    <cellStyle name="Output 8 3 5 3" xfId="30742" xr:uid="{00000000-0005-0000-0000-00009A7C0000}"/>
    <cellStyle name="Output 8 3 5 3 2" xfId="30743" xr:uid="{00000000-0005-0000-0000-00009B7C0000}"/>
    <cellStyle name="Output 8 3 5 3 3" xfId="30744" xr:uid="{00000000-0005-0000-0000-00009C7C0000}"/>
    <cellStyle name="Output 8 3 5 4" xfId="30745" xr:uid="{00000000-0005-0000-0000-00009D7C0000}"/>
    <cellStyle name="Output 8 3 5 4 2" xfId="30746" xr:uid="{00000000-0005-0000-0000-00009E7C0000}"/>
    <cellStyle name="Output 8 3 5 4 3" xfId="30747" xr:uid="{00000000-0005-0000-0000-00009F7C0000}"/>
    <cellStyle name="Output 8 3 5 5" xfId="30748" xr:uid="{00000000-0005-0000-0000-0000A07C0000}"/>
    <cellStyle name="Output 8 3 5 5 2" xfId="30749" xr:uid="{00000000-0005-0000-0000-0000A17C0000}"/>
    <cellStyle name="Output 8 3 5 5 3" xfId="30750" xr:uid="{00000000-0005-0000-0000-0000A27C0000}"/>
    <cellStyle name="Output 8 3 5 6" xfId="30751" xr:uid="{00000000-0005-0000-0000-0000A37C0000}"/>
    <cellStyle name="Output 8 3 5 6 2" xfId="30752" xr:uid="{00000000-0005-0000-0000-0000A47C0000}"/>
    <cellStyle name="Output 8 3 5 6 3" xfId="30753" xr:uid="{00000000-0005-0000-0000-0000A57C0000}"/>
    <cellStyle name="Output 8 3 5 7" xfId="30754" xr:uid="{00000000-0005-0000-0000-0000A67C0000}"/>
    <cellStyle name="Output 8 3 5 8" xfId="30755" xr:uid="{00000000-0005-0000-0000-0000A77C0000}"/>
    <cellStyle name="Output 8 3 6" xfId="30756" xr:uid="{00000000-0005-0000-0000-0000A87C0000}"/>
    <cellStyle name="Output 8 3 6 2" xfId="30757" xr:uid="{00000000-0005-0000-0000-0000A97C0000}"/>
    <cellStyle name="Output 8 3 6 3" xfId="30758" xr:uid="{00000000-0005-0000-0000-0000AA7C0000}"/>
    <cellStyle name="Output 8 3 7" xfId="30759" xr:uid="{00000000-0005-0000-0000-0000AB7C0000}"/>
    <cellStyle name="Output 8 3 7 2" xfId="30760" xr:uid="{00000000-0005-0000-0000-0000AC7C0000}"/>
    <cellStyle name="Output 8 3 7 3" xfId="30761" xr:uid="{00000000-0005-0000-0000-0000AD7C0000}"/>
    <cellStyle name="Output 8 3 8" xfId="30762" xr:uid="{00000000-0005-0000-0000-0000AE7C0000}"/>
    <cellStyle name="Output 8 3 8 2" xfId="30763" xr:uid="{00000000-0005-0000-0000-0000AF7C0000}"/>
    <cellStyle name="Output 8 3 8 3" xfId="30764" xr:uid="{00000000-0005-0000-0000-0000B07C0000}"/>
    <cellStyle name="Output 8 3 9" xfId="30765" xr:uid="{00000000-0005-0000-0000-0000B17C0000}"/>
    <cellStyle name="Output 8 3 9 2" xfId="30766" xr:uid="{00000000-0005-0000-0000-0000B27C0000}"/>
    <cellStyle name="Output 8 3 9 3" xfId="30767" xr:uid="{00000000-0005-0000-0000-0000B37C0000}"/>
    <cellStyle name="Output 8 4" xfId="30768" xr:uid="{00000000-0005-0000-0000-0000B47C0000}"/>
    <cellStyle name="Output 8 4 10" xfId="30769" xr:uid="{00000000-0005-0000-0000-0000B57C0000}"/>
    <cellStyle name="Output 8 4 10 2" xfId="30770" xr:uid="{00000000-0005-0000-0000-0000B67C0000}"/>
    <cellStyle name="Output 8 4 10 3" xfId="30771" xr:uid="{00000000-0005-0000-0000-0000B77C0000}"/>
    <cellStyle name="Output 8 4 11" xfId="30772" xr:uid="{00000000-0005-0000-0000-0000B87C0000}"/>
    <cellStyle name="Output 8 4 12" xfId="30773" xr:uid="{00000000-0005-0000-0000-0000B97C0000}"/>
    <cellStyle name="Output 8 4 2" xfId="30774" xr:uid="{00000000-0005-0000-0000-0000BA7C0000}"/>
    <cellStyle name="Output 8 4 2 2" xfId="30775" xr:uid="{00000000-0005-0000-0000-0000BB7C0000}"/>
    <cellStyle name="Output 8 4 2 2 2" xfId="30776" xr:uid="{00000000-0005-0000-0000-0000BC7C0000}"/>
    <cellStyle name="Output 8 4 2 2 2 2" xfId="30777" xr:uid="{00000000-0005-0000-0000-0000BD7C0000}"/>
    <cellStyle name="Output 8 4 2 2 2 3" xfId="30778" xr:uid="{00000000-0005-0000-0000-0000BE7C0000}"/>
    <cellStyle name="Output 8 4 2 2 3" xfId="30779" xr:uid="{00000000-0005-0000-0000-0000BF7C0000}"/>
    <cellStyle name="Output 8 4 2 2 3 2" xfId="30780" xr:uid="{00000000-0005-0000-0000-0000C07C0000}"/>
    <cellStyle name="Output 8 4 2 2 3 3" xfId="30781" xr:uid="{00000000-0005-0000-0000-0000C17C0000}"/>
    <cellStyle name="Output 8 4 2 2 4" xfId="30782" xr:uid="{00000000-0005-0000-0000-0000C27C0000}"/>
    <cellStyle name="Output 8 4 2 2 4 2" xfId="30783" xr:uid="{00000000-0005-0000-0000-0000C37C0000}"/>
    <cellStyle name="Output 8 4 2 2 4 3" xfId="30784" xr:uid="{00000000-0005-0000-0000-0000C47C0000}"/>
    <cellStyle name="Output 8 4 2 2 5" xfId="30785" xr:uid="{00000000-0005-0000-0000-0000C57C0000}"/>
    <cellStyle name="Output 8 4 2 2 5 2" xfId="30786" xr:uid="{00000000-0005-0000-0000-0000C67C0000}"/>
    <cellStyle name="Output 8 4 2 2 5 3" xfId="30787" xr:uid="{00000000-0005-0000-0000-0000C77C0000}"/>
    <cellStyle name="Output 8 4 2 2 6" xfId="30788" xr:uid="{00000000-0005-0000-0000-0000C87C0000}"/>
    <cellStyle name="Output 8 4 2 2 6 2" xfId="30789" xr:uid="{00000000-0005-0000-0000-0000C97C0000}"/>
    <cellStyle name="Output 8 4 2 2 6 3" xfId="30790" xr:uid="{00000000-0005-0000-0000-0000CA7C0000}"/>
    <cellStyle name="Output 8 4 2 2 7" xfId="30791" xr:uid="{00000000-0005-0000-0000-0000CB7C0000}"/>
    <cellStyle name="Output 8 4 2 2 8" xfId="30792" xr:uid="{00000000-0005-0000-0000-0000CC7C0000}"/>
    <cellStyle name="Output 8 4 2 3" xfId="30793" xr:uid="{00000000-0005-0000-0000-0000CD7C0000}"/>
    <cellStyle name="Output 8 4 2 3 2" xfId="30794" xr:uid="{00000000-0005-0000-0000-0000CE7C0000}"/>
    <cellStyle name="Output 8 4 2 3 3" xfId="30795" xr:uid="{00000000-0005-0000-0000-0000CF7C0000}"/>
    <cellStyle name="Output 8 4 2 4" xfId="30796" xr:uid="{00000000-0005-0000-0000-0000D07C0000}"/>
    <cellStyle name="Output 8 4 2 4 2" xfId="30797" xr:uid="{00000000-0005-0000-0000-0000D17C0000}"/>
    <cellStyle name="Output 8 4 2 4 3" xfId="30798" xr:uid="{00000000-0005-0000-0000-0000D27C0000}"/>
    <cellStyle name="Output 8 4 2 5" xfId="30799" xr:uid="{00000000-0005-0000-0000-0000D37C0000}"/>
    <cellStyle name="Output 8 4 2 5 2" xfId="30800" xr:uid="{00000000-0005-0000-0000-0000D47C0000}"/>
    <cellStyle name="Output 8 4 2 5 3" xfId="30801" xr:uid="{00000000-0005-0000-0000-0000D57C0000}"/>
    <cellStyle name="Output 8 4 2 6" xfId="30802" xr:uid="{00000000-0005-0000-0000-0000D67C0000}"/>
    <cellStyle name="Output 8 4 2 6 2" xfId="30803" xr:uid="{00000000-0005-0000-0000-0000D77C0000}"/>
    <cellStyle name="Output 8 4 2 6 3" xfId="30804" xr:uid="{00000000-0005-0000-0000-0000D87C0000}"/>
    <cellStyle name="Output 8 4 2 7" xfId="30805" xr:uid="{00000000-0005-0000-0000-0000D97C0000}"/>
    <cellStyle name="Output 8 4 2 7 2" xfId="30806" xr:uid="{00000000-0005-0000-0000-0000DA7C0000}"/>
    <cellStyle name="Output 8 4 2 7 3" xfId="30807" xr:uid="{00000000-0005-0000-0000-0000DB7C0000}"/>
    <cellStyle name="Output 8 4 2 8" xfId="30808" xr:uid="{00000000-0005-0000-0000-0000DC7C0000}"/>
    <cellStyle name="Output 8 4 2 9" xfId="30809" xr:uid="{00000000-0005-0000-0000-0000DD7C0000}"/>
    <cellStyle name="Output 8 4 3" xfId="30810" xr:uid="{00000000-0005-0000-0000-0000DE7C0000}"/>
    <cellStyle name="Output 8 4 3 2" xfId="30811" xr:uid="{00000000-0005-0000-0000-0000DF7C0000}"/>
    <cellStyle name="Output 8 4 3 2 2" xfId="30812" xr:uid="{00000000-0005-0000-0000-0000E07C0000}"/>
    <cellStyle name="Output 8 4 3 2 2 2" xfId="30813" xr:uid="{00000000-0005-0000-0000-0000E17C0000}"/>
    <cellStyle name="Output 8 4 3 2 2 3" xfId="30814" xr:uid="{00000000-0005-0000-0000-0000E27C0000}"/>
    <cellStyle name="Output 8 4 3 2 3" xfId="30815" xr:uid="{00000000-0005-0000-0000-0000E37C0000}"/>
    <cellStyle name="Output 8 4 3 2 3 2" xfId="30816" xr:uid="{00000000-0005-0000-0000-0000E47C0000}"/>
    <cellStyle name="Output 8 4 3 2 3 3" xfId="30817" xr:uid="{00000000-0005-0000-0000-0000E57C0000}"/>
    <cellStyle name="Output 8 4 3 2 4" xfId="30818" xr:uid="{00000000-0005-0000-0000-0000E67C0000}"/>
    <cellStyle name="Output 8 4 3 2 4 2" xfId="30819" xr:uid="{00000000-0005-0000-0000-0000E77C0000}"/>
    <cellStyle name="Output 8 4 3 2 4 3" xfId="30820" xr:uid="{00000000-0005-0000-0000-0000E87C0000}"/>
    <cellStyle name="Output 8 4 3 2 5" xfId="30821" xr:uid="{00000000-0005-0000-0000-0000E97C0000}"/>
    <cellStyle name="Output 8 4 3 2 5 2" xfId="30822" xr:uid="{00000000-0005-0000-0000-0000EA7C0000}"/>
    <cellStyle name="Output 8 4 3 2 5 3" xfId="30823" xr:uid="{00000000-0005-0000-0000-0000EB7C0000}"/>
    <cellStyle name="Output 8 4 3 2 6" xfId="30824" xr:uid="{00000000-0005-0000-0000-0000EC7C0000}"/>
    <cellStyle name="Output 8 4 3 2 6 2" xfId="30825" xr:uid="{00000000-0005-0000-0000-0000ED7C0000}"/>
    <cellStyle name="Output 8 4 3 2 6 3" xfId="30826" xr:uid="{00000000-0005-0000-0000-0000EE7C0000}"/>
    <cellStyle name="Output 8 4 3 2 7" xfId="30827" xr:uid="{00000000-0005-0000-0000-0000EF7C0000}"/>
    <cellStyle name="Output 8 4 3 2 8" xfId="30828" xr:uid="{00000000-0005-0000-0000-0000F07C0000}"/>
    <cellStyle name="Output 8 4 3 3" xfId="30829" xr:uid="{00000000-0005-0000-0000-0000F17C0000}"/>
    <cellStyle name="Output 8 4 3 3 2" xfId="30830" xr:uid="{00000000-0005-0000-0000-0000F27C0000}"/>
    <cellStyle name="Output 8 4 3 3 3" xfId="30831" xr:uid="{00000000-0005-0000-0000-0000F37C0000}"/>
    <cellStyle name="Output 8 4 3 4" xfId="30832" xr:uid="{00000000-0005-0000-0000-0000F47C0000}"/>
    <cellStyle name="Output 8 4 3 4 2" xfId="30833" xr:uid="{00000000-0005-0000-0000-0000F57C0000}"/>
    <cellStyle name="Output 8 4 3 4 3" xfId="30834" xr:uid="{00000000-0005-0000-0000-0000F67C0000}"/>
    <cellStyle name="Output 8 4 3 5" xfId="30835" xr:uid="{00000000-0005-0000-0000-0000F77C0000}"/>
    <cellStyle name="Output 8 4 3 5 2" xfId="30836" xr:uid="{00000000-0005-0000-0000-0000F87C0000}"/>
    <cellStyle name="Output 8 4 3 5 3" xfId="30837" xr:uid="{00000000-0005-0000-0000-0000F97C0000}"/>
    <cellStyle name="Output 8 4 3 6" xfId="30838" xr:uid="{00000000-0005-0000-0000-0000FA7C0000}"/>
    <cellStyle name="Output 8 4 3 6 2" xfId="30839" xr:uid="{00000000-0005-0000-0000-0000FB7C0000}"/>
    <cellStyle name="Output 8 4 3 6 3" xfId="30840" xr:uid="{00000000-0005-0000-0000-0000FC7C0000}"/>
    <cellStyle name="Output 8 4 3 7" xfId="30841" xr:uid="{00000000-0005-0000-0000-0000FD7C0000}"/>
    <cellStyle name="Output 8 4 3 7 2" xfId="30842" xr:uid="{00000000-0005-0000-0000-0000FE7C0000}"/>
    <cellStyle name="Output 8 4 3 7 3" xfId="30843" xr:uid="{00000000-0005-0000-0000-0000FF7C0000}"/>
    <cellStyle name="Output 8 4 3 8" xfId="30844" xr:uid="{00000000-0005-0000-0000-0000007D0000}"/>
    <cellStyle name="Output 8 4 3 9" xfId="30845" xr:uid="{00000000-0005-0000-0000-0000017D0000}"/>
    <cellStyle name="Output 8 4 4" xfId="30846" xr:uid="{00000000-0005-0000-0000-0000027D0000}"/>
    <cellStyle name="Output 8 4 4 2" xfId="30847" xr:uid="{00000000-0005-0000-0000-0000037D0000}"/>
    <cellStyle name="Output 8 4 4 2 2" xfId="30848" xr:uid="{00000000-0005-0000-0000-0000047D0000}"/>
    <cellStyle name="Output 8 4 4 2 2 2" xfId="30849" xr:uid="{00000000-0005-0000-0000-0000057D0000}"/>
    <cellStyle name="Output 8 4 4 2 2 3" xfId="30850" xr:uid="{00000000-0005-0000-0000-0000067D0000}"/>
    <cellStyle name="Output 8 4 4 2 3" xfId="30851" xr:uid="{00000000-0005-0000-0000-0000077D0000}"/>
    <cellStyle name="Output 8 4 4 2 3 2" xfId="30852" xr:uid="{00000000-0005-0000-0000-0000087D0000}"/>
    <cellStyle name="Output 8 4 4 2 3 3" xfId="30853" xr:uid="{00000000-0005-0000-0000-0000097D0000}"/>
    <cellStyle name="Output 8 4 4 2 4" xfId="30854" xr:uid="{00000000-0005-0000-0000-00000A7D0000}"/>
    <cellStyle name="Output 8 4 4 2 4 2" xfId="30855" xr:uid="{00000000-0005-0000-0000-00000B7D0000}"/>
    <cellStyle name="Output 8 4 4 2 4 3" xfId="30856" xr:uid="{00000000-0005-0000-0000-00000C7D0000}"/>
    <cellStyle name="Output 8 4 4 2 5" xfId="30857" xr:uid="{00000000-0005-0000-0000-00000D7D0000}"/>
    <cellStyle name="Output 8 4 4 2 5 2" xfId="30858" xr:uid="{00000000-0005-0000-0000-00000E7D0000}"/>
    <cellStyle name="Output 8 4 4 2 5 3" xfId="30859" xr:uid="{00000000-0005-0000-0000-00000F7D0000}"/>
    <cellStyle name="Output 8 4 4 2 6" xfId="30860" xr:uid="{00000000-0005-0000-0000-0000107D0000}"/>
    <cellStyle name="Output 8 4 4 2 6 2" xfId="30861" xr:uid="{00000000-0005-0000-0000-0000117D0000}"/>
    <cellStyle name="Output 8 4 4 2 6 3" xfId="30862" xr:uid="{00000000-0005-0000-0000-0000127D0000}"/>
    <cellStyle name="Output 8 4 4 2 7" xfId="30863" xr:uid="{00000000-0005-0000-0000-0000137D0000}"/>
    <cellStyle name="Output 8 4 4 2 8" xfId="30864" xr:uid="{00000000-0005-0000-0000-0000147D0000}"/>
    <cellStyle name="Output 8 4 4 3" xfId="30865" xr:uid="{00000000-0005-0000-0000-0000157D0000}"/>
    <cellStyle name="Output 8 4 4 3 2" xfId="30866" xr:uid="{00000000-0005-0000-0000-0000167D0000}"/>
    <cellStyle name="Output 8 4 4 3 3" xfId="30867" xr:uid="{00000000-0005-0000-0000-0000177D0000}"/>
    <cellStyle name="Output 8 4 4 4" xfId="30868" xr:uid="{00000000-0005-0000-0000-0000187D0000}"/>
    <cellStyle name="Output 8 4 4 4 2" xfId="30869" xr:uid="{00000000-0005-0000-0000-0000197D0000}"/>
    <cellStyle name="Output 8 4 4 4 3" xfId="30870" xr:uid="{00000000-0005-0000-0000-00001A7D0000}"/>
    <cellStyle name="Output 8 4 4 5" xfId="30871" xr:uid="{00000000-0005-0000-0000-00001B7D0000}"/>
    <cellStyle name="Output 8 4 4 5 2" xfId="30872" xr:uid="{00000000-0005-0000-0000-00001C7D0000}"/>
    <cellStyle name="Output 8 4 4 5 3" xfId="30873" xr:uid="{00000000-0005-0000-0000-00001D7D0000}"/>
    <cellStyle name="Output 8 4 4 6" xfId="30874" xr:uid="{00000000-0005-0000-0000-00001E7D0000}"/>
    <cellStyle name="Output 8 4 4 6 2" xfId="30875" xr:uid="{00000000-0005-0000-0000-00001F7D0000}"/>
    <cellStyle name="Output 8 4 4 6 3" xfId="30876" xr:uid="{00000000-0005-0000-0000-0000207D0000}"/>
    <cellStyle name="Output 8 4 4 7" xfId="30877" xr:uid="{00000000-0005-0000-0000-0000217D0000}"/>
    <cellStyle name="Output 8 4 4 7 2" xfId="30878" xr:uid="{00000000-0005-0000-0000-0000227D0000}"/>
    <cellStyle name="Output 8 4 4 7 3" xfId="30879" xr:uid="{00000000-0005-0000-0000-0000237D0000}"/>
    <cellStyle name="Output 8 4 4 8" xfId="30880" xr:uid="{00000000-0005-0000-0000-0000247D0000}"/>
    <cellStyle name="Output 8 4 4 9" xfId="30881" xr:uid="{00000000-0005-0000-0000-0000257D0000}"/>
    <cellStyle name="Output 8 4 5" xfId="30882" xr:uid="{00000000-0005-0000-0000-0000267D0000}"/>
    <cellStyle name="Output 8 4 5 2" xfId="30883" xr:uid="{00000000-0005-0000-0000-0000277D0000}"/>
    <cellStyle name="Output 8 4 5 2 2" xfId="30884" xr:uid="{00000000-0005-0000-0000-0000287D0000}"/>
    <cellStyle name="Output 8 4 5 2 3" xfId="30885" xr:uid="{00000000-0005-0000-0000-0000297D0000}"/>
    <cellStyle name="Output 8 4 5 3" xfId="30886" xr:uid="{00000000-0005-0000-0000-00002A7D0000}"/>
    <cellStyle name="Output 8 4 5 3 2" xfId="30887" xr:uid="{00000000-0005-0000-0000-00002B7D0000}"/>
    <cellStyle name="Output 8 4 5 3 3" xfId="30888" xr:uid="{00000000-0005-0000-0000-00002C7D0000}"/>
    <cellStyle name="Output 8 4 5 4" xfId="30889" xr:uid="{00000000-0005-0000-0000-00002D7D0000}"/>
    <cellStyle name="Output 8 4 5 4 2" xfId="30890" xr:uid="{00000000-0005-0000-0000-00002E7D0000}"/>
    <cellStyle name="Output 8 4 5 4 3" xfId="30891" xr:uid="{00000000-0005-0000-0000-00002F7D0000}"/>
    <cellStyle name="Output 8 4 5 5" xfId="30892" xr:uid="{00000000-0005-0000-0000-0000307D0000}"/>
    <cellStyle name="Output 8 4 5 5 2" xfId="30893" xr:uid="{00000000-0005-0000-0000-0000317D0000}"/>
    <cellStyle name="Output 8 4 5 5 3" xfId="30894" xr:uid="{00000000-0005-0000-0000-0000327D0000}"/>
    <cellStyle name="Output 8 4 5 6" xfId="30895" xr:uid="{00000000-0005-0000-0000-0000337D0000}"/>
    <cellStyle name="Output 8 4 5 6 2" xfId="30896" xr:uid="{00000000-0005-0000-0000-0000347D0000}"/>
    <cellStyle name="Output 8 4 5 6 3" xfId="30897" xr:uid="{00000000-0005-0000-0000-0000357D0000}"/>
    <cellStyle name="Output 8 4 5 7" xfId="30898" xr:uid="{00000000-0005-0000-0000-0000367D0000}"/>
    <cellStyle name="Output 8 4 5 8" xfId="30899" xr:uid="{00000000-0005-0000-0000-0000377D0000}"/>
    <cellStyle name="Output 8 4 6" xfId="30900" xr:uid="{00000000-0005-0000-0000-0000387D0000}"/>
    <cellStyle name="Output 8 4 6 2" xfId="30901" xr:uid="{00000000-0005-0000-0000-0000397D0000}"/>
    <cellStyle name="Output 8 4 6 3" xfId="30902" xr:uid="{00000000-0005-0000-0000-00003A7D0000}"/>
    <cellStyle name="Output 8 4 7" xfId="30903" xr:uid="{00000000-0005-0000-0000-00003B7D0000}"/>
    <cellStyle name="Output 8 4 7 2" xfId="30904" xr:uid="{00000000-0005-0000-0000-00003C7D0000}"/>
    <cellStyle name="Output 8 4 7 3" xfId="30905" xr:uid="{00000000-0005-0000-0000-00003D7D0000}"/>
    <cellStyle name="Output 8 4 8" xfId="30906" xr:uid="{00000000-0005-0000-0000-00003E7D0000}"/>
    <cellStyle name="Output 8 4 8 2" xfId="30907" xr:uid="{00000000-0005-0000-0000-00003F7D0000}"/>
    <cellStyle name="Output 8 4 8 3" xfId="30908" xr:uid="{00000000-0005-0000-0000-0000407D0000}"/>
    <cellStyle name="Output 8 4 9" xfId="30909" xr:uid="{00000000-0005-0000-0000-0000417D0000}"/>
    <cellStyle name="Output 8 4 9 2" xfId="30910" xr:uid="{00000000-0005-0000-0000-0000427D0000}"/>
    <cellStyle name="Output 8 4 9 3" xfId="30911" xr:uid="{00000000-0005-0000-0000-0000437D0000}"/>
    <cellStyle name="Output 8 5" xfId="30912" xr:uid="{00000000-0005-0000-0000-0000447D0000}"/>
    <cellStyle name="Output 8 5 2" xfId="30913" xr:uid="{00000000-0005-0000-0000-0000457D0000}"/>
    <cellStyle name="Output 8 5 2 2" xfId="30914" xr:uid="{00000000-0005-0000-0000-0000467D0000}"/>
    <cellStyle name="Output 8 5 2 3" xfId="30915" xr:uid="{00000000-0005-0000-0000-0000477D0000}"/>
    <cellStyle name="Output 8 5 3" xfId="30916" xr:uid="{00000000-0005-0000-0000-0000487D0000}"/>
    <cellStyle name="Output 8 5 3 2" xfId="30917" xr:uid="{00000000-0005-0000-0000-0000497D0000}"/>
    <cellStyle name="Output 8 5 3 3" xfId="30918" xr:uid="{00000000-0005-0000-0000-00004A7D0000}"/>
    <cellStyle name="Output 8 5 4" xfId="30919" xr:uid="{00000000-0005-0000-0000-00004B7D0000}"/>
    <cellStyle name="Output 8 5 4 2" xfId="30920" xr:uid="{00000000-0005-0000-0000-00004C7D0000}"/>
    <cellStyle name="Output 8 5 4 3" xfId="30921" xr:uid="{00000000-0005-0000-0000-00004D7D0000}"/>
    <cellStyle name="Output 8 5 5" xfId="30922" xr:uid="{00000000-0005-0000-0000-00004E7D0000}"/>
    <cellStyle name="Output 8 5 5 2" xfId="30923" xr:uid="{00000000-0005-0000-0000-00004F7D0000}"/>
    <cellStyle name="Output 8 5 5 3" xfId="30924" xr:uid="{00000000-0005-0000-0000-0000507D0000}"/>
    <cellStyle name="Output 8 5 6" xfId="30925" xr:uid="{00000000-0005-0000-0000-0000517D0000}"/>
    <cellStyle name="Output 8 5 6 2" xfId="30926" xr:uid="{00000000-0005-0000-0000-0000527D0000}"/>
    <cellStyle name="Output 8 5 6 3" xfId="30927" xr:uid="{00000000-0005-0000-0000-0000537D0000}"/>
    <cellStyle name="Output 8 5 7" xfId="30928" xr:uid="{00000000-0005-0000-0000-0000547D0000}"/>
    <cellStyle name="Output 8 5 8" xfId="30929" xr:uid="{00000000-0005-0000-0000-0000557D0000}"/>
    <cellStyle name="Output 8 6" xfId="30930" xr:uid="{00000000-0005-0000-0000-0000567D0000}"/>
    <cellStyle name="Output 8 6 2" xfId="30931" xr:uid="{00000000-0005-0000-0000-0000577D0000}"/>
    <cellStyle name="Output 8 6 3" xfId="30932" xr:uid="{00000000-0005-0000-0000-0000587D0000}"/>
    <cellStyle name="Output 8 7" xfId="30933" xr:uid="{00000000-0005-0000-0000-0000597D0000}"/>
    <cellStyle name="Output 8 7 2" xfId="30934" xr:uid="{00000000-0005-0000-0000-00005A7D0000}"/>
    <cellStyle name="Output 8 7 3" xfId="30935" xr:uid="{00000000-0005-0000-0000-00005B7D0000}"/>
    <cellStyle name="Output 8 8" xfId="30936" xr:uid="{00000000-0005-0000-0000-00005C7D0000}"/>
    <cellStyle name="Output 8 8 2" xfId="30937" xr:uid="{00000000-0005-0000-0000-00005D7D0000}"/>
    <cellStyle name="Output 8 8 3" xfId="30938" xr:uid="{00000000-0005-0000-0000-00005E7D0000}"/>
    <cellStyle name="Output 8 9" xfId="30939" xr:uid="{00000000-0005-0000-0000-00005F7D0000}"/>
    <cellStyle name="Output 8 9 2" xfId="30940" xr:uid="{00000000-0005-0000-0000-0000607D0000}"/>
    <cellStyle name="Output 8 9 3" xfId="30941" xr:uid="{00000000-0005-0000-0000-0000617D0000}"/>
    <cellStyle name="Output 9" xfId="30942" xr:uid="{00000000-0005-0000-0000-0000627D0000}"/>
    <cellStyle name="Output 9 2" xfId="30943" xr:uid="{00000000-0005-0000-0000-0000637D0000}"/>
    <cellStyle name="Output 9 2 2" xfId="30944" xr:uid="{00000000-0005-0000-0000-0000647D0000}"/>
    <cellStyle name="Output 9 2 3" xfId="30945" xr:uid="{00000000-0005-0000-0000-0000657D0000}"/>
    <cellStyle name="Output 9 3" xfId="30946" xr:uid="{00000000-0005-0000-0000-0000667D0000}"/>
    <cellStyle name="Output 9 3 2" xfId="30947" xr:uid="{00000000-0005-0000-0000-0000677D0000}"/>
    <cellStyle name="Output 9 3 3" xfId="30948" xr:uid="{00000000-0005-0000-0000-0000687D0000}"/>
    <cellStyle name="Output 9 4" xfId="30949" xr:uid="{00000000-0005-0000-0000-0000697D0000}"/>
    <cellStyle name="Output 9 4 2" xfId="30950" xr:uid="{00000000-0005-0000-0000-00006A7D0000}"/>
    <cellStyle name="Output 9 4 3" xfId="30951" xr:uid="{00000000-0005-0000-0000-00006B7D0000}"/>
    <cellStyle name="Output 9 5" xfId="30952" xr:uid="{00000000-0005-0000-0000-00006C7D0000}"/>
    <cellStyle name="Output 9 5 2" xfId="30953" xr:uid="{00000000-0005-0000-0000-00006D7D0000}"/>
    <cellStyle name="Output 9 5 3" xfId="30954" xr:uid="{00000000-0005-0000-0000-00006E7D0000}"/>
    <cellStyle name="Output 9 6" xfId="30955" xr:uid="{00000000-0005-0000-0000-00006F7D0000}"/>
    <cellStyle name="Output 9 6 2" xfId="30956" xr:uid="{00000000-0005-0000-0000-0000707D0000}"/>
    <cellStyle name="Output 9 6 3" xfId="30957" xr:uid="{00000000-0005-0000-0000-0000717D0000}"/>
    <cellStyle name="Output 9 7" xfId="30958" xr:uid="{00000000-0005-0000-0000-0000727D0000}"/>
    <cellStyle name="Output 9 8" xfId="30959" xr:uid="{00000000-0005-0000-0000-0000737D0000}"/>
    <cellStyle name="Output 9 9" xfId="38156" xr:uid="{00000000-0005-0000-0000-0000747D0000}"/>
    <cellStyle name="per.style" xfId="30960" xr:uid="{00000000-0005-0000-0000-0000757D0000}"/>
    <cellStyle name="Percent" xfId="38406" builtinId="5"/>
    <cellStyle name="Percent [0]" xfId="30961" xr:uid="{00000000-0005-0000-0000-0000777D0000}"/>
    <cellStyle name="Percent [00]" xfId="30962" xr:uid="{00000000-0005-0000-0000-0000787D0000}"/>
    <cellStyle name="Percent [00] 2" xfId="30963" xr:uid="{00000000-0005-0000-0000-0000797D0000}"/>
    <cellStyle name="Percent [1]" xfId="30964" xr:uid="{00000000-0005-0000-0000-00007A7D0000}"/>
    <cellStyle name="Percent [1] 10" xfId="30965" xr:uid="{00000000-0005-0000-0000-00007B7D0000}"/>
    <cellStyle name="Percent [1] 10 10" xfId="30966" xr:uid="{00000000-0005-0000-0000-00007C7D0000}"/>
    <cellStyle name="Percent [1] 10 11" xfId="30967" xr:uid="{00000000-0005-0000-0000-00007D7D0000}"/>
    <cellStyle name="Percent [1] 10 2" xfId="30968" xr:uid="{00000000-0005-0000-0000-00007E7D0000}"/>
    <cellStyle name="Percent [1] 10 2 2" xfId="30969" xr:uid="{00000000-0005-0000-0000-00007F7D0000}"/>
    <cellStyle name="Percent [1] 10 2 2 2" xfId="30970" xr:uid="{00000000-0005-0000-0000-0000807D0000}"/>
    <cellStyle name="Percent [1] 10 2 2 2 2" xfId="30971" xr:uid="{00000000-0005-0000-0000-0000817D0000}"/>
    <cellStyle name="Percent [1] 10 2 2 2 3" xfId="30972" xr:uid="{00000000-0005-0000-0000-0000827D0000}"/>
    <cellStyle name="Percent [1] 10 2 2 3" xfId="30973" xr:uid="{00000000-0005-0000-0000-0000837D0000}"/>
    <cellStyle name="Percent [1] 10 2 2 3 2" xfId="30974" xr:uid="{00000000-0005-0000-0000-0000847D0000}"/>
    <cellStyle name="Percent [1] 10 2 2 3 3" xfId="30975" xr:uid="{00000000-0005-0000-0000-0000857D0000}"/>
    <cellStyle name="Percent [1] 10 2 2 4" xfId="30976" xr:uid="{00000000-0005-0000-0000-0000867D0000}"/>
    <cellStyle name="Percent [1] 10 2 2 4 2" xfId="30977" xr:uid="{00000000-0005-0000-0000-0000877D0000}"/>
    <cellStyle name="Percent [1] 10 2 2 4 3" xfId="30978" xr:uid="{00000000-0005-0000-0000-0000887D0000}"/>
    <cellStyle name="Percent [1] 10 2 2 5" xfId="30979" xr:uid="{00000000-0005-0000-0000-0000897D0000}"/>
    <cellStyle name="Percent [1] 10 2 2 5 2" xfId="30980" xr:uid="{00000000-0005-0000-0000-00008A7D0000}"/>
    <cellStyle name="Percent [1] 10 2 2 5 3" xfId="30981" xr:uid="{00000000-0005-0000-0000-00008B7D0000}"/>
    <cellStyle name="Percent [1] 10 2 2 6" xfId="30982" xr:uid="{00000000-0005-0000-0000-00008C7D0000}"/>
    <cellStyle name="Percent [1] 10 2 2 6 2" xfId="30983" xr:uid="{00000000-0005-0000-0000-00008D7D0000}"/>
    <cellStyle name="Percent [1] 10 2 2 6 3" xfId="30984" xr:uid="{00000000-0005-0000-0000-00008E7D0000}"/>
    <cellStyle name="Percent [1] 10 2 2 7" xfId="30985" xr:uid="{00000000-0005-0000-0000-00008F7D0000}"/>
    <cellStyle name="Percent [1] 10 2 3" xfId="30986" xr:uid="{00000000-0005-0000-0000-0000907D0000}"/>
    <cellStyle name="Percent [1] 10 2 3 2" xfId="30987" xr:uid="{00000000-0005-0000-0000-0000917D0000}"/>
    <cellStyle name="Percent [1] 10 2 3 3" xfId="30988" xr:uid="{00000000-0005-0000-0000-0000927D0000}"/>
    <cellStyle name="Percent [1] 10 2 4" xfId="30989" xr:uid="{00000000-0005-0000-0000-0000937D0000}"/>
    <cellStyle name="Percent [1] 10 2 4 2" xfId="30990" xr:uid="{00000000-0005-0000-0000-0000947D0000}"/>
    <cellStyle name="Percent [1] 10 2 4 3" xfId="30991" xr:uid="{00000000-0005-0000-0000-0000957D0000}"/>
    <cellStyle name="Percent [1] 10 2 5" xfId="30992" xr:uid="{00000000-0005-0000-0000-0000967D0000}"/>
    <cellStyle name="Percent [1] 10 2 5 2" xfId="30993" xr:uid="{00000000-0005-0000-0000-0000977D0000}"/>
    <cellStyle name="Percent [1] 10 2 5 3" xfId="30994" xr:uid="{00000000-0005-0000-0000-0000987D0000}"/>
    <cellStyle name="Percent [1] 10 2 6" xfId="30995" xr:uid="{00000000-0005-0000-0000-0000997D0000}"/>
    <cellStyle name="Percent [1] 10 2 6 2" xfId="30996" xr:uid="{00000000-0005-0000-0000-00009A7D0000}"/>
    <cellStyle name="Percent [1] 10 2 6 3" xfId="30997" xr:uid="{00000000-0005-0000-0000-00009B7D0000}"/>
    <cellStyle name="Percent [1] 10 2 7" xfId="30998" xr:uid="{00000000-0005-0000-0000-00009C7D0000}"/>
    <cellStyle name="Percent [1] 10 2 8" xfId="30999" xr:uid="{00000000-0005-0000-0000-00009D7D0000}"/>
    <cellStyle name="Percent [1] 10 3" xfId="31000" xr:uid="{00000000-0005-0000-0000-00009E7D0000}"/>
    <cellStyle name="Percent [1] 10 3 2" xfId="31001" xr:uid="{00000000-0005-0000-0000-00009F7D0000}"/>
    <cellStyle name="Percent [1] 10 3 2 2" xfId="31002" xr:uid="{00000000-0005-0000-0000-0000A07D0000}"/>
    <cellStyle name="Percent [1] 10 3 2 2 2" xfId="31003" xr:uid="{00000000-0005-0000-0000-0000A17D0000}"/>
    <cellStyle name="Percent [1] 10 3 2 2 3" xfId="31004" xr:uid="{00000000-0005-0000-0000-0000A27D0000}"/>
    <cellStyle name="Percent [1] 10 3 2 3" xfId="31005" xr:uid="{00000000-0005-0000-0000-0000A37D0000}"/>
    <cellStyle name="Percent [1] 10 3 2 3 2" xfId="31006" xr:uid="{00000000-0005-0000-0000-0000A47D0000}"/>
    <cellStyle name="Percent [1] 10 3 2 3 3" xfId="31007" xr:uid="{00000000-0005-0000-0000-0000A57D0000}"/>
    <cellStyle name="Percent [1] 10 3 2 4" xfId="31008" xr:uid="{00000000-0005-0000-0000-0000A67D0000}"/>
    <cellStyle name="Percent [1] 10 3 2 4 2" xfId="31009" xr:uid="{00000000-0005-0000-0000-0000A77D0000}"/>
    <cellStyle name="Percent [1] 10 3 2 4 3" xfId="31010" xr:uid="{00000000-0005-0000-0000-0000A87D0000}"/>
    <cellStyle name="Percent [1] 10 3 2 5" xfId="31011" xr:uid="{00000000-0005-0000-0000-0000A97D0000}"/>
    <cellStyle name="Percent [1] 10 3 2 5 2" xfId="31012" xr:uid="{00000000-0005-0000-0000-0000AA7D0000}"/>
    <cellStyle name="Percent [1] 10 3 2 5 3" xfId="31013" xr:uid="{00000000-0005-0000-0000-0000AB7D0000}"/>
    <cellStyle name="Percent [1] 10 3 2 6" xfId="31014" xr:uid="{00000000-0005-0000-0000-0000AC7D0000}"/>
    <cellStyle name="Percent [1] 10 3 2 6 2" xfId="31015" xr:uid="{00000000-0005-0000-0000-0000AD7D0000}"/>
    <cellStyle name="Percent [1] 10 3 2 6 3" xfId="31016" xr:uid="{00000000-0005-0000-0000-0000AE7D0000}"/>
    <cellStyle name="Percent [1] 10 3 2 7" xfId="31017" xr:uid="{00000000-0005-0000-0000-0000AF7D0000}"/>
    <cellStyle name="Percent [1] 10 3 3" xfId="31018" xr:uid="{00000000-0005-0000-0000-0000B07D0000}"/>
    <cellStyle name="Percent [1] 10 3 3 2" xfId="31019" xr:uid="{00000000-0005-0000-0000-0000B17D0000}"/>
    <cellStyle name="Percent [1] 10 3 3 3" xfId="31020" xr:uid="{00000000-0005-0000-0000-0000B27D0000}"/>
    <cellStyle name="Percent [1] 10 3 4" xfId="31021" xr:uid="{00000000-0005-0000-0000-0000B37D0000}"/>
    <cellStyle name="Percent [1] 10 3 4 2" xfId="31022" xr:uid="{00000000-0005-0000-0000-0000B47D0000}"/>
    <cellStyle name="Percent [1] 10 3 4 3" xfId="31023" xr:uid="{00000000-0005-0000-0000-0000B57D0000}"/>
    <cellStyle name="Percent [1] 10 3 5" xfId="31024" xr:uid="{00000000-0005-0000-0000-0000B67D0000}"/>
    <cellStyle name="Percent [1] 10 3 5 2" xfId="31025" xr:uid="{00000000-0005-0000-0000-0000B77D0000}"/>
    <cellStyle name="Percent [1] 10 3 5 3" xfId="31026" xr:uid="{00000000-0005-0000-0000-0000B87D0000}"/>
    <cellStyle name="Percent [1] 10 3 6" xfId="31027" xr:uid="{00000000-0005-0000-0000-0000B97D0000}"/>
    <cellStyle name="Percent [1] 10 3 6 2" xfId="31028" xr:uid="{00000000-0005-0000-0000-0000BA7D0000}"/>
    <cellStyle name="Percent [1] 10 3 6 3" xfId="31029" xr:uid="{00000000-0005-0000-0000-0000BB7D0000}"/>
    <cellStyle name="Percent [1] 10 3 7" xfId="31030" xr:uid="{00000000-0005-0000-0000-0000BC7D0000}"/>
    <cellStyle name="Percent [1] 10 3 8" xfId="31031" xr:uid="{00000000-0005-0000-0000-0000BD7D0000}"/>
    <cellStyle name="Percent [1] 10 4" xfId="31032" xr:uid="{00000000-0005-0000-0000-0000BE7D0000}"/>
    <cellStyle name="Percent [1] 10 4 2" xfId="31033" xr:uid="{00000000-0005-0000-0000-0000BF7D0000}"/>
    <cellStyle name="Percent [1] 10 4 2 2" xfId="31034" xr:uid="{00000000-0005-0000-0000-0000C07D0000}"/>
    <cellStyle name="Percent [1] 10 4 2 2 2" xfId="31035" xr:uid="{00000000-0005-0000-0000-0000C17D0000}"/>
    <cellStyle name="Percent [1] 10 4 2 2 3" xfId="31036" xr:uid="{00000000-0005-0000-0000-0000C27D0000}"/>
    <cellStyle name="Percent [1] 10 4 2 3" xfId="31037" xr:uid="{00000000-0005-0000-0000-0000C37D0000}"/>
    <cellStyle name="Percent [1] 10 4 2 3 2" xfId="31038" xr:uid="{00000000-0005-0000-0000-0000C47D0000}"/>
    <cellStyle name="Percent [1] 10 4 2 3 3" xfId="31039" xr:uid="{00000000-0005-0000-0000-0000C57D0000}"/>
    <cellStyle name="Percent [1] 10 4 2 4" xfId="31040" xr:uid="{00000000-0005-0000-0000-0000C67D0000}"/>
    <cellStyle name="Percent [1] 10 4 2 4 2" xfId="31041" xr:uid="{00000000-0005-0000-0000-0000C77D0000}"/>
    <cellStyle name="Percent [1] 10 4 2 4 3" xfId="31042" xr:uid="{00000000-0005-0000-0000-0000C87D0000}"/>
    <cellStyle name="Percent [1] 10 4 2 5" xfId="31043" xr:uid="{00000000-0005-0000-0000-0000C97D0000}"/>
    <cellStyle name="Percent [1] 10 4 2 5 2" xfId="31044" xr:uid="{00000000-0005-0000-0000-0000CA7D0000}"/>
    <cellStyle name="Percent [1] 10 4 2 5 3" xfId="31045" xr:uid="{00000000-0005-0000-0000-0000CB7D0000}"/>
    <cellStyle name="Percent [1] 10 4 2 6" xfId="31046" xr:uid="{00000000-0005-0000-0000-0000CC7D0000}"/>
    <cellStyle name="Percent [1] 10 4 2 6 2" xfId="31047" xr:uid="{00000000-0005-0000-0000-0000CD7D0000}"/>
    <cellStyle name="Percent [1] 10 4 2 6 3" xfId="31048" xr:uid="{00000000-0005-0000-0000-0000CE7D0000}"/>
    <cellStyle name="Percent [1] 10 4 2 7" xfId="31049" xr:uid="{00000000-0005-0000-0000-0000CF7D0000}"/>
    <cellStyle name="Percent [1] 10 4 3" xfId="31050" xr:uid="{00000000-0005-0000-0000-0000D07D0000}"/>
    <cellStyle name="Percent [1] 10 4 3 2" xfId="31051" xr:uid="{00000000-0005-0000-0000-0000D17D0000}"/>
    <cellStyle name="Percent [1] 10 4 3 3" xfId="31052" xr:uid="{00000000-0005-0000-0000-0000D27D0000}"/>
    <cellStyle name="Percent [1] 10 4 4" xfId="31053" xr:uid="{00000000-0005-0000-0000-0000D37D0000}"/>
    <cellStyle name="Percent [1] 10 4 4 2" xfId="31054" xr:uid="{00000000-0005-0000-0000-0000D47D0000}"/>
    <cellStyle name="Percent [1] 10 4 4 3" xfId="31055" xr:uid="{00000000-0005-0000-0000-0000D57D0000}"/>
    <cellStyle name="Percent [1] 10 4 5" xfId="31056" xr:uid="{00000000-0005-0000-0000-0000D67D0000}"/>
    <cellStyle name="Percent [1] 10 4 5 2" xfId="31057" xr:uid="{00000000-0005-0000-0000-0000D77D0000}"/>
    <cellStyle name="Percent [1] 10 4 5 3" xfId="31058" xr:uid="{00000000-0005-0000-0000-0000D87D0000}"/>
    <cellStyle name="Percent [1] 10 4 6" xfId="31059" xr:uid="{00000000-0005-0000-0000-0000D97D0000}"/>
    <cellStyle name="Percent [1] 10 4 6 2" xfId="31060" xr:uid="{00000000-0005-0000-0000-0000DA7D0000}"/>
    <cellStyle name="Percent [1] 10 4 6 3" xfId="31061" xr:uid="{00000000-0005-0000-0000-0000DB7D0000}"/>
    <cellStyle name="Percent [1] 10 4 7" xfId="31062" xr:uid="{00000000-0005-0000-0000-0000DC7D0000}"/>
    <cellStyle name="Percent [1] 10 4 8" xfId="31063" xr:uid="{00000000-0005-0000-0000-0000DD7D0000}"/>
    <cellStyle name="Percent [1] 10 5" xfId="31064" xr:uid="{00000000-0005-0000-0000-0000DE7D0000}"/>
    <cellStyle name="Percent [1] 10 5 2" xfId="31065" xr:uid="{00000000-0005-0000-0000-0000DF7D0000}"/>
    <cellStyle name="Percent [1] 10 5 2 2" xfId="31066" xr:uid="{00000000-0005-0000-0000-0000E07D0000}"/>
    <cellStyle name="Percent [1] 10 5 2 3" xfId="31067" xr:uid="{00000000-0005-0000-0000-0000E17D0000}"/>
    <cellStyle name="Percent [1] 10 5 3" xfId="31068" xr:uid="{00000000-0005-0000-0000-0000E27D0000}"/>
    <cellStyle name="Percent [1] 10 5 3 2" xfId="31069" xr:uid="{00000000-0005-0000-0000-0000E37D0000}"/>
    <cellStyle name="Percent [1] 10 5 3 3" xfId="31070" xr:uid="{00000000-0005-0000-0000-0000E47D0000}"/>
    <cellStyle name="Percent [1] 10 5 4" xfId="31071" xr:uid="{00000000-0005-0000-0000-0000E57D0000}"/>
    <cellStyle name="Percent [1] 10 5 4 2" xfId="31072" xr:uid="{00000000-0005-0000-0000-0000E67D0000}"/>
    <cellStyle name="Percent [1] 10 5 4 3" xfId="31073" xr:uid="{00000000-0005-0000-0000-0000E77D0000}"/>
    <cellStyle name="Percent [1] 10 5 5" xfId="31074" xr:uid="{00000000-0005-0000-0000-0000E87D0000}"/>
    <cellStyle name="Percent [1] 10 5 5 2" xfId="31075" xr:uid="{00000000-0005-0000-0000-0000E97D0000}"/>
    <cellStyle name="Percent [1] 10 5 5 3" xfId="31076" xr:uid="{00000000-0005-0000-0000-0000EA7D0000}"/>
    <cellStyle name="Percent [1] 10 5 6" xfId="31077" xr:uid="{00000000-0005-0000-0000-0000EB7D0000}"/>
    <cellStyle name="Percent [1] 10 5 6 2" xfId="31078" xr:uid="{00000000-0005-0000-0000-0000EC7D0000}"/>
    <cellStyle name="Percent [1] 10 5 6 3" xfId="31079" xr:uid="{00000000-0005-0000-0000-0000ED7D0000}"/>
    <cellStyle name="Percent [1] 10 5 7" xfId="31080" xr:uid="{00000000-0005-0000-0000-0000EE7D0000}"/>
    <cellStyle name="Percent [1] 10 6" xfId="31081" xr:uid="{00000000-0005-0000-0000-0000EF7D0000}"/>
    <cellStyle name="Percent [1] 10 6 2" xfId="31082" xr:uid="{00000000-0005-0000-0000-0000F07D0000}"/>
    <cellStyle name="Percent [1] 10 6 3" xfId="31083" xr:uid="{00000000-0005-0000-0000-0000F17D0000}"/>
    <cellStyle name="Percent [1] 10 7" xfId="31084" xr:uid="{00000000-0005-0000-0000-0000F27D0000}"/>
    <cellStyle name="Percent [1] 10 7 2" xfId="31085" xr:uid="{00000000-0005-0000-0000-0000F37D0000}"/>
    <cellStyle name="Percent [1] 10 7 3" xfId="31086" xr:uid="{00000000-0005-0000-0000-0000F47D0000}"/>
    <cellStyle name="Percent [1] 10 8" xfId="31087" xr:uid="{00000000-0005-0000-0000-0000F57D0000}"/>
    <cellStyle name="Percent [1] 10 8 2" xfId="31088" xr:uid="{00000000-0005-0000-0000-0000F67D0000}"/>
    <cellStyle name="Percent [1] 10 8 3" xfId="31089" xr:uid="{00000000-0005-0000-0000-0000F77D0000}"/>
    <cellStyle name="Percent [1] 10 9" xfId="31090" xr:uid="{00000000-0005-0000-0000-0000F87D0000}"/>
    <cellStyle name="Percent [1] 10 9 2" xfId="31091" xr:uid="{00000000-0005-0000-0000-0000F97D0000}"/>
    <cellStyle name="Percent [1] 10 9 3" xfId="31092" xr:uid="{00000000-0005-0000-0000-0000FA7D0000}"/>
    <cellStyle name="Percent [1] 11" xfId="31093" xr:uid="{00000000-0005-0000-0000-0000FB7D0000}"/>
    <cellStyle name="Percent [1] 11 2" xfId="31094" xr:uid="{00000000-0005-0000-0000-0000FC7D0000}"/>
    <cellStyle name="Percent [1] 11 2 2" xfId="31095" xr:uid="{00000000-0005-0000-0000-0000FD7D0000}"/>
    <cellStyle name="Percent [1] 11 2 3" xfId="31096" xr:uid="{00000000-0005-0000-0000-0000FE7D0000}"/>
    <cellStyle name="Percent [1] 11 3" xfId="31097" xr:uid="{00000000-0005-0000-0000-0000FF7D0000}"/>
    <cellStyle name="Percent [1] 11 3 2" xfId="31098" xr:uid="{00000000-0005-0000-0000-0000007E0000}"/>
    <cellStyle name="Percent [1] 11 3 3" xfId="31099" xr:uid="{00000000-0005-0000-0000-0000017E0000}"/>
    <cellStyle name="Percent [1] 11 4" xfId="31100" xr:uid="{00000000-0005-0000-0000-0000027E0000}"/>
    <cellStyle name="Percent [1] 11 4 2" xfId="31101" xr:uid="{00000000-0005-0000-0000-0000037E0000}"/>
    <cellStyle name="Percent [1] 11 4 3" xfId="31102" xr:uid="{00000000-0005-0000-0000-0000047E0000}"/>
    <cellStyle name="Percent [1] 11 5" xfId="31103" xr:uid="{00000000-0005-0000-0000-0000057E0000}"/>
    <cellStyle name="Percent [1] 11 5 2" xfId="31104" xr:uid="{00000000-0005-0000-0000-0000067E0000}"/>
    <cellStyle name="Percent [1] 11 5 3" xfId="31105" xr:uid="{00000000-0005-0000-0000-0000077E0000}"/>
    <cellStyle name="Percent [1] 11 6" xfId="31106" xr:uid="{00000000-0005-0000-0000-0000087E0000}"/>
    <cellStyle name="Percent [1] 11 6 2" xfId="31107" xr:uid="{00000000-0005-0000-0000-0000097E0000}"/>
    <cellStyle name="Percent [1] 11 6 3" xfId="31108" xr:uid="{00000000-0005-0000-0000-00000A7E0000}"/>
    <cellStyle name="Percent [1] 11 7" xfId="31109" xr:uid="{00000000-0005-0000-0000-00000B7E0000}"/>
    <cellStyle name="Percent [1] 12" xfId="31110" xr:uid="{00000000-0005-0000-0000-00000C7E0000}"/>
    <cellStyle name="Percent [1] 12 2" xfId="31111" xr:uid="{00000000-0005-0000-0000-00000D7E0000}"/>
    <cellStyle name="Percent [1] 12 2 2" xfId="31112" xr:uid="{00000000-0005-0000-0000-00000E7E0000}"/>
    <cellStyle name="Percent [1] 12 2 3" xfId="31113" xr:uid="{00000000-0005-0000-0000-00000F7E0000}"/>
    <cellStyle name="Percent [1] 12 3" xfId="31114" xr:uid="{00000000-0005-0000-0000-0000107E0000}"/>
    <cellStyle name="Percent [1] 12 3 2" xfId="31115" xr:uid="{00000000-0005-0000-0000-0000117E0000}"/>
    <cellStyle name="Percent [1] 12 3 3" xfId="31116" xr:uid="{00000000-0005-0000-0000-0000127E0000}"/>
    <cellStyle name="Percent [1] 12 4" xfId="31117" xr:uid="{00000000-0005-0000-0000-0000137E0000}"/>
    <cellStyle name="Percent [1] 12 4 2" xfId="31118" xr:uid="{00000000-0005-0000-0000-0000147E0000}"/>
    <cellStyle name="Percent [1] 12 4 3" xfId="31119" xr:uid="{00000000-0005-0000-0000-0000157E0000}"/>
    <cellStyle name="Percent [1] 12 5" xfId="31120" xr:uid="{00000000-0005-0000-0000-0000167E0000}"/>
    <cellStyle name="Percent [1] 12 5 2" xfId="31121" xr:uid="{00000000-0005-0000-0000-0000177E0000}"/>
    <cellStyle name="Percent [1] 12 5 3" xfId="31122" xr:uid="{00000000-0005-0000-0000-0000187E0000}"/>
    <cellStyle name="Percent [1] 12 6" xfId="31123" xr:uid="{00000000-0005-0000-0000-0000197E0000}"/>
    <cellStyle name="Percent [1] 12 6 2" xfId="31124" xr:uid="{00000000-0005-0000-0000-00001A7E0000}"/>
    <cellStyle name="Percent [1] 12 6 3" xfId="31125" xr:uid="{00000000-0005-0000-0000-00001B7E0000}"/>
    <cellStyle name="Percent [1] 12 7" xfId="31126" xr:uid="{00000000-0005-0000-0000-00001C7E0000}"/>
    <cellStyle name="Percent [1] 13" xfId="31127" xr:uid="{00000000-0005-0000-0000-00001D7E0000}"/>
    <cellStyle name="Percent [1] 13 2" xfId="31128" xr:uid="{00000000-0005-0000-0000-00001E7E0000}"/>
    <cellStyle name="Percent [1] 13 3" xfId="31129" xr:uid="{00000000-0005-0000-0000-00001F7E0000}"/>
    <cellStyle name="Percent [1] 14" xfId="31130" xr:uid="{00000000-0005-0000-0000-0000207E0000}"/>
    <cellStyle name="Percent [1] 14 2" xfId="31131" xr:uid="{00000000-0005-0000-0000-0000217E0000}"/>
    <cellStyle name="Percent [1] 14 3" xfId="31132" xr:uid="{00000000-0005-0000-0000-0000227E0000}"/>
    <cellStyle name="Percent [1] 15" xfId="31133" xr:uid="{00000000-0005-0000-0000-0000237E0000}"/>
    <cellStyle name="Percent [1] 15 2" xfId="31134" xr:uid="{00000000-0005-0000-0000-0000247E0000}"/>
    <cellStyle name="Percent [1] 15 3" xfId="31135" xr:uid="{00000000-0005-0000-0000-0000257E0000}"/>
    <cellStyle name="Percent [1] 16" xfId="31136" xr:uid="{00000000-0005-0000-0000-0000267E0000}"/>
    <cellStyle name="Percent [1] 16 2" xfId="31137" xr:uid="{00000000-0005-0000-0000-0000277E0000}"/>
    <cellStyle name="Percent [1] 16 3" xfId="31138" xr:uid="{00000000-0005-0000-0000-0000287E0000}"/>
    <cellStyle name="Percent [1] 17" xfId="31139" xr:uid="{00000000-0005-0000-0000-0000297E0000}"/>
    <cellStyle name="Percent [1] 18" xfId="31140" xr:uid="{00000000-0005-0000-0000-00002A7E0000}"/>
    <cellStyle name="Percent [1] 2" xfId="31141" xr:uid="{00000000-0005-0000-0000-00002B7E0000}"/>
    <cellStyle name="Percent [1] 2 10" xfId="31142" xr:uid="{00000000-0005-0000-0000-00002C7E0000}"/>
    <cellStyle name="Percent [1] 2 11" xfId="31143" xr:uid="{00000000-0005-0000-0000-00002D7E0000}"/>
    <cellStyle name="Percent [1] 2 2" xfId="31144" xr:uid="{00000000-0005-0000-0000-00002E7E0000}"/>
    <cellStyle name="Percent [1] 2 2 10" xfId="31145" xr:uid="{00000000-0005-0000-0000-00002F7E0000}"/>
    <cellStyle name="Percent [1] 2 2 11" xfId="31146" xr:uid="{00000000-0005-0000-0000-0000307E0000}"/>
    <cellStyle name="Percent [1] 2 2 2" xfId="31147" xr:uid="{00000000-0005-0000-0000-0000317E0000}"/>
    <cellStyle name="Percent [1] 2 2 2 2" xfId="31148" xr:uid="{00000000-0005-0000-0000-0000327E0000}"/>
    <cellStyle name="Percent [1] 2 2 2 2 2" xfId="31149" xr:uid="{00000000-0005-0000-0000-0000337E0000}"/>
    <cellStyle name="Percent [1] 2 2 2 2 2 2" xfId="31150" xr:uid="{00000000-0005-0000-0000-0000347E0000}"/>
    <cellStyle name="Percent [1] 2 2 2 2 2 3" xfId="31151" xr:uid="{00000000-0005-0000-0000-0000357E0000}"/>
    <cellStyle name="Percent [1] 2 2 2 2 3" xfId="31152" xr:uid="{00000000-0005-0000-0000-0000367E0000}"/>
    <cellStyle name="Percent [1] 2 2 2 2 3 2" xfId="31153" xr:uid="{00000000-0005-0000-0000-0000377E0000}"/>
    <cellStyle name="Percent [1] 2 2 2 2 3 3" xfId="31154" xr:uid="{00000000-0005-0000-0000-0000387E0000}"/>
    <cellStyle name="Percent [1] 2 2 2 2 4" xfId="31155" xr:uid="{00000000-0005-0000-0000-0000397E0000}"/>
    <cellStyle name="Percent [1] 2 2 2 2 4 2" xfId="31156" xr:uid="{00000000-0005-0000-0000-00003A7E0000}"/>
    <cellStyle name="Percent [1] 2 2 2 2 4 3" xfId="31157" xr:uid="{00000000-0005-0000-0000-00003B7E0000}"/>
    <cellStyle name="Percent [1] 2 2 2 2 5" xfId="31158" xr:uid="{00000000-0005-0000-0000-00003C7E0000}"/>
    <cellStyle name="Percent [1] 2 2 2 2 5 2" xfId="31159" xr:uid="{00000000-0005-0000-0000-00003D7E0000}"/>
    <cellStyle name="Percent [1] 2 2 2 2 5 3" xfId="31160" xr:uid="{00000000-0005-0000-0000-00003E7E0000}"/>
    <cellStyle name="Percent [1] 2 2 2 2 6" xfId="31161" xr:uid="{00000000-0005-0000-0000-00003F7E0000}"/>
    <cellStyle name="Percent [1] 2 2 2 2 6 2" xfId="31162" xr:uid="{00000000-0005-0000-0000-0000407E0000}"/>
    <cellStyle name="Percent [1] 2 2 2 2 6 3" xfId="31163" xr:uid="{00000000-0005-0000-0000-0000417E0000}"/>
    <cellStyle name="Percent [1] 2 2 2 2 7" xfId="31164" xr:uid="{00000000-0005-0000-0000-0000427E0000}"/>
    <cellStyle name="Percent [1] 2 2 2 3" xfId="31165" xr:uid="{00000000-0005-0000-0000-0000437E0000}"/>
    <cellStyle name="Percent [1] 2 2 2 3 2" xfId="31166" xr:uid="{00000000-0005-0000-0000-0000447E0000}"/>
    <cellStyle name="Percent [1] 2 2 2 3 3" xfId="31167" xr:uid="{00000000-0005-0000-0000-0000457E0000}"/>
    <cellStyle name="Percent [1] 2 2 2 4" xfId="31168" xr:uid="{00000000-0005-0000-0000-0000467E0000}"/>
    <cellStyle name="Percent [1] 2 2 2 4 2" xfId="31169" xr:uid="{00000000-0005-0000-0000-0000477E0000}"/>
    <cellStyle name="Percent [1] 2 2 2 4 3" xfId="31170" xr:uid="{00000000-0005-0000-0000-0000487E0000}"/>
    <cellStyle name="Percent [1] 2 2 2 5" xfId="31171" xr:uid="{00000000-0005-0000-0000-0000497E0000}"/>
    <cellStyle name="Percent [1] 2 2 2 5 2" xfId="31172" xr:uid="{00000000-0005-0000-0000-00004A7E0000}"/>
    <cellStyle name="Percent [1] 2 2 2 5 3" xfId="31173" xr:uid="{00000000-0005-0000-0000-00004B7E0000}"/>
    <cellStyle name="Percent [1] 2 2 2 6" xfId="31174" xr:uid="{00000000-0005-0000-0000-00004C7E0000}"/>
    <cellStyle name="Percent [1] 2 2 2 6 2" xfId="31175" xr:uid="{00000000-0005-0000-0000-00004D7E0000}"/>
    <cellStyle name="Percent [1] 2 2 2 6 3" xfId="31176" xr:uid="{00000000-0005-0000-0000-00004E7E0000}"/>
    <cellStyle name="Percent [1] 2 2 2 7" xfId="31177" xr:uid="{00000000-0005-0000-0000-00004F7E0000}"/>
    <cellStyle name="Percent [1] 2 2 2 8" xfId="31178" xr:uid="{00000000-0005-0000-0000-0000507E0000}"/>
    <cellStyle name="Percent [1] 2 2 3" xfId="31179" xr:uid="{00000000-0005-0000-0000-0000517E0000}"/>
    <cellStyle name="Percent [1] 2 2 3 2" xfId="31180" xr:uid="{00000000-0005-0000-0000-0000527E0000}"/>
    <cellStyle name="Percent [1] 2 2 3 2 2" xfId="31181" xr:uid="{00000000-0005-0000-0000-0000537E0000}"/>
    <cellStyle name="Percent [1] 2 2 3 2 2 2" xfId="31182" xr:uid="{00000000-0005-0000-0000-0000547E0000}"/>
    <cellStyle name="Percent [1] 2 2 3 2 2 3" xfId="31183" xr:uid="{00000000-0005-0000-0000-0000557E0000}"/>
    <cellStyle name="Percent [1] 2 2 3 2 3" xfId="31184" xr:uid="{00000000-0005-0000-0000-0000567E0000}"/>
    <cellStyle name="Percent [1] 2 2 3 2 3 2" xfId="31185" xr:uid="{00000000-0005-0000-0000-0000577E0000}"/>
    <cellStyle name="Percent [1] 2 2 3 2 3 3" xfId="31186" xr:uid="{00000000-0005-0000-0000-0000587E0000}"/>
    <cellStyle name="Percent [1] 2 2 3 2 4" xfId="31187" xr:uid="{00000000-0005-0000-0000-0000597E0000}"/>
    <cellStyle name="Percent [1] 2 2 3 2 4 2" xfId="31188" xr:uid="{00000000-0005-0000-0000-00005A7E0000}"/>
    <cellStyle name="Percent [1] 2 2 3 2 4 3" xfId="31189" xr:uid="{00000000-0005-0000-0000-00005B7E0000}"/>
    <cellStyle name="Percent [1] 2 2 3 2 5" xfId="31190" xr:uid="{00000000-0005-0000-0000-00005C7E0000}"/>
    <cellStyle name="Percent [1] 2 2 3 2 5 2" xfId="31191" xr:uid="{00000000-0005-0000-0000-00005D7E0000}"/>
    <cellStyle name="Percent [1] 2 2 3 2 5 3" xfId="31192" xr:uid="{00000000-0005-0000-0000-00005E7E0000}"/>
    <cellStyle name="Percent [1] 2 2 3 2 6" xfId="31193" xr:uid="{00000000-0005-0000-0000-00005F7E0000}"/>
    <cellStyle name="Percent [1] 2 2 3 2 6 2" xfId="31194" xr:uid="{00000000-0005-0000-0000-0000607E0000}"/>
    <cellStyle name="Percent [1] 2 2 3 2 6 3" xfId="31195" xr:uid="{00000000-0005-0000-0000-0000617E0000}"/>
    <cellStyle name="Percent [1] 2 2 3 2 7" xfId="31196" xr:uid="{00000000-0005-0000-0000-0000627E0000}"/>
    <cellStyle name="Percent [1] 2 2 3 3" xfId="31197" xr:uid="{00000000-0005-0000-0000-0000637E0000}"/>
    <cellStyle name="Percent [1] 2 2 3 3 2" xfId="31198" xr:uid="{00000000-0005-0000-0000-0000647E0000}"/>
    <cellStyle name="Percent [1] 2 2 3 3 3" xfId="31199" xr:uid="{00000000-0005-0000-0000-0000657E0000}"/>
    <cellStyle name="Percent [1] 2 2 3 4" xfId="31200" xr:uid="{00000000-0005-0000-0000-0000667E0000}"/>
    <cellStyle name="Percent [1] 2 2 3 4 2" xfId="31201" xr:uid="{00000000-0005-0000-0000-0000677E0000}"/>
    <cellStyle name="Percent [1] 2 2 3 4 3" xfId="31202" xr:uid="{00000000-0005-0000-0000-0000687E0000}"/>
    <cellStyle name="Percent [1] 2 2 3 5" xfId="31203" xr:uid="{00000000-0005-0000-0000-0000697E0000}"/>
    <cellStyle name="Percent [1] 2 2 3 5 2" xfId="31204" xr:uid="{00000000-0005-0000-0000-00006A7E0000}"/>
    <cellStyle name="Percent [1] 2 2 3 5 3" xfId="31205" xr:uid="{00000000-0005-0000-0000-00006B7E0000}"/>
    <cellStyle name="Percent [1] 2 2 3 6" xfId="31206" xr:uid="{00000000-0005-0000-0000-00006C7E0000}"/>
    <cellStyle name="Percent [1] 2 2 3 6 2" xfId="31207" xr:uid="{00000000-0005-0000-0000-00006D7E0000}"/>
    <cellStyle name="Percent [1] 2 2 3 6 3" xfId="31208" xr:uid="{00000000-0005-0000-0000-00006E7E0000}"/>
    <cellStyle name="Percent [1] 2 2 3 7" xfId="31209" xr:uid="{00000000-0005-0000-0000-00006F7E0000}"/>
    <cellStyle name="Percent [1] 2 2 3 8" xfId="31210" xr:uid="{00000000-0005-0000-0000-0000707E0000}"/>
    <cellStyle name="Percent [1] 2 2 4" xfId="31211" xr:uid="{00000000-0005-0000-0000-0000717E0000}"/>
    <cellStyle name="Percent [1] 2 2 4 2" xfId="31212" xr:uid="{00000000-0005-0000-0000-0000727E0000}"/>
    <cellStyle name="Percent [1] 2 2 4 2 2" xfId="31213" xr:uid="{00000000-0005-0000-0000-0000737E0000}"/>
    <cellStyle name="Percent [1] 2 2 4 2 2 2" xfId="31214" xr:uid="{00000000-0005-0000-0000-0000747E0000}"/>
    <cellStyle name="Percent [1] 2 2 4 2 2 3" xfId="31215" xr:uid="{00000000-0005-0000-0000-0000757E0000}"/>
    <cellStyle name="Percent [1] 2 2 4 2 3" xfId="31216" xr:uid="{00000000-0005-0000-0000-0000767E0000}"/>
    <cellStyle name="Percent [1] 2 2 4 2 3 2" xfId="31217" xr:uid="{00000000-0005-0000-0000-0000777E0000}"/>
    <cellStyle name="Percent [1] 2 2 4 2 3 3" xfId="31218" xr:uid="{00000000-0005-0000-0000-0000787E0000}"/>
    <cellStyle name="Percent [1] 2 2 4 2 4" xfId="31219" xr:uid="{00000000-0005-0000-0000-0000797E0000}"/>
    <cellStyle name="Percent [1] 2 2 4 2 4 2" xfId="31220" xr:uid="{00000000-0005-0000-0000-00007A7E0000}"/>
    <cellStyle name="Percent [1] 2 2 4 2 4 3" xfId="31221" xr:uid="{00000000-0005-0000-0000-00007B7E0000}"/>
    <cellStyle name="Percent [1] 2 2 4 2 5" xfId="31222" xr:uid="{00000000-0005-0000-0000-00007C7E0000}"/>
    <cellStyle name="Percent [1] 2 2 4 2 5 2" xfId="31223" xr:uid="{00000000-0005-0000-0000-00007D7E0000}"/>
    <cellStyle name="Percent [1] 2 2 4 2 5 3" xfId="31224" xr:uid="{00000000-0005-0000-0000-00007E7E0000}"/>
    <cellStyle name="Percent [1] 2 2 4 2 6" xfId="31225" xr:uid="{00000000-0005-0000-0000-00007F7E0000}"/>
    <cellStyle name="Percent [1] 2 2 4 2 6 2" xfId="31226" xr:uid="{00000000-0005-0000-0000-0000807E0000}"/>
    <cellStyle name="Percent [1] 2 2 4 2 6 3" xfId="31227" xr:uid="{00000000-0005-0000-0000-0000817E0000}"/>
    <cellStyle name="Percent [1] 2 2 4 2 7" xfId="31228" xr:uid="{00000000-0005-0000-0000-0000827E0000}"/>
    <cellStyle name="Percent [1] 2 2 4 3" xfId="31229" xr:uid="{00000000-0005-0000-0000-0000837E0000}"/>
    <cellStyle name="Percent [1] 2 2 4 3 2" xfId="31230" xr:uid="{00000000-0005-0000-0000-0000847E0000}"/>
    <cellStyle name="Percent [1] 2 2 4 3 3" xfId="31231" xr:uid="{00000000-0005-0000-0000-0000857E0000}"/>
    <cellStyle name="Percent [1] 2 2 4 4" xfId="31232" xr:uid="{00000000-0005-0000-0000-0000867E0000}"/>
    <cellStyle name="Percent [1] 2 2 4 4 2" xfId="31233" xr:uid="{00000000-0005-0000-0000-0000877E0000}"/>
    <cellStyle name="Percent [1] 2 2 4 4 3" xfId="31234" xr:uid="{00000000-0005-0000-0000-0000887E0000}"/>
    <cellStyle name="Percent [1] 2 2 4 5" xfId="31235" xr:uid="{00000000-0005-0000-0000-0000897E0000}"/>
    <cellStyle name="Percent [1] 2 2 4 5 2" xfId="31236" xr:uid="{00000000-0005-0000-0000-00008A7E0000}"/>
    <cellStyle name="Percent [1] 2 2 4 5 3" xfId="31237" xr:uid="{00000000-0005-0000-0000-00008B7E0000}"/>
    <cellStyle name="Percent [1] 2 2 4 6" xfId="31238" xr:uid="{00000000-0005-0000-0000-00008C7E0000}"/>
    <cellStyle name="Percent [1] 2 2 4 6 2" xfId="31239" xr:uid="{00000000-0005-0000-0000-00008D7E0000}"/>
    <cellStyle name="Percent [1] 2 2 4 6 3" xfId="31240" xr:uid="{00000000-0005-0000-0000-00008E7E0000}"/>
    <cellStyle name="Percent [1] 2 2 4 7" xfId="31241" xr:uid="{00000000-0005-0000-0000-00008F7E0000}"/>
    <cellStyle name="Percent [1] 2 2 4 8" xfId="31242" xr:uid="{00000000-0005-0000-0000-0000907E0000}"/>
    <cellStyle name="Percent [1] 2 2 5" xfId="31243" xr:uid="{00000000-0005-0000-0000-0000917E0000}"/>
    <cellStyle name="Percent [1] 2 2 5 2" xfId="31244" xr:uid="{00000000-0005-0000-0000-0000927E0000}"/>
    <cellStyle name="Percent [1] 2 2 5 2 2" xfId="31245" xr:uid="{00000000-0005-0000-0000-0000937E0000}"/>
    <cellStyle name="Percent [1] 2 2 5 2 3" xfId="31246" xr:uid="{00000000-0005-0000-0000-0000947E0000}"/>
    <cellStyle name="Percent [1] 2 2 5 3" xfId="31247" xr:uid="{00000000-0005-0000-0000-0000957E0000}"/>
    <cellStyle name="Percent [1] 2 2 5 3 2" xfId="31248" xr:uid="{00000000-0005-0000-0000-0000967E0000}"/>
    <cellStyle name="Percent [1] 2 2 5 3 3" xfId="31249" xr:uid="{00000000-0005-0000-0000-0000977E0000}"/>
    <cellStyle name="Percent [1] 2 2 5 4" xfId="31250" xr:uid="{00000000-0005-0000-0000-0000987E0000}"/>
    <cellStyle name="Percent [1] 2 2 5 4 2" xfId="31251" xr:uid="{00000000-0005-0000-0000-0000997E0000}"/>
    <cellStyle name="Percent [1] 2 2 5 4 3" xfId="31252" xr:uid="{00000000-0005-0000-0000-00009A7E0000}"/>
    <cellStyle name="Percent [1] 2 2 5 5" xfId="31253" xr:uid="{00000000-0005-0000-0000-00009B7E0000}"/>
    <cellStyle name="Percent [1] 2 2 5 5 2" xfId="31254" xr:uid="{00000000-0005-0000-0000-00009C7E0000}"/>
    <cellStyle name="Percent [1] 2 2 5 5 3" xfId="31255" xr:uid="{00000000-0005-0000-0000-00009D7E0000}"/>
    <cellStyle name="Percent [1] 2 2 5 6" xfId="31256" xr:uid="{00000000-0005-0000-0000-00009E7E0000}"/>
    <cellStyle name="Percent [1] 2 2 5 6 2" xfId="31257" xr:uid="{00000000-0005-0000-0000-00009F7E0000}"/>
    <cellStyle name="Percent [1] 2 2 5 6 3" xfId="31258" xr:uid="{00000000-0005-0000-0000-0000A07E0000}"/>
    <cellStyle name="Percent [1] 2 2 5 7" xfId="31259" xr:uid="{00000000-0005-0000-0000-0000A17E0000}"/>
    <cellStyle name="Percent [1] 2 2 6" xfId="31260" xr:uid="{00000000-0005-0000-0000-0000A27E0000}"/>
    <cellStyle name="Percent [1] 2 2 6 2" xfId="31261" xr:uid="{00000000-0005-0000-0000-0000A37E0000}"/>
    <cellStyle name="Percent [1] 2 2 6 3" xfId="31262" xr:uid="{00000000-0005-0000-0000-0000A47E0000}"/>
    <cellStyle name="Percent [1] 2 2 7" xfId="31263" xr:uid="{00000000-0005-0000-0000-0000A57E0000}"/>
    <cellStyle name="Percent [1] 2 2 7 2" xfId="31264" xr:uid="{00000000-0005-0000-0000-0000A67E0000}"/>
    <cellStyle name="Percent [1] 2 2 7 3" xfId="31265" xr:uid="{00000000-0005-0000-0000-0000A77E0000}"/>
    <cellStyle name="Percent [1] 2 2 8" xfId="31266" xr:uid="{00000000-0005-0000-0000-0000A87E0000}"/>
    <cellStyle name="Percent [1] 2 2 8 2" xfId="31267" xr:uid="{00000000-0005-0000-0000-0000A97E0000}"/>
    <cellStyle name="Percent [1] 2 2 8 3" xfId="31268" xr:uid="{00000000-0005-0000-0000-0000AA7E0000}"/>
    <cellStyle name="Percent [1] 2 2 9" xfId="31269" xr:uid="{00000000-0005-0000-0000-0000AB7E0000}"/>
    <cellStyle name="Percent [1] 2 2 9 2" xfId="31270" xr:uid="{00000000-0005-0000-0000-0000AC7E0000}"/>
    <cellStyle name="Percent [1] 2 2 9 3" xfId="31271" xr:uid="{00000000-0005-0000-0000-0000AD7E0000}"/>
    <cellStyle name="Percent [1] 2 3" xfId="31272" xr:uid="{00000000-0005-0000-0000-0000AE7E0000}"/>
    <cellStyle name="Percent [1] 2 3 10" xfId="31273" xr:uid="{00000000-0005-0000-0000-0000AF7E0000}"/>
    <cellStyle name="Percent [1] 2 3 11" xfId="31274" xr:uid="{00000000-0005-0000-0000-0000B07E0000}"/>
    <cellStyle name="Percent [1] 2 3 2" xfId="31275" xr:uid="{00000000-0005-0000-0000-0000B17E0000}"/>
    <cellStyle name="Percent [1] 2 3 2 2" xfId="31276" xr:uid="{00000000-0005-0000-0000-0000B27E0000}"/>
    <cellStyle name="Percent [1] 2 3 2 2 2" xfId="31277" xr:uid="{00000000-0005-0000-0000-0000B37E0000}"/>
    <cellStyle name="Percent [1] 2 3 2 2 2 2" xfId="31278" xr:uid="{00000000-0005-0000-0000-0000B47E0000}"/>
    <cellStyle name="Percent [1] 2 3 2 2 2 3" xfId="31279" xr:uid="{00000000-0005-0000-0000-0000B57E0000}"/>
    <cellStyle name="Percent [1] 2 3 2 2 3" xfId="31280" xr:uid="{00000000-0005-0000-0000-0000B67E0000}"/>
    <cellStyle name="Percent [1] 2 3 2 2 3 2" xfId="31281" xr:uid="{00000000-0005-0000-0000-0000B77E0000}"/>
    <cellStyle name="Percent [1] 2 3 2 2 3 3" xfId="31282" xr:uid="{00000000-0005-0000-0000-0000B87E0000}"/>
    <cellStyle name="Percent [1] 2 3 2 2 4" xfId="31283" xr:uid="{00000000-0005-0000-0000-0000B97E0000}"/>
    <cellStyle name="Percent [1] 2 3 2 2 4 2" xfId="31284" xr:uid="{00000000-0005-0000-0000-0000BA7E0000}"/>
    <cellStyle name="Percent [1] 2 3 2 2 4 3" xfId="31285" xr:uid="{00000000-0005-0000-0000-0000BB7E0000}"/>
    <cellStyle name="Percent [1] 2 3 2 2 5" xfId="31286" xr:uid="{00000000-0005-0000-0000-0000BC7E0000}"/>
    <cellStyle name="Percent [1] 2 3 2 2 5 2" xfId="31287" xr:uid="{00000000-0005-0000-0000-0000BD7E0000}"/>
    <cellStyle name="Percent [1] 2 3 2 2 5 3" xfId="31288" xr:uid="{00000000-0005-0000-0000-0000BE7E0000}"/>
    <cellStyle name="Percent [1] 2 3 2 2 6" xfId="31289" xr:uid="{00000000-0005-0000-0000-0000BF7E0000}"/>
    <cellStyle name="Percent [1] 2 3 2 2 6 2" xfId="31290" xr:uid="{00000000-0005-0000-0000-0000C07E0000}"/>
    <cellStyle name="Percent [1] 2 3 2 2 6 3" xfId="31291" xr:uid="{00000000-0005-0000-0000-0000C17E0000}"/>
    <cellStyle name="Percent [1] 2 3 2 2 7" xfId="31292" xr:uid="{00000000-0005-0000-0000-0000C27E0000}"/>
    <cellStyle name="Percent [1] 2 3 2 3" xfId="31293" xr:uid="{00000000-0005-0000-0000-0000C37E0000}"/>
    <cellStyle name="Percent [1] 2 3 2 3 2" xfId="31294" xr:uid="{00000000-0005-0000-0000-0000C47E0000}"/>
    <cellStyle name="Percent [1] 2 3 2 3 3" xfId="31295" xr:uid="{00000000-0005-0000-0000-0000C57E0000}"/>
    <cellStyle name="Percent [1] 2 3 2 4" xfId="31296" xr:uid="{00000000-0005-0000-0000-0000C67E0000}"/>
    <cellStyle name="Percent [1] 2 3 2 4 2" xfId="31297" xr:uid="{00000000-0005-0000-0000-0000C77E0000}"/>
    <cellStyle name="Percent [1] 2 3 2 4 3" xfId="31298" xr:uid="{00000000-0005-0000-0000-0000C87E0000}"/>
    <cellStyle name="Percent [1] 2 3 2 5" xfId="31299" xr:uid="{00000000-0005-0000-0000-0000C97E0000}"/>
    <cellStyle name="Percent [1] 2 3 2 5 2" xfId="31300" xr:uid="{00000000-0005-0000-0000-0000CA7E0000}"/>
    <cellStyle name="Percent [1] 2 3 2 5 3" xfId="31301" xr:uid="{00000000-0005-0000-0000-0000CB7E0000}"/>
    <cellStyle name="Percent [1] 2 3 2 6" xfId="31302" xr:uid="{00000000-0005-0000-0000-0000CC7E0000}"/>
    <cellStyle name="Percent [1] 2 3 2 6 2" xfId="31303" xr:uid="{00000000-0005-0000-0000-0000CD7E0000}"/>
    <cellStyle name="Percent [1] 2 3 2 6 3" xfId="31304" xr:uid="{00000000-0005-0000-0000-0000CE7E0000}"/>
    <cellStyle name="Percent [1] 2 3 2 7" xfId="31305" xr:uid="{00000000-0005-0000-0000-0000CF7E0000}"/>
    <cellStyle name="Percent [1] 2 3 2 8" xfId="31306" xr:uid="{00000000-0005-0000-0000-0000D07E0000}"/>
    <cellStyle name="Percent [1] 2 3 3" xfId="31307" xr:uid="{00000000-0005-0000-0000-0000D17E0000}"/>
    <cellStyle name="Percent [1] 2 3 3 2" xfId="31308" xr:uid="{00000000-0005-0000-0000-0000D27E0000}"/>
    <cellStyle name="Percent [1] 2 3 3 2 2" xfId="31309" xr:uid="{00000000-0005-0000-0000-0000D37E0000}"/>
    <cellStyle name="Percent [1] 2 3 3 2 2 2" xfId="31310" xr:uid="{00000000-0005-0000-0000-0000D47E0000}"/>
    <cellStyle name="Percent [1] 2 3 3 2 2 3" xfId="31311" xr:uid="{00000000-0005-0000-0000-0000D57E0000}"/>
    <cellStyle name="Percent [1] 2 3 3 2 3" xfId="31312" xr:uid="{00000000-0005-0000-0000-0000D67E0000}"/>
    <cellStyle name="Percent [1] 2 3 3 2 3 2" xfId="31313" xr:uid="{00000000-0005-0000-0000-0000D77E0000}"/>
    <cellStyle name="Percent [1] 2 3 3 2 3 3" xfId="31314" xr:uid="{00000000-0005-0000-0000-0000D87E0000}"/>
    <cellStyle name="Percent [1] 2 3 3 2 4" xfId="31315" xr:uid="{00000000-0005-0000-0000-0000D97E0000}"/>
    <cellStyle name="Percent [1] 2 3 3 2 4 2" xfId="31316" xr:uid="{00000000-0005-0000-0000-0000DA7E0000}"/>
    <cellStyle name="Percent [1] 2 3 3 2 4 3" xfId="31317" xr:uid="{00000000-0005-0000-0000-0000DB7E0000}"/>
    <cellStyle name="Percent [1] 2 3 3 2 5" xfId="31318" xr:uid="{00000000-0005-0000-0000-0000DC7E0000}"/>
    <cellStyle name="Percent [1] 2 3 3 2 5 2" xfId="31319" xr:uid="{00000000-0005-0000-0000-0000DD7E0000}"/>
    <cellStyle name="Percent [1] 2 3 3 2 5 3" xfId="31320" xr:uid="{00000000-0005-0000-0000-0000DE7E0000}"/>
    <cellStyle name="Percent [1] 2 3 3 2 6" xfId="31321" xr:uid="{00000000-0005-0000-0000-0000DF7E0000}"/>
    <cellStyle name="Percent [1] 2 3 3 2 6 2" xfId="31322" xr:uid="{00000000-0005-0000-0000-0000E07E0000}"/>
    <cellStyle name="Percent [1] 2 3 3 2 6 3" xfId="31323" xr:uid="{00000000-0005-0000-0000-0000E17E0000}"/>
    <cellStyle name="Percent [1] 2 3 3 2 7" xfId="31324" xr:uid="{00000000-0005-0000-0000-0000E27E0000}"/>
    <cellStyle name="Percent [1] 2 3 3 3" xfId="31325" xr:uid="{00000000-0005-0000-0000-0000E37E0000}"/>
    <cellStyle name="Percent [1] 2 3 3 3 2" xfId="31326" xr:uid="{00000000-0005-0000-0000-0000E47E0000}"/>
    <cellStyle name="Percent [1] 2 3 3 3 3" xfId="31327" xr:uid="{00000000-0005-0000-0000-0000E57E0000}"/>
    <cellStyle name="Percent [1] 2 3 3 4" xfId="31328" xr:uid="{00000000-0005-0000-0000-0000E67E0000}"/>
    <cellStyle name="Percent [1] 2 3 3 4 2" xfId="31329" xr:uid="{00000000-0005-0000-0000-0000E77E0000}"/>
    <cellStyle name="Percent [1] 2 3 3 4 3" xfId="31330" xr:uid="{00000000-0005-0000-0000-0000E87E0000}"/>
    <cellStyle name="Percent [1] 2 3 3 5" xfId="31331" xr:uid="{00000000-0005-0000-0000-0000E97E0000}"/>
    <cellStyle name="Percent [1] 2 3 3 5 2" xfId="31332" xr:uid="{00000000-0005-0000-0000-0000EA7E0000}"/>
    <cellStyle name="Percent [1] 2 3 3 5 3" xfId="31333" xr:uid="{00000000-0005-0000-0000-0000EB7E0000}"/>
    <cellStyle name="Percent [1] 2 3 3 6" xfId="31334" xr:uid="{00000000-0005-0000-0000-0000EC7E0000}"/>
    <cellStyle name="Percent [1] 2 3 3 6 2" xfId="31335" xr:uid="{00000000-0005-0000-0000-0000ED7E0000}"/>
    <cellStyle name="Percent [1] 2 3 3 6 3" xfId="31336" xr:uid="{00000000-0005-0000-0000-0000EE7E0000}"/>
    <cellStyle name="Percent [1] 2 3 3 7" xfId="31337" xr:uid="{00000000-0005-0000-0000-0000EF7E0000}"/>
    <cellStyle name="Percent [1] 2 3 3 8" xfId="31338" xr:uid="{00000000-0005-0000-0000-0000F07E0000}"/>
    <cellStyle name="Percent [1] 2 3 4" xfId="31339" xr:uid="{00000000-0005-0000-0000-0000F17E0000}"/>
    <cellStyle name="Percent [1] 2 3 4 2" xfId="31340" xr:uid="{00000000-0005-0000-0000-0000F27E0000}"/>
    <cellStyle name="Percent [1] 2 3 4 2 2" xfId="31341" xr:uid="{00000000-0005-0000-0000-0000F37E0000}"/>
    <cellStyle name="Percent [1] 2 3 4 2 2 2" xfId="31342" xr:uid="{00000000-0005-0000-0000-0000F47E0000}"/>
    <cellStyle name="Percent [1] 2 3 4 2 2 3" xfId="31343" xr:uid="{00000000-0005-0000-0000-0000F57E0000}"/>
    <cellStyle name="Percent [1] 2 3 4 2 3" xfId="31344" xr:uid="{00000000-0005-0000-0000-0000F67E0000}"/>
    <cellStyle name="Percent [1] 2 3 4 2 3 2" xfId="31345" xr:uid="{00000000-0005-0000-0000-0000F77E0000}"/>
    <cellStyle name="Percent [1] 2 3 4 2 3 3" xfId="31346" xr:uid="{00000000-0005-0000-0000-0000F87E0000}"/>
    <cellStyle name="Percent [1] 2 3 4 2 4" xfId="31347" xr:uid="{00000000-0005-0000-0000-0000F97E0000}"/>
    <cellStyle name="Percent [1] 2 3 4 2 4 2" xfId="31348" xr:uid="{00000000-0005-0000-0000-0000FA7E0000}"/>
    <cellStyle name="Percent [1] 2 3 4 2 4 3" xfId="31349" xr:uid="{00000000-0005-0000-0000-0000FB7E0000}"/>
    <cellStyle name="Percent [1] 2 3 4 2 5" xfId="31350" xr:uid="{00000000-0005-0000-0000-0000FC7E0000}"/>
    <cellStyle name="Percent [1] 2 3 4 2 5 2" xfId="31351" xr:uid="{00000000-0005-0000-0000-0000FD7E0000}"/>
    <cellStyle name="Percent [1] 2 3 4 2 5 3" xfId="31352" xr:uid="{00000000-0005-0000-0000-0000FE7E0000}"/>
    <cellStyle name="Percent [1] 2 3 4 2 6" xfId="31353" xr:uid="{00000000-0005-0000-0000-0000FF7E0000}"/>
    <cellStyle name="Percent [1] 2 3 4 2 6 2" xfId="31354" xr:uid="{00000000-0005-0000-0000-0000007F0000}"/>
    <cellStyle name="Percent [1] 2 3 4 2 6 3" xfId="31355" xr:uid="{00000000-0005-0000-0000-0000017F0000}"/>
    <cellStyle name="Percent [1] 2 3 4 2 7" xfId="31356" xr:uid="{00000000-0005-0000-0000-0000027F0000}"/>
    <cellStyle name="Percent [1] 2 3 4 3" xfId="31357" xr:uid="{00000000-0005-0000-0000-0000037F0000}"/>
    <cellStyle name="Percent [1] 2 3 4 3 2" xfId="31358" xr:uid="{00000000-0005-0000-0000-0000047F0000}"/>
    <cellStyle name="Percent [1] 2 3 4 3 3" xfId="31359" xr:uid="{00000000-0005-0000-0000-0000057F0000}"/>
    <cellStyle name="Percent [1] 2 3 4 4" xfId="31360" xr:uid="{00000000-0005-0000-0000-0000067F0000}"/>
    <cellStyle name="Percent [1] 2 3 4 4 2" xfId="31361" xr:uid="{00000000-0005-0000-0000-0000077F0000}"/>
    <cellStyle name="Percent [1] 2 3 4 4 3" xfId="31362" xr:uid="{00000000-0005-0000-0000-0000087F0000}"/>
    <cellStyle name="Percent [1] 2 3 4 5" xfId="31363" xr:uid="{00000000-0005-0000-0000-0000097F0000}"/>
    <cellStyle name="Percent [1] 2 3 4 5 2" xfId="31364" xr:uid="{00000000-0005-0000-0000-00000A7F0000}"/>
    <cellStyle name="Percent [1] 2 3 4 5 3" xfId="31365" xr:uid="{00000000-0005-0000-0000-00000B7F0000}"/>
    <cellStyle name="Percent [1] 2 3 4 6" xfId="31366" xr:uid="{00000000-0005-0000-0000-00000C7F0000}"/>
    <cellStyle name="Percent [1] 2 3 4 6 2" xfId="31367" xr:uid="{00000000-0005-0000-0000-00000D7F0000}"/>
    <cellStyle name="Percent [1] 2 3 4 6 3" xfId="31368" xr:uid="{00000000-0005-0000-0000-00000E7F0000}"/>
    <cellStyle name="Percent [1] 2 3 4 7" xfId="31369" xr:uid="{00000000-0005-0000-0000-00000F7F0000}"/>
    <cellStyle name="Percent [1] 2 3 4 8" xfId="31370" xr:uid="{00000000-0005-0000-0000-0000107F0000}"/>
    <cellStyle name="Percent [1] 2 3 5" xfId="31371" xr:uid="{00000000-0005-0000-0000-0000117F0000}"/>
    <cellStyle name="Percent [1] 2 3 5 2" xfId="31372" xr:uid="{00000000-0005-0000-0000-0000127F0000}"/>
    <cellStyle name="Percent [1] 2 3 5 2 2" xfId="31373" xr:uid="{00000000-0005-0000-0000-0000137F0000}"/>
    <cellStyle name="Percent [1] 2 3 5 2 3" xfId="31374" xr:uid="{00000000-0005-0000-0000-0000147F0000}"/>
    <cellStyle name="Percent [1] 2 3 5 3" xfId="31375" xr:uid="{00000000-0005-0000-0000-0000157F0000}"/>
    <cellStyle name="Percent [1] 2 3 5 3 2" xfId="31376" xr:uid="{00000000-0005-0000-0000-0000167F0000}"/>
    <cellStyle name="Percent [1] 2 3 5 3 3" xfId="31377" xr:uid="{00000000-0005-0000-0000-0000177F0000}"/>
    <cellStyle name="Percent [1] 2 3 5 4" xfId="31378" xr:uid="{00000000-0005-0000-0000-0000187F0000}"/>
    <cellStyle name="Percent [1] 2 3 5 4 2" xfId="31379" xr:uid="{00000000-0005-0000-0000-0000197F0000}"/>
    <cellStyle name="Percent [1] 2 3 5 4 3" xfId="31380" xr:uid="{00000000-0005-0000-0000-00001A7F0000}"/>
    <cellStyle name="Percent [1] 2 3 5 5" xfId="31381" xr:uid="{00000000-0005-0000-0000-00001B7F0000}"/>
    <cellStyle name="Percent [1] 2 3 5 5 2" xfId="31382" xr:uid="{00000000-0005-0000-0000-00001C7F0000}"/>
    <cellStyle name="Percent [1] 2 3 5 5 3" xfId="31383" xr:uid="{00000000-0005-0000-0000-00001D7F0000}"/>
    <cellStyle name="Percent [1] 2 3 5 6" xfId="31384" xr:uid="{00000000-0005-0000-0000-00001E7F0000}"/>
    <cellStyle name="Percent [1] 2 3 5 6 2" xfId="31385" xr:uid="{00000000-0005-0000-0000-00001F7F0000}"/>
    <cellStyle name="Percent [1] 2 3 5 6 3" xfId="31386" xr:uid="{00000000-0005-0000-0000-0000207F0000}"/>
    <cellStyle name="Percent [1] 2 3 5 7" xfId="31387" xr:uid="{00000000-0005-0000-0000-0000217F0000}"/>
    <cellStyle name="Percent [1] 2 3 6" xfId="31388" xr:uid="{00000000-0005-0000-0000-0000227F0000}"/>
    <cellStyle name="Percent [1] 2 3 6 2" xfId="31389" xr:uid="{00000000-0005-0000-0000-0000237F0000}"/>
    <cellStyle name="Percent [1] 2 3 6 3" xfId="31390" xr:uid="{00000000-0005-0000-0000-0000247F0000}"/>
    <cellStyle name="Percent [1] 2 3 7" xfId="31391" xr:uid="{00000000-0005-0000-0000-0000257F0000}"/>
    <cellStyle name="Percent [1] 2 3 7 2" xfId="31392" xr:uid="{00000000-0005-0000-0000-0000267F0000}"/>
    <cellStyle name="Percent [1] 2 3 7 3" xfId="31393" xr:uid="{00000000-0005-0000-0000-0000277F0000}"/>
    <cellStyle name="Percent [1] 2 3 8" xfId="31394" xr:uid="{00000000-0005-0000-0000-0000287F0000}"/>
    <cellStyle name="Percent [1] 2 3 8 2" xfId="31395" xr:uid="{00000000-0005-0000-0000-0000297F0000}"/>
    <cellStyle name="Percent [1] 2 3 8 3" xfId="31396" xr:uid="{00000000-0005-0000-0000-00002A7F0000}"/>
    <cellStyle name="Percent [1] 2 3 9" xfId="31397" xr:uid="{00000000-0005-0000-0000-00002B7F0000}"/>
    <cellStyle name="Percent [1] 2 3 9 2" xfId="31398" xr:uid="{00000000-0005-0000-0000-00002C7F0000}"/>
    <cellStyle name="Percent [1] 2 3 9 3" xfId="31399" xr:uid="{00000000-0005-0000-0000-00002D7F0000}"/>
    <cellStyle name="Percent [1] 2 4" xfId="31400" xr:uid="{00000000-0005-0000-0000-00002E7F0000}"/>
    <cellStyle name="Percent [1] 2 4 10" xfId="31401" xr:uid="{00000000-0005-0000-0000-00002F7F0000}"/>
    <cellStyle name="Percent [1] 2 4 11" xfId="31402" xr:uid="{00000000-0005-0000-0000-0000307F0000}"/>
    <cellStyle name="Percent [1] 2 4 2" xfId="31403" xr:uid="{00000000-0005-0000-0000-0000317F0000}"/>
    <cellStyle name="Percent [1] 2 4 2 2" xfId="31404" xr:uid="{00000000-0005-0000-0000-0000327F0000}"/>
    <cellStyle name="Percent [1] 2 4 2 2 2" xfId="31405" xr:uid="{00000000-0005-0000-0000-0000337F0000}"/>
    <cellStyle name="Percent [1] 2 4 2 2 2 2" xfId="31406" xr:uid="{00000000-0005-0000-0000-0000347F0000}"/>
    <cellStyle name="Percent [1] 2 4 2 2 2 3" xfId="31407" xr:uid="{00000000-0005-0000-0000-0000357F0000}"/>
    <cellStyle name="Percent [1] 2 4 2 2 3" xfId="31408" xr:uid="{00000000-0005-0000-0000-0000367F0000}"/>
    <cellStyle name="Percent [1] 2 4 2 2 3 2" xfId="31409" xr:uid="{00000000-0005-0000-0000-0000377F0000}"/>
    <cellStyle name="Percent [1] 2 4 2 2 3 3" xfId="31410" xr:uid="{00000000-0005-0000-0000-0000387F0000}"/>
    <cellStyle name="Percent [1] 2 4 2 2 4" xfId="31411" xr:uid="{00000000-0005-0000-0000-0000397F0000}"/>
    <cellStyle name="Percent [1] 2 4 2 2 4 2" xfId="31412" xr:uid="{00000000-0005-0000-0000-00003A7F0000}"/>
    <cellStyle name="Percent [1] 2 4 2 2 4 3" xfId="31413" xr:uid="{00000000-0005-0000-0000-00003B7F0000}"/>
    <cellStyle name="Percent [1] 2 4 2 2 5" xfId="31414" xr:uid="{00000000-0005-0000-0000-00003C7F0000}"/>
    <cellStyle name="Percent [1] 2 4 2 2 5 2" xfId="31415" xr:uid="{00000000-0005-0000-0000-00003D7F0000}"/>
    <cellStyle name="Percent [1] 2 4 2 2 5 3" xfId="31416" xr:uid="{00000000-0005-0000-0000-00003E7F0000}"/>
    <cellStyle name="Percent [1] 2 4 2 2 6" xfId="31417" xr:uid="{00000000-0005-0000-0000-00003F7F0000}"/>
    <cellStyle name="Percent [1] 2 4 2 2 6 2" xfId="31418" xr:uid="{00000000-0005-0000-0000-0000407F0000}"/>
    <cellStyle name="Percent [1] 2 4 2 2 6 3" xfId="31419" xr:uid="{00000000-0005-0000-0000-0000417F0000}"/>
    <cellStyle name="Percent [1] 2 4 2 2 7" xfId="31420" xr:uid="{00000000-0005-0000-0000-0000427F0000}"/>
    <cellStyle name="Percent [1] 2 4 2 3" xfId="31421" xr:uid="{00000000-0005-0000-0000-0000437F0000}"/>
    <cellStyle name="Percent [1] 2 4 2 3 2" xfId="31422" xr:uid="{00000000-0005-0000-0000-0000447F0000}"/>
    <cellStyle name="Percent [1] 2 4 2 3 3" xfId="31423" xr:uid="{00000000-0005-0000-0000-0000457F0000}"/>
    <cellStyle name="Percent [1] 2 4 2 4" xfId="31424" xr:uid="{00000000-0005-0000-0000-0000467F0000}"/>
    <cellStyle name="Percent [1] 2 4 2 4 2" xfId="31425" xr:uid="{00000000-0005-0000-0000-0000477F0000}"/>
    <cellStyle name="Percent [1] 2 4 2 4 3" xfId="31426" xr:uid="{00000000-0005-0000-0000-0000487F0000}"/>
    <cellStyle name="Percent [1] 2 4 2 5" xfId="31427" xr:uid="{00000000-0005-0000-0000-0000497F0000}"/>
    <cellStyle name="Percent [1] 2 4 2 5 2" xfId="31428" xr:uid="{00000000-0005-0000-0000-00004A7F0000}"/>
    <cellStyle name="Percent [1] 2 4 2 5 3" xfId="31429" xr:uid="{00000000-0005-0000-0000-00004B7F0000}"/>
    <cellStyle name="Percent [1] 2 4 2 6" xfId="31430" xr:uid="{00000000-0005-0000-0000-00004C7F0000}"/>
    <cellStyle name="Percent [1] 2 4 2 6 2" xfId="31431" xr:uid="{00000000-0005-0000-0000-00004D7F0000}"/>
    <cellStyle name="Percent [1] 2 4 2 6 3" xfId="31432" xr:uid="{00000000-0005-0000-0000-00004E7F0000}"/>
    <cellStyle name="Percent [1] 2 4 2 7" xfId="31433" xr:uid="{00000000-0005-0000-0000-00004F7F0000}"/>
    <cellStyle name="Percent [1] 2 4 2 8" xfId="31434" xr:uid="{00000000-0005-0000-0000-0000507F0000}"/>
    <cellStyle name="Percent [1] 2 4 3" xfId="31435" xr:uid="{00000000-0005-0000-0000-0000517F0000}"/>
    <cellStyle name="Percent [1] 2 4 3 2" xfId="31436" xr:uid="{00000000-0005-0000-0000-0000527F0000}"/>
    <cellStyle name="Percent [1] 2 4 3 2 2" xfId="31437" xr:uid="{00000000-0005-0000-0000-0000537F0000}"/>
    <cellStyle name="Percent [1] 2 4 3 2 2 2" xfId="31438" xr:uid="{00000000-0005-0000-0000-0000547F0000}"/>
    <cellStyle name="Percent [1] 2 4 3 2 2 3" xfId="31439" xr:uid="{00000000-0005-0000-0000-0000557F0000}"/>
    <cellStyle name="Percent [1] 2 4 3 2 3" xfId="31440" xr:uid="{00000000-0005-0000-0000-0000567F0000}"/>
    <cellStyle name="Percent [1] 2 4 3 2 3 2" xfId="31441" xr:uid="{00000000-0005-0000-0000-0000577F0000}"/>
    <cellStyle name="Percent [1] 2 4 3 2 3 3" xfId="31442" xr:uid="{00000000-0005-0000-0000-0000587F0000}"/>
    <cellStyle name="Percent [1] 2 4 3 2 4" xfId="31443" xr:uid="{00000000-0005-0000-0000-0000597F0000}"/>
    <cellStyle name="Percent [1] 2 4 3 2 4 2" xfId="31444" xr:uid="{00000000-0005-0000-0000-00005A7F0000}"/>
    <cellStyle name="Percent [1] 2 4 3 2 4 3" xfId="31445" xr:uid="{00000000-0005-0000-0000-00005B7F0000}"/>
    <cellStyle name="Percent [1] 2 4 3 2 5" xfId="31446" xr:uid="{00000000-0005-0000-0000-00005C7F0000}"/>
    <cellStyle name="Percent [1] 2 4 3 2 5 2" xfId="31447" xr:uid="{00000000-0005-0000-0000-00005D7F0000}"/>
    <cellStyle name="Percent [1] 2 4 3 2 5 3" xfId="31448" xr:uid="{00000000-0005-0000-0000-00005E7F0000}"/>
    <cellStyle name="Percent [1] 2 4 3 2 6" xfId="31449" xr:uid="{00000000-0005-0000-0000-00005F7F0000}"/>
    <cellStyle name="Percent [1] 2 4 3 2 6 2" xfId="31450" xr:uid="{00000000-0005-0000-0000-0000607F0000}"/>
    <cellStyle name="Percent [1] 2 4 3 2 6 3" xfId="31451" xr:uid="{00000000-0005-0000-0000-0000617F0000}"/>
    <cellStyle name="Percent [1] 2 4 3 2 7" xfId="31452" xr:uid="{00000000-0005-0000-0000-0000627F0000}"/>
    <cellStyle name="Percent [1] 2 4 3 3" xfId="31453" xr:uid="{00000000-0005-0000-0000-0000637F0000}"/>
    <cellStyle name="Percent [1] 2 4 3 3 2" xfId="31454" xr:uid="{00000000-0005-0000-0000-0000647F0000}"/>
    <cellStyle name="Percent [1] 2 4 3 3 3" xfId="31455" xr:uid="{00000000-0005-0000-0000-0000657F0000}"/>
    <cellStyle name="Percent [1] 2 4 3 4" xfId="31456" xr:uid="{00000000-0005-0000-0000-0000667F0000}"/>
    <cellStyle name="Percent [1] 2 4 3 4 2" xfId="31457" xr:uid="{00000000-0005-0000-0000-0000677F0000}"/>
    <cellStyle name="Percent [1] 2 4 3 4 3" xfId="31458" xr:uid="{00000000-0005-0000-0000-0000687F0000}"/>
    <cellStyle name="Percent [1] 2 4 3 5" xfId="31459" xr:uid="{00000000-0005-0000-0000-0000697F0000}"/>
    <cellStyle name="Percent [1] 2 4 3 5 2" xfId="31460" xr:uid="{00000000-0005-0000-0000-00006A7F0000}"/>
    <cellStyle name="Percent [1] 2 4 3 5 3" xfId="31461" xr:uid="{00000000-0005-0000-0000-00006B7F0000}"/>
    <cellStyle name="Percent [1] 2 4 3 6" xfId="31462" xr:uid="{00000000-0005-0000-0000-00006C7F0000}"/>
    <cellStyle name="Percent [1] 2 4 3 6 2" xfId="31463" xr:uid="{00000000-0005-0000-0000-00006D7F0000}"/>
    <cellStyle name="Percent [1] 2 4 3 6 3" xfId="31464" xr:uid="{00000000-0005-0000-0000-00006E7F0000}"/>
    <cellStyle name="Percent [1] 2 4 3 7" xfId="31465" xr:uid="{00000000-0005-0000-0000-00006F7F0000}"/>
    <cellStyle name="Percent [1] 2 4 3 8" xfId="31466" xr:uid="{00000000-0005-0000-0000-0000707F0000}"/>
    <cellStyle name="Percent [1] 2 4 4" xfId="31467" xr:uid="{00000000-0005-0000-0000-0000717F0000}"/>
    <cellStyle name="Percent [1] 2 4 4 2" xfId="31468" xr:uid="{00000000-0005-0000-0000-0000727F0000}"/>
    <cellStyle name="Percent [1] 2 4 4 2 2" xfId="31469" xr:uid="{00000000-0005-0000-0000-0000737F0000}"/>
    <cellStyle name="Percent [1] 2 4 4 2 2 2" xfId="31470" xr:uid="{00000000-0005-0000-0000-0000747F0000}"/>
    <cellStyle name="Percent [1] 2 4 4 2 2 3" xfId="31471" xr:uid="{00000000-0005-0000-0000-0000757F0000}"/>
    <cellStyle name="Percent [1] 2 4 4 2 3" xfId="31472" xr:uid="{00000000-0005-0000-0000-0000767F0000}"/>
    <cellStyle name="Percent [1] 2 4 4 2 3 2" xfId="31473" xr:uid="{00000000-0005-0000-0000-0000777F0000}"/>
    <cellStyle name="Percent [1] 2 4 4 2 3 3" xfId="31474" xr:uid="{00000000-0005-0000-0000-0000787F0000}"/>
    <cellStyle name="Percent [1] 2 4 4 2 4" xfId="31475" xr:uid="{00000000-0005-0000-0000-0000797F0000}"/>
    <cellStyle name="Percent [1] 2 4 4 2 4 2" xfId="31476" xr:uid="{00000000-0005-0000-0000-00007A7F0000}"/>
    <cellStyle name="Percent [1] 2 4 4 2 4 3" xfId="31477" xr:uid="{00000000-0005-0000-0000-00007B7F0000}"/>
    <cellStyle name="Percent [1] 2 4 4 2 5" xfId="31478" xr:uid="{00000000-0005-0000-0000-00007C7F0000}"/>
    <cellStyle name="Percent [1] 2 4 4 2 5 2" xfId="31479" xr:uid="{00000000-0005-0000-0000-00007D7F0000}"/>
    <cellStyle name="Percent [1] 2 4 4 2 5 3" xfId="31480" xr:uid="{00000000-0005-0000-0000-00007E7F0000}"/>
    <cellStyle name="Percent [1] 2 4 4 2 6" xfId="31481" xr:uid="{00000000-0005-0000-0000-00007F7F0000}"/>
    <cellStyle name="Percent [1] 2 4 4 2 6 2" xfId="31482" xr:uid="{00000000-0005-0000-0000-0000807F0000}"/>
    <cellStyle name="Percent [1] 2 4 4 2 6 3" xfId="31483" xr:uid="{00000000-0005-0000-0000-0000817F0000}"/>
    <cellStyle name="Percent [1] 2 4 4 2 7" xfId="31484" xr:uid="{00000000-0005-0000-0000-0000827F0000}"/>
    <cellStyle name="Percent [1] 2 4 4 3" xfId="31485" xr:uid="{00000000-0005-0000-0000-0000837F0000}"/>
    <cellStyle name="Percent [1] 2 4 4 3 2" xfId="31486" xr:uid="{00000000-0005-0000-0000-0000847F0000}"/>
    <cellStyle name="Percent [1] 2 4 4 3 3" xfId="31487" xr:uid="{00000000-0005-0000-0000-0000857F0000}"/>
    <cellStyle name="Percent [1] 2 4 4 4" xfId="31488" xr:uid="{00000000-0005-0000-0000-0000867F0000}"/>
    <cellStyle name="Percent [1] 2 4 4 4 2" xfId="31489" xr:uid="{00000000-0005-0000-0000-0000877F0000}"/>
    <cellStyle name="Percent [1] 2 4 4 4 3" xfId="31490" xr:uid="{00000000-0005-0000-0000-0000887F0000}"/>
    <cellStyle name="Percent [1] 2 4 4 5" xfId="31491" xr:uid="{00000000-0005-0000-0000-0000897F0000}"/>
    <cellStyle name="Percent [1] 2 4 4 5 2" xfId="31492" xr:uid="{00000000-0005-0000-0000-00008A7F0000}"/>
    <cellStyle name="Percent [1] 2 4 4 5 3" xfId="31493" xr:uid="{00000000-0005-0000-0000-00008B7F0000}"/>
    <cellStyle name="Percent [1] 2 4 4 6" xfId="31494" xr:uid="{00000000-0005-0000-0000-00008C7F0000}"/>
    <cellStyle name="Percent [1] 2 4 4 6 2" xfId="31495" xr:uid="{00000000-0005-0000-0000-00008D7F0000}"/>
    <cellStyle name="Percent [1] 2 4 4 6 3" xfId="31496" xr:uid="{00000000-0005-0000-0000-00008E7F0000}"/>
    <cellStyle name="Percent [1] 2 4 4 7" xfId="31497" xr:uid="{00000000-0005-0000-0000-00008F7F0000}"/>
    <cellStyle name="Percent [1] 2 4 4 8" xfId="31498" xr:uid="{00000000-0005-0000-0000-0000907F0000}"/>
    <cellStyle name="Percent [1] 2 4 5" xfId="31499" xr:uid="{00000000-0005-0000-0000-0000917F0000}"/>
    <cellStyle name="Percent [1] 2 4 5 2" xfId="31500" xr:uid="{00000000-0005-0000-0000-0000927F0000}"/>
    <cellStyle name="Percent [1] 2 4 5 2 2" xfId="31501" xr:uid="{00000000-0005-0000-0000-0000937F0000}"/>
    <cellStyle name="Percent [1] 2 4 5 2 3" xfId="31502" xr:uid="{00000000-0005-0000-0000-0000947F0000}"/>
    <cellStyle name="Percent [1] 2 4 5 3" xfId="31503" xr:uid="{00000000-0005-0000-0000-0000957F0000}"/>
    <cellStyle name="Percent [1] 2 4 5 3 2" xfId="31504" xr:uid="{00000000-0005-0000-0000-0000967F0000}"/>
    <cellStyle name="Percent [1] 2 4 5 3 3" xfId="31505" xr:uid="{00000000-0005-0000-0000-0000977F0000}"/>
    <cellStyle name="Percent [1] 2 4 5 4" xfId="31506" xr:uid="{00000000-0005-0000-0000-0000987F0000}"/>
    <cellStyle name="Percent [1] 2 4 5 4 2" xfId="31507" xr:uid="{00000000-0005-0000-0000-0000997F0000}"/>
    <cellStyle name="Percent [1] 2 4 5 4 3" xfId="31508" xr:uid="{00000000-0005-0000-0000-00009A7F0000}"/>
    <cellStyle name="Percent [1] 2 4 5 5" xfId="31509" xr:uid="{00000000-0005-0000-0000-00009B7F0000}"/>
    <cellStyle name="Percent [1] 2 4 5 5 2" xfId="31510" xr:uid="{00000000-0005-0000-0000-00009C7F0000}"/>
    <cellStyle name="Percent [1] 2 4 5 5 3" xfId="31511" xr:uid="{00000000-0005-0000-0000-00009D7F0000}"/>
    <cellStyle name="Percent [1] 2 4 5 6" xfId="31512" xr:uid="{00000000-0005-0000-0000-00009E7F0000}"/>
    <cellStyle name="Percent [1] 2 4 5 6 2" xfId="31513" xr:uid="{00000000-0005-0000-0000-00009F7F0000}"/>
    <cellStyle name="Percent [1] 2 4 5 6 3" xfId="31514" xr:uid="{00000000-0005-0000-0000-0000A07F0000}"/>
    <cellStyle name="Percent [1] 2 4 5 7" xfId="31515" xr:uid="{00000000-0005-0000-0000-0000A17F0000}"/>
    <cellStyle name="Percent [1] 2 4 6" xfId="31516" xr:uid="{00000000-0005-0000-0000-0000A27F0000}"/>
    <cellStyle name="Percent [1] 2 4 6 2" xfId="31517" xr:uid="{00000000-0005-0000-0000-0000A37F0000}"/>
    <cellStyle name="Percent [1] 2 4 6 3" xfId="31518" xr:uid="{00000000-0005-0000-0000-0000A47F0000}"/>
    <cellStyle name="Percent [1] 2 4 7" xfId="31519" xr:uid="{00000000-0005-0000-0000-0000A57F0000}"/>
    <cellStyle name="Percent [1] 2 4 7 2" xfId="31520" xr:uid="{00000000-0005-0000-0000-0000A67F0000}"/>
    <cellStyle name="Percent [1] 2 4 7 3" xfId="31521" xr:uid="{00000000-0005-0000-0000-0000A77F0000}"/>
    <cellStyle name="Percent [1] 2 4 8" xfId="31522" xr:uid="{00000000-0005-0000-0000-0000A87F0000}"/>
    <cellStyle name="Percent [1] 2 4 8 2" xfId="31523" xr:uid="{00000000-0005-0000-0000-0000A97F0000}"/>
    <cellStyle name="Percent [1] 2 4 8 3" xfId="31524" xr:uid="{00000000-0005-0000-0000-0000AA7F0000}"/>
    <cellStyle name="Percent [1] 2 4 9" xfId="31525" xr:uid="{00000000-0005-0000-0000-0000AB7F0000}"/>
    <cellStyle name="Percent [1] 2 4 9 2" xfId="31526" xr:uid="{00000000-0005-0000-0000-0000AC7F0000}"/>
    <cellStyle name="Percent [1] 2 4 9 3" xfId="31527" xr:uid="{00000000-0005-0000-0000-0000AD7F0000}"/>
    <cellStyle name="Percent [1] 2 5" xfId="31528" xr:uid="{00000000-0005-0000-0000-0000AE7F0000}"/>
    <cellStyle name="Percent [1] 2 5 2" xfId="31529" xr:uid="{00000000-0005-0000-0000-0000AF7F0000}"/>
    <cellStyle name="Percent [1] 2 5 2 2" xfId="31530" xr:uid="{00000000-0005-0000-0000-0000B07F0000}"/>
    <cellStyle name="Percent [1] 2 5 2 3" xfId="31531" xr:uid="{00000000-0005-0000-0000-0000B17F0000}"/>
    <cellStyle name="Percent [1] 2 5 3" xfId="31532" xr:uid="{00000000-0005-0000-0000-0000B27F0000}"/>
    <cellStyle name="Percent [1] 2 5 3 2" xfId="31533" xr:uid="{00000000-0005-0000-0000-0000B37F0000}"/>
    <cellStyle name="Percent [1] 2 5 3 3" xfId="31534" xr:uid="{00000000-0005-0000-0000-0000B47F0000}"/>
    <cellStyle name="Percent [1] 2 5 4" xfId="31535" xr:uid="{00000000-0005-0000-0000-0000B57F0000}"/>
    <cellStyle name="Percent [1] 2 5 4 2" xfId="31536" xr:uid="{00000000-0005-0000-0000-0000B67F0000}"/>
    <cellStyle name="Percent [1] 2 5 4 3" xfId="31537" xr:uid="{00000000-0005-0000-0000-0000B77F0000}"/>
    <cellStyle name="Percent [1] 2 5 5" xfId="31538" xr:uid="{00000000-0005-0000-0000-0000B87F0000}"/>
    <cellStyle name="Percent [1] 2 5 5 2" xfId="31539" xr:uid="{00000000-0005-0000-0000-0000B97F0000}"/>
    <cellStyle name="Percent [1] 2 5 5 3" xfId="31540" xr:uid="{00000000-0005-0000-0000-0000BA7F0000}"/>
    <cellStyle name="Percent [1] 2 5 6" xfId="31541" xr:uid="{00000000-0005-0000-0000-0000BB7F0000}"/>
    <cellStyle name="Percent [1] 2 5 6 2" xfId="31542" xr:uid="{00000000-0005-0000-0000-0000BC7F0000}"/>
    <cellStyle name="Percent [1] 2 5 6 3" xfId="31543" xr:uid="{00000000-0005-0000-0000-0000BD7F0000}"/>
    <cellStyle name="Percent [1] 2 5 7" xfId="31544" xr:uid="{00000000-0005-0000-0000-0000BE7F0000}"/>
    <cellStyle name="Percent [1] 2 6" xfId="31545" xr:uid="{00000000-0005-0000-0000-0000BF7F0000}"/>
    <cellStyle name="Percent [1] 2 6 2" xfId="31546" xr:uid="{00000000-0005-0000-0000-0000C07F0000}"/>
    <cellStyle name="Percent [1] 2 6 3" xfId="31547" xr:uid="{00000000-0005-0000-0000-0000C17F0000}"/>
    <cellStyle name="Percent [1] 2 7" xfId="31548" xr:uid="{00000000-0005-0000-0000-0000C27F0000}"/>
    <cellStyle name="Percent [1] 2 7 2" xfId="31549" xr:uid="{00000000-0005-0000-0000-0000C37F0000}"/>
    <cellStyle name="Percent [1] 2 7 3" xfId="31550" xr:uid="{00000000-0005-0000-0000-0000C47F0000}"/>
    <cellStyle name="Percent [1] 2 8" xfId="31551" xr:uid="{00000000-0005-0000-0000-0000C57F0000}"/>
    <cellStyle name="Percent [1] 2 8 2" xfId="31552" xr:uid="{00000000-0005-0000-0000-0000C67F0000}"/>
    <cellStyle name="Percent [1] 2 8 3" xfId="31553" xr:uid="{00000000-0005-0000-0000-0000C77F0000}"/>
    <cellStyle name="Percent [1] 2 9" xfId="31554" xr:uid="{00000000-0005-0000-0000-0000C87F0000}"/>
    <cellStyle name="Percent [1] 2 9 2" xfId="31555" xr:uid="{00000000-0005-0000-0000-0000C97F0000}"/>
    <cellStyle name="Percent [1] 2 9 3" xfId="31556" xr:uid="{00000000-0005-0000-0000-0000CA7F0000}"/>
    <cellStyle name="Percent [1] 3" xfId="31557" xr:uid="{00000000-0005-0000-0000-0000CB7F0000}"/>
    <cellStyle name="Percent [1] 3 10" xfId="31558" xr:uid="{00000000-0005-0000-0000-0000CC7F0000}"/>
    <cellStyle name="Percent [1] 3 11" xfId="31559" xr:uid="{00000000-0005-0000-0000-0000CD7F0000}"/>
    <cellStyle name="Percent [1] 3 2" xfId="31560" xr:uid="{00000000-0005-0000-0000-0000CE7F0000}"/>
    <cellStyle name="Percent [1] 3 2 10" xfId="31561" xr:uid="{00000000-0005-0000-0000-0000CF7F0000}"/>
    <cellStyle name="Percent [1] 3 2 11" xfId="31562" xr:uid="{00000000-0005-0000-0000-0000D07F0000}"/>
    <cellStyle name="Percent [1] 3 2 2" xfId="31563" xr:uid="{00000000-0005-0000-0000-0000D17F0000}"/>
    <cellStyle name="Percent [1] 3 2 2 2" xfId="31564" xr:uid="{00000000-0005-0000-0000-0000D27F0000}"/>
    <cellStyle name="Percent [1] 3 2 2 2 2" xfId="31565" xr:uid="{00000000-0005-0000-0000-0000D37F0000}"/>
    <cellStyle name="Percent [1] 3 2 2 2 2 2" xfId="31566" xr:uid="{00000000-0005-0000-0000-0000D47F0000}"/>
    <cellStyle name="Percent [1] 3 2 2 2 2 3" xfId="31567" xr:uid="{00000000-0005-0000-0000-0000D57F0000}"/>
    <cellStyle name="Percent [1] 3 2 2 2 3" xfId="31568" xr:uid="{00000000-0005-0000-0000-0000D67F0000}"/>
    <cellStyle name="Percent [1] 3 2 2 2 3 2" xfId="31569" xr:uid="{00000000-0005-0000-0000-0000D77F0000}"/>
    <cellStyle name="Percent [1] 3 2 2 2 3 3" xfId="31570" xr:uid="{00000000-0005-0000-0000-0000D87F0000}"/>
    <cellStyle name="Percent [1] 3 2 2 2 4" xfId="31571" xr:uid="{00000000-0005-0000-0000-0000D97F0000}"/>
    <cellStyle name="Percent [1] 3 2 2 2 4 2" xfId="31572" xr:uid="{00000000-0005-0000-0000-0000DA7F0000}"/>
    <cellStyle name="Percent [1] 3 2 2 2 4 3" xfId="31573" xr:uid="{00000000-0005-0000-0000-0000DB7F0000}"/>
    <cellStyle name="Percent [1] 3 2 2 2 5" xfId="31574" xr:uid="{00000000-0005-0000-0000-0000DC7F0000}"/>
    <cellStyle name="Percent [1] 3 2 2 2 5 2" xfId="31575" xr:uid="{00000000-0005-0000-0000-0000DD7F0000}"/>
    <cellStyle name="Percent [1] 3 2 2 2 5 3" xfId="31576" xr:uid="{00000000-0005-0000-0000-0000DE7F0000}"/>
    <cellStyle name="Percent [1] 3 2 2 2 6" xfId="31577" xr:uid="{00000000-0005-0000-0000-0000DF7F0000}"/>
    <cellStyle name="Percent [1] 3 2 2 2 6 2" xfId="31578" xr:uid="{00000000-0005-0000-0000-0000E07F0000}"/>
    <cellStyle name="Percent [1] 3 2 2 2 6 3" xfId="31579" xr:uid="{00000000-0005-0000-0000-0000E17F0000}"/>
    <cellStyle name="Percent [1] 3 2 2 2 7" xfId="31580" xr:uid="{00000000-0005-0000-0000-0000E27F0000}"/>
    <cellStyle name="Percent [1] 3 2 2 3" xfId="31581" xr:uid="{00000000-0005-0000-0000-0000E37F0000}"/>
    <cellStyle name="Percent [1] 3 2 2 3 2" xfId="31582" xr:uid="{00000000-0005-0000-0000-0000E47F0000}"/>
    <cellStyle name="Percent [1] 3 2 2 3 3" xfId="31583" xr:uid="{00000000-0005-0000-0000-0000E57F0000}"/>
    <cellStyle name="Percent [1] 3 2 2 4" xfId="31584" xr:uid="{00000000-0005-0000-0000-0000E67F0000}"/>
    <cellStyle name="Percent [1] 3 2 2 4 2" xfId="31585" xr:uid="{00000000-0005-0000-0000-0000E77F0000}"/>
    <cellStyle name="Percent [1] 3 2 2 4 3" xfId="31586" xr:uid="{00000000-0005-0000-0000-0000E87F0000}"/>
    <cellStyle name="Percent [1] 3 2 2 5" xfId="31587" xr:uid="{00000000-0005-0000-0000-0000E97F0000}"/>
    <cellStyle name="Percent [1] 3 2 2 5 2" xfId="31588" xr:uid="{00000000-0005-0000-0000-0000EA7F0000}"/>
    <cellStyle name="Percent [1] 3 2 2 5 3" xfId="31589" xr:uid="{00000000-0005-0000-0000-0000EB7F0000}"/>
    <cellStyle name="Percent [1] 3 2 2 6" xfId="31590" xr:uid="{00000000-0005-0000-0000-0000EC7F0000}"/>
    <cellStyle name="Percent [1] 3 2 2 6 2" xfId="31591" xr:uid="{00000000-0005-0000-0000-0000ED7F0000}"/>
    <cellStyle name="Percent [1] 3 2 2 6 3" xfId="31592" xr:uid="{00000000-0005-0000-0000-0000EE7F0000}"/>
    <cellStyle name="Percent [1] 3 2 2 7" xfId="31593" xr:uid="{00000000-0005-0000-0000-0000EF7F0000}"/>
    <cellStyle name="Percent [1] 3 2 2 8" xfId="31594" xr:uid="{00000000-0005-0000-0000-0000F07F0000}"/>
    <cellStyle name="Percent [1] 3 2 3" xfId="31595" xr:uid="{00000000-0005-0000-0000-0000F17F0000}"/>
    <cellStyle name="Percent [1] 3 2 3 2" xfId="31596" xr:uid="{00000000-0005-0000-0000-0000F27F0000}"/>
    <cellStyle name="Percent [1] 3 2 3 2 2" xfId="31597" xr:uid="{00000000-0005-0000-0000-0000F37F0000}"/>
    <cellStyle name="Percent [1] 3 2 3 2 2 2" xfId="31598" xr:uid="{00000000-0005-0000-0000-0000F47F0000}"/>
    <cellStyle name="Percent [1] 3 2 3 2 2 3" xfId="31599" xr:uid="{00000000-0005-0000-0000-0000F57F0000}"/>
    <cellStyle name="Percent [1] 3 2 3 2 3" xfId="31600" xr:uid="{00000000-0005-0000-0000-0000F67F0000}"/>
    <cellStyle name="Percent [1] 3 2 3 2 3 2" xfId="31601" xr:uid="{00000000-0005-0000-0000-0000F77F0000}"/>
    <cellStyle name="Percent [1] 3 2 3 2 3 3" xfId="31602" xr:uid="{00000000-0005-0000-0000-0000F87F0000}"/>
    <cellStyle name="Percent [1] 3 2 3 2 4" xfId="31603" xr:uid="{00000000-0005-0000-0000-0000F97F0000}"/>
    <cellStyle name="Percent [1] 3 2 3 2 4 2" xfId="31604" xr:uid="{00000000-0005-0000-0000-0000FA7F0000}"/>
    <cellStyle name="Percent [1] 3 2 3 2 4 3" xfId="31605" xr:uid="{00000000-0005-0000-0000-0000FB7F0000}"/>
    <cellStyle name="Percent [1] 3 2 3 2 5" xfId="31606" xr:uid="{00000000-0005-0000-0000-0000FC7F0000}"/>
    <cellStyle name="Percent [1] 3 2 3 2 5 2" xfId="31607" xr:uid="{00000000-0005-0000-0000-0000FD7F0000}"/>
    <cellStyle name="Percent [1] 3 2 3 2 5 3" xfId="31608" xr:uid="{00000000-0005-0000-0000-0000FE7F0000}"/>
    <cellStyle name="Percent [1] 3 2 3 2 6" xfId="31609" xr:uid="{00000000-0005-0000-0000-0000FF7F0000}"/>
    <cellStyle name="Percent [1] 3 2 3 2 6 2" xfId="31610" xr:uid="{00000000-0005-0000-0000-000000800000}"/>
    <cellStyle name="Percent [1] 3 2 3 2 6 3" xfId="31611" xr:uid="{00000000-0005-0000-0000-000001800000}"/>
    <cellStyle name="Percent [1] 3 2 3 2 7" xfId="31612" xr:uid="{00000000-0005-0000-0000-000002800000}"/>
    <cellStyle name="Percent [1] 3 2 3 3" xfId="31613" xr:uid="{00000000-0005-0000-0000-000003800000}"/>
    <cellStyle name="Percent [1] 3 2 3 3 2" xfId="31614" xr:uid="{00000000-0005-0000-0000-000004800000}"/>
    <cellStyle name="Percent [1] 3 2 3 3 3" xfId="31615" xr:uid="{00000000-0005-0000-0000-000005800000}"/>
    <cellStyle name="Percent [1] 3 2 3 4" xfId="31616" xr:uid="{00000000-0005-0000-0000-000006800000}"/>
    <cellStyle name="Percent [1] 3 2 3 4 2" xfId="31617" xr:uid="{00000000-0005-0000-0000-000007800000}"/>
    <cellStyle name="Percent [1] 3 2 3 4 3" xfId="31618" xr:uid="{00000000-0005-0000-0000-000008800000}"/>
    <cellStyle name="Percent [1] 3 2 3 5" xfId="31619" xr:uid="{00000000-0005-0000-0000-000009800000}"/>
    <cellStyle name="Percent [1] 3 2 3 5 2" xfId="31620" xr:uid="{00000000-0005-0000-0000-00000A800000}"/>
    <cellStyle name="Percent [1] 3 2 3 5 3" xfId="31621" xr:uid="{00000000-0005-0000-0000-00000B800000}"/>
    <cellStyle name="Percent [1] 3 2 3 6" xfId="31622" xr:uid="{00000000-0005-0000-0000-00000C800000}"/>
    <cellStyle name="Percent [1] 3 2 3 6 2" xfId="31623" xr:uid="{00000000-0005-0000-0000-00000D800000}"/>
    <cellStyle name="Percent [1] 3 2 3 6 3" xfId="31624" xr:uid="{00000000-0005-0000-0000-00000E800000}"/>
    <cellStyle name="Percent [1] 3 2 3 7" xfId="31625" xr:uid="{00000000-0005-0000-0000-00000F800000}"/>
    <cellStyle name="Percent [1] 3 2 3 8" xfId="31626" xr:uid="{00000000-0005-0000-0000-000010800000}"/>
    <cellStyle name="Percent [1] 3 2 4" xfId="31627" xr:uid="{00000000-0005-0000-0000-000011800000}"/>
    <cellStyle name="Percent [1] 3 2 4 2" xfId="31628" xr:uid="{00000000-0005-0000-0000-000012800000}"/>
    <cellStyle name="Percent [1] 3 2 4 2 2" xfId="31629" xr:uid="{00000000-0005-0000-0000-000013800000}"/>
    <cellStyle name="Percent [1] 3 2 4 2 2 2" xfId="31630" xr:uid="{00000000-0005-0000-0000-000014800000}"/>
    <cellStyle name="Percent [1] 3 2 4 2 2 3" xfId="31631" xr:uid="{00000000-0005-0000-0000-000015800000}"/>
    <cellStyle name="Percent [1] 3 2 4 2 3" xfId="31632" xr:uid="{00000000-0005-0000-0000-000016800000}"/>
    <cellStyle name="Percent [1] 3 2 4 2 3 2" xfId="31633" xr:uid="{00000000-0005-0000-0000-000017800000}"/>
    <cellStyle name="Percent [1] 3 2 4 2 3 3" xfId="31634" xr:uid="{00000000-0005-0000-0000-000018800000}"/>
    <cellStyle name="Percent [1] 3 2 4 2 4" xfId="31635" xr:uid="{00000000-0005-0000-0000-000019800000}"/>
    <cellStyle name="Percent [1] 3 2 4 2 4 2" xfId="31636" xr:uid="{00000000-0005-0000-0000-00001A800000}"/>
    <cellStyle name="Percent [1] 3 2 4 2 4 3" xfId="31637" xr:uid="{00000000-0005-0000-0000-00001B800000}"/>
    <cellStyle name="Percent [1] 3 2 4 2 5" xfId="31638" xr:uid="{00000000-0005-0000-0000-00001C800000}"/>
    <cellStyle name="Percent [1] 3 2 4 2 5 2" xfId="31639" xr:uid="{00000000-0005-0000-0000-00001D800000}"/>
    <cellStyle name="Percent [1] 3 2 4 2 5 3" xfId="31640" xr:uid="{00000000-0005-0000-0000-00001E800000}"/>
    <cellStyle name="Percent [1] 3 2 4 2 6" xfId="31641" xr:uid="{00000000-0005-0000-0000-00001F800000}"/>
    <cellStyle name="Percent [1] 3 2 4 2 6 2" xfId="31642" xr:uid="{00000000-0005-0000-0000-000020800000}"/>
    <cellStyle name="Percent [1] 3 2 4 2 6 3" xfId="31643" xr:uid="{00000000-0005-0000-0000-000021800000}"/>
    <cellStyle name="Percent [1] 3 2 4 2 7" xfId="31644" xr:uid="{00000000-0005-0000-0000-000022800000}"/>
    <cellStyle name="Percent [1] 3 2 4 3" xfId="31645" xr:uid="{00000000-0005-0000-0000-000023800000}"/>
    <cellStyle name="Percent [1] 3 2 4 3 2" xfId="31646" xr:uid="{00000000-0005-0000-0000-000024800000}"/>
    <cellStyle name="Percent [1] 3 2 4 3 3" xfId="31647" xr:uid="{00000000-0005-0000-0000-000025800000}"/>
    <cellStyle name="Percent [1] 3 2 4 4" xfId="31648" xr:uid="{00000000-0005-0000-0000-000026800000}"/>
    <cellStyle name="Percent [1] 3 2 4 4 2" xfId="31649" xr:uid="{00000000-0005-0000-0000-000027800000}"/>
    <cellStyle name="Percent [1] 3 2 4 4 3" xfId="31650" xr:uid="{00000000-0005-0000-0000-000028800000}"/>
    <cellStyle name="Percent [1] 3 2 4 5" xfId="31651" xr:uid="{00000000-0005-0000-0000-000029800000}"/>
    <cellStyle name="Percent [1] 3 2 4 5 2" xfId="31652" xr:uid="{00000000-0005-0000-0000-00002A800000}"/>
    <cellStyle name="Percent [1] 3 2 4 5 3" xfId="31653" xr:uid="{00000000-0005-0000-0000-00002B800000}"/>
    <cellStyle name="Percent [1] 3 2 4 6" xfId="31654" xr:uid="{00000000-0005-0000-0000-00002C800000}"/>
    <cellStyle name="Percent [1] 3 2 4 6 2" xfId="31655" xr:uid="{00000000-0005-0000-0000-00002D800000}"/>
    <cellStyle name="Percent [1] 3 2 4 6 3" xfId="31656" xr:uid="{00000000-0005-0000-0000-00002E800000}"/>
    <cellStyle name="Percent [1] 3 2 4 7" xfId="31657" xr:uid="{00000000-0005-0000-0000-00002F800000}"/>
    <cellStyle name="Percent [1] 3 2 4 8" xfId="31658" xr:uid="{00000000-0005-0000-0000-000030800000}"/>
    <cellStyle name="Percent [1] 3 2 5" xfId="31659" xr:uid="{00000000-0005-0000-0000-000031800000}"/>
    <cellStyle name="Percent [1] 3 2 5 2" xfId="31660" xr:uid="{00000000-0005-0000-0000-000032800000}"/>
    <cellStyle name="Percent [1] 3 2 5 2 2" xfId="31661" xr:uid="{00000000-0005-0000-0000-000033800000}"/>
    <cellStyle name="Percent [1] 3 2 5 2 3" xfId="31662" xr:uid="{00000000-0005-0000-0000-000034800000}"/>
    <cellStyle name="Percent [1] 3 2 5 3" xfId="31663" xr:uid="{00000000-0005-0000-0000-000035800000}"/>
    <cellStyle name="Percent [1] 3 2 5 3 2" xfId="31664" xr:uid="{00000000-0005-0000-0000-000036800000}"/>
    <cellStyle name="Percent [1] 3 2 5 3 3" xfId="31665" xr:uid="{00000000-0005-0000-0000-000037800000}"/>
    <cellStyle name="Percent [1] 3 2 5 4" xfId="31666" xr:uid="{00000000-0005-0000-0000-000038800000}"/>
    <cellStyle name="Percent [1] 3 2 5 4 2" xfId="31667" xr:uid="{00000000-0005-0000-0000-000039800000}"/>
    <cellStyle name="Percent [1] 3 2 5 4 3" xfId="31668" xr:uid="{00000000-0005-0000-0000-00003A800000}"/>
    <cellStyle name="Percent [1] 3 2 5 5" xfId="31669" xr:uid="{00000000-0005-0000-0000-00003B800000}"/>
    <cellStyle name="Percent [1] 3 2 5 5 2" xfId="31670" xr:uid="{00000000-0005-0000-0000-00003C800000}"/>
    <cellStyle name="Percent [1] 3 2 5 5 3" xfId="31671" xr:uid="{00000000-0005-0000-0000-00003D800000}"/>
    <cellStyle name="Percent [1] 3 2 5 6" xfId="31672" xr:uid="{00000000-0005-0000-0000-00003E800000}"/>
    <cellStyle name="Percent [1] 3 2 5 6 2" xfId="31673" xr:uid="{00000000-0005-0000-0000-00003F800000}"/>
    <cellStyle name="Percent [1] 3 2 5 6 3" xfId="31674" xr:uid="{00000000-0005-0000-0000-000040800000}"/>
    <cellStyle name="Percent [1] 3 2 5 7" xfId="31675" xr:uid="{00000000-0005-0000-0000-000041800000}"/>
    <cellStyle name="Percent [1] 3 2 6" xfId="31676" xr:uid="{00000000-0005-0000-0000-000042800000}"/>
    <cellStyle name="Percent [1] 3 2 6 2" xfId="31677" xr:uid="{00000000-0005-0000-0000-000043800000}"/>
    <cellStyle name="Percent [1] 3 2 6 3" xfId="31678" xr:uid="{00000000-0005-0000-0000-000044800000}"/>
    <cellStyle name="Percent [1] 3 2 7" xfId="31679" xr:uid="{00000000-0005-0000-0000-000045800000}"/>
    <cellStyle name="Percent [1] 3 2 7 2" xfId="31680" xr:uid="{00000000-0005-0000-0000-000046800000}"/>
    <cellStyle name="Percent [1] 3 2 7 3" xfId="31681" xr:uid="{00000000-0005-0000-0000-000047800000}"/>
    <cellStyle name="Percent [1] 3 2 8" xfId="31682" xr:uid="{00000000-0005-0000-0000-000048800000}"/>
    <cellStyle name="Percent [1] 3 2 8 2" xfId="31683" xr:uid="{00000000-0005-0000-0000-000049800000}"/>
    <cellStyle name="Percent [1] 3 2 8 3" xfId="31684" xr:uid="{00000000-0005-0000-0000-00004A800000}"/>
    <cellStyle name="Percent [1] 3 2 9" xfId="31685" xr:uid="{00000000-0005-0000-0000-00004B800000}"/>
    <cellStyle name="Percent [1] 3 2 9 2" xfId="31686" xr:uid="{00000000-0005-0000-0000-00004C800000}"/>
    <cellStyle name="Percent [1] 3 2 9 3" xfId="31687" xr:uid="{00000000-0005-0000-0000-00004D800000}"/>
    <cellStyle name="Percent [1] 3 3" xfId="31688" xr:uid="{00000000-0005-0000-0000-00004E800000}"/>
    <cellStyle name="Percent [1] 3 3 10" xfId="31689" xr:uid="{00000000-0005-0000-0000-00004F800000}"/>
    <cellStyle name="Percent [1] 3 3 11" xfId="31690" xr:uid="{00000000-0005-0000-0000-000050800000}"/>
    <cellStyle name="Percent [1] 3 3 2" xfId="31691" xr:uid="{00000000-0005-0000-0000-000051800000}"/>
    <cellStyle name="Percent [1] 3 3 2 2" xfId="31692" xr:uid="{00000000-0005-0000-0000-000052800000}"/>
    <cellStyle name="Percent [1] 3 3 2 2 2" xfId="31693" xr:uid="{00000000-0005-0000-0000-000053800000}"/>
    <cellStyle name="Percent [1] 3 3 2 2 2 2" xfId="31694" xr:uid="{00000000-0005-0000-0000-000054800000}"/>
    <cellStyle name="Percent [1] 3 3 2 2 2 3" xfId="31695" xr:uid="{00000000-0005-0000-0000-000055800000}"/>
    <cellStyle name="Percent [1] 3 3 2 2 3" xfId="31696" xr:uid="{00000000-0005-0000-0000-000056800000}"/>
    <cellStyle name="Percent [1] 3 3 2 2 3 2" xfId="31697" xr:uid="{00000000-0005-0000-0000-000057800000}"/>
    <cellStyle name="Percent [1] 3 3 2 2 3 3" xfId="31698" xr:uid="{00000000-0005-0000-0000-000058800000}"/>
    <cellStyle name="Percent [1] 3 3 2 2 4" xfId="31699" xr:uid="{00000000-0005-0000-0000-000059800000}"/>
    <cellStyle name="Percent [1] 3 3 2 2 4 2" xfId="31700" xr:uid="{00000000-0005-0000-0000-00005A800000}"/>
    <cellStyle name="Percent [1] 3 3 2 2 4 3" xfId="31701" xr:uid="{00000000-0005-0000-0000-00005B800000}"/>
    <cellStyle name="Percent [1] 3 3 2 2 5" xfId="31702" xr:uid="{00000000-0005-0000-0000-00005C800000}"/>
    <cellStyle name="Percent [1] 3 3 2 2 5 2" xfId="31703" xr:uid="{00000000-0005-0000-0000-00005D800000}"/>
    <cellStyle name="Percent [1] 3 3 2 2 5 3" xfId="31704" xr:uid="{00000000-0005-0000-0000-00005E800000}"/>
    <cellStyle name="Percent [1] 3 3 2 2 6" xfId="31705" xr:uid="{00000000-0005-0000-0000-00005F800000}"/>
    <cellStyle name="Percent [1] 3 3 2 2 6 2" xfId="31706" xr:uid="{00000000-0005-0000-0000-000060800000}"/>
    <cellStyle name="Percent [1] 3 3 2 2 6 3" xfId="31707" xr:uid="{00000000-0005-0000-0000-000061800000}"/>
    <cellStyle name="Percent [1] 3 3 2 2 7" xfId="31708" xr:uid="{00000000-0005-0000-0000-000062800000}"/>
    <cellStyle name="Percent [1] 3 3 2 3" xfId="31709" xr:uid="{00000000-0005-0000-0000-000063800000}"/>
    <cellStyle name="Percent [1] 3 3 2 3 2" xfId="31710" xr:uid="{00000000-0005-0000-0000-000064800000}"/>
    <cellStyle name="Percent [1] 3 3 2 3 3" xfId="31711" xr:uid="{00000000-0005-0000-0000-000065800000}"/>
    <cellStyle name="Percent [1] 3 3 2 4" xfId="31712" xr:uid="{00000000-0005-0000-0000-000066800000}"/>
    <cellStyle name="Percent [1] 3 3 2 4 2" xfId="31713" xr:uid="{00000000-0005-0000-0000-000067800000}"/>
    <cellStyle name="Percent [1] 3 3 2 4 3" xfId="31714" xr:uid="{00000000-0005-0000-0000-000068800000}"/>
    <cellStyle name="Percent [1] 3 3 2 5" xfId="31715" xr:uid="{00000000-0005-0000-0000-000069800000}"/>
    <cellStyle name="Percent [1] 3 3 2 5 2" xfId="31716" xr:uid="{00000000-0005-0000-0000-00006A800000}"/>
    <cellStyle name="Percent [1] 3 3 2 5 3" xfId="31717" xr:uid="{00000000-0005-0000-0000-00006B800000}"/>
    <cellStyle name="Percent [1] 3 3 2 6" xfId="31718" xr:uid="{00000000-0005-0000-0000-00006C800000}"/>
    <cellStyle name="Percent [1] 3 3 2 6 2" xfId="31719" xr:uid="{00000000-0005-0000-0000-00006D800000}"/>
    <cellStyle name="Percent [1] 3 3 2 6 3" xfId="31720" xr:uid="{00000000-0005-0000-0000-00006E800000}"/>
    <cellStyle name="Percent [1] 3 3 2 7" xfId="31721" xr:uid="{00000000-0005-0000-0000-00006F800000}"/>
    <cellStyle name="Percent [1] 3 3 2 8" xfId="31722" xr:uid="{00000000-0005-0000-0000-000070800000}"/>
    <cellStyle name="Percent [1] 3 3 3" xfId="31723" xr:uid="{00000000-0005-0000-0000-000071800000}"/>
    <cellStyle name="Percent [1] 3 3 3 2" xfId="31724" xr:uid="{00000000-0005-0000-0000-000072800000}"/>
    <cellStyle name="Percent [1] 3 3 3 2 2" xfId="31725" xr:uid="{00000000-0005-0000-0000-000073800000}"/>
    <cellStyle name="Percent [1] 3 3 3 2 2 2" xfId="31726" xr:uid="{00000000-0005-0000-0000-000074800000}"/>
    <cellStyle name="Percent [1] 3 3 3 2 2 3" xfId="31727" xr:uid="{00000000-0005-0000-0000-000075800000}"/>
    <cellStyle name="Percent [1] 3 3 3 2 3" xfId="31728" xr:uid="{00000000-0005-0000-0000-000076800000}"/>
    <cellStyle name="Percent [1] 3 3 3 2 3 2" xfId="31729" xr:uid="{00000000-0005-0000-0000-000077800000}"/>
    <cellStyle name="Percent [1] 3 3 3 2 3 3" xfId="31730" xr:uid="{00000000-0005-0000-0000-000078800000}"/>
    <cellStyle name="Percent [1] 3 3 3 2 4" xfId="31731" xr:uid="{00000000-0005-0000-0000-000079800000}"/>
    <cellStyle name="Percent [1] 3 3 3 2 4 2" xfId="31732" xr:uid="{00000000-0005-0000-0000-00007A800000}"/>
    <cellStyle name="Percent [1] 3 3 3 2 4 3" xfId="31733" xr:uid="{00000000-0005-0000-0000-00007B800000}"/>
    <cellStyle name="Percent [1] 3 3 3 2 5" xfId="31734" xr:uid="{00000000-0005-0000-0000-00007C800000}"/>
    <cellStyle name="Percent [1] 3 3 3 2 5 2" xfId="31735" xr:uid="{00000000-0005-0000-0000-00007D800000}"/>
    <cellStyle name="Percent [1] 3 3 3 2 5 3" xfId="31736" xr:uid="{00000000-0005-0000-0000-00007E800000}"/>
    <cellStyle name="Percent [1] 3 3 3 2 6" xfId="31737" xr:uid="{00000000-0005-0000-0000-00007F800000}"/>
    <cellStyle name="Percent [1] 3 3 3 2 6 2" xfId="31738" xr:uid="{00000000-0005-0000-0000-000080800000}"/>
    <cellStyle name="Percent [1] 3 3 3 2 6 3" xfId="31739" xr:uid="{00000000-0005-0000-0000-000081800000}"/>
    <cellStyle name="Percent [1] 3 3 3 2 7" xfId="31740" xr:uid="{00000000-0005-0000-0000-000082800000}"/>
    <cellStyle name="Percent [1] 3 3 3 3" xfId="31741" xr:uid="{00000000-0005-0000-0000-000083800000}"/>
    <cellStyle name="Percent [1] 3 3 3 3 2" xfId="31742" xr:uid="{00000000-0005-0000-0000-000084800000}"/>
    <cellStyle name="Percent [1] 3 3 3 3 3" xfId="31743" xr:uid="{00000000-0005-0000-0000-000085800000}"/>
    <cellStyle name="Percent [1] 3 3 3 4" xfId="31744" xr:uid="{00000000-0005-0000-0000-000086800000}"/>
    <cellStyle name="Percent [1] 3 3 3 4 2" xfId="31745" xr:uid="{00000000-0005-0000-0000-000087800000}"/>
    <cellStyle name="Percent [1] 3 3 3 4 3" xfId="31746" xr:uid="{00000000-0005-0000-0000-000088800000}"/>
    <cellStyle name="Percent [1] 3 3 3 5" xfId="31747" xr:uid="{00000000-0005-0000-0000-000089800000}"/>
    <cellStyle name="Percent [1] 3 3 3 5 2" xfId="31748" xr:uid="{00000000-0005-0000-0000-00008A800000}"/>
    <cellStyle name="Percent [1] 3 3 3 5 3" xfId="31749" xr:uid="{00000000-0005-0000-0000-00008B800000}"/>
    <cellStyle name="Percent [1] 3 3 3 6" xfId="31750" xr:uid="{00000000-0005-0000-0000-00008C800000}"/>
    <cellStyle name="Percent [1] 3 3 3 6 2" xfId="31751" xr:uid="{00000000-0005-0000-0000-00008D800000}"/>
    <cellStyle name="Percent [1] 3 3 3 6 3" xfId="31752" xr:uid="{00000000-0005-0000-0000-00008E800000}"/>
    <cellStyle name="Percent [1] 3 3 3 7" xfId="31753" xr:uid="{00000000-0005-0000-0000-00008F800000}"/>
    <cellStyle name="Percent [1] 3 3 3 8" xfId="31754" xr:uid="{00000000-0005-0000-0000-000090800000}"/>
    <cellStyle name="Percent [1] 3 3 4" xfId="31755" xr:uid="{00000000-0005-0000-0000-000091800000}"/>
    <cellStyle name="Percent [1] 3 3 4 2" xfId="31756" xr:uid="{00000000-0005-0000-0000-000092800000}"/>
    <cellStyle name="Percent [1] 3 3 4 2 2" xfId="31757" xr:uid="{00000000-0005-0000-0000-000093800000}"/>
    <cellStyle name="Percent [1] 3 3 4 2 2 2" xfId="31758" xr:uid="{00000000-0005-0000-0000-000094800000}"/>
    <cellStyle name="Percent [1] 3 3 4 2 2 3" xfId="31759" xr:uid="{00000000-0005-0000-0000-000095800000}"/>
    <cellStyle name="Percent [1] 3 3 4 2 3" xfId="31760" xr:uid="{00000000-0005-0000-0000-000096800000}"/>
    <cellStyle name="Percent [1] 3 3 4 2 3 2" xfId="31761" xr:uid="{00000000-0005-0000-0000-000097800000}"/>
    <cellStyle name="Percent [1] 3 3 4 2 3 3" xfId="31762" xr:uid="{00000000-0005-0000-0000-000098800000}"/>
    <cellStyle name="Percent [1] 3 3 4 2 4" xfId="31763" xr:uid="{00000000-0005-0000-0000-000099800000}"/>
    <cellStyle name="Percent [1] 3 3 4 2 4 2" xfId="31764" xr:uid="{00000000-0005-0000-0000-00009A800000}"/>
    <cellStyle name="Percent [1] 3 3 4 2 4 3" xfId="31765" xr:uid="{00000000-0005-0000-0000-00009B800000}"/>
    <cellStyle name="Percent [1] 3 3 4 2 5" xfId="31766" xr:uid="{00000000-0005-0000-0000-00009C800000}"/>
    <cellStyle name="Percent [1] 3 3 4 2 5 2" xfId="31767" xr:uid="{00000000-0005-0000-0000-00009D800000}"/>
    <cellStyle name="Percent [1] 3 3 4 2 5 3" xfId="31768" xr:uid="{00000000-0005-0000-0000-00009E800000}"/>
    <cellStyle name="Percent [1] 3 3 4 2 6" xfId="31769" xr:uid="{00000000-0005-0000-0000-00009F800000}"/>
    <cellStyle name="Percent [1] 3 3 4 2 6 2" xfId="31770" xr:uid="{00000000-0005-0000-0000-0000A0800000}"/>
    <cellStyle name="Percent [1] 3 3 4 2 6 3" xfId="31771" xr:uid="{00000000-0005-0000-0000-0000A1800000}"/>
    <cellStyle name="Percent [1] 3 3 4 2 7" xfId="31772" xr:uid="{00000000-0005-0000-0000-0000A2800000}"/>
    <cellStyle name="Percent [1] 3 3 4 3" xfId="31773" xr:uid="{00000000-0005-0000-0000-0000A3800000}"/>
    <cellStyle name="Percent [1] 3 3 4 3 2" xfId="31774" xr:uid="{00000000-0005-0000-0000-0000A4800000}"/>
    <cellStyle name="Percent [1] 3 3 4 3 3" xfId="31775" xr:uid="{00000000-0005-0000-0000-0000A5800000}"/>
    <cellStyle name="Percent [1] 3 3 4 4" xfId="31776" xr:uid="{00000000-0005-0000-0000-0000A6800000}"/>
    <cellStyle name="Percent [1] 3 3 4 4 2" xfId="31777" xr:uid="{00000000-0005-0000-0000-0000A7800000}"/>
    <cellStyle name="Percent [1] 3 3 4 4 3" xfId="31778" xr:uid="{00000000-0005-0000-0000-0000A8800000}"/>
    <cellStyle name="Percent [1] 3 3 4 5" xfId="31779" xr:uid="{00000000-0005-0000-0000-0000A9800000}"/>
    <cellStyle name="Percent [1] 3 3 4 5 2" xfId="31780" xr:uid="{00000000-0005-0000-0000-0000AA800000}"/>
    <cellStyle name="Percent [1] 3 3 4 5 3" xfId="31781" xr:uid="{00000000-0005-0000-0000-0000AB800000}"/>
    <cellStyle name="Percent [1] 3 3 4 6" xfId="31782" xr:uid="{00000000-0005-0000-0000-0000AC800000}"/>
    <cellStyle name="Percent [1] 3 3 4 6 2" xfId="31783" xr:uid="{00000000-0005-0000-0000-0000AD800000}"/>
    <cellStyle name="Percent [1] 3 3 4 6 3" xfId="31784" xr:uid="{00000000-0005-0000-0000-0000AE800000}"/>
    <cellStyle name="Percent [1] 3 3 4 7" xfId="31785" xr:uid="{00000000-0005-0000-0000-0000AF800000}"/>
    <cellStyle name="Percent [1] 3 3 4 8" xfId="31786" xr:uid="{00000000-0005-0000-0000-0000B0800000}"/>
    <cellStyle name="Percent [1] 3 3 5" xfId="31787" xr:uid="{00000000-0005-0000-0000-0000B1800000}"/>
    <cellStyle name="Percent [1] 3 3 5 2" xfId="31788" xr:uid="{00000000-0005-0000-0000-0000B2800000}"/>
    <cellStyle name="Percent [1] 3 3 5 2 2" xfId="31789" xr:uid="{00000000-0005-0000-0000-0000B3800000}"/>
    <cellStyle name="Percent [1] 3 3 5 2 3" xfId="31790" xr:uid="{00000000-0005-0000-0000-0000B4800000}"/>
    <cellStyle name="Percent [1] 3 3 5 3" xfId="31791" xr:uid="{00000000-0005-0000-0000-0000B5800000}"/>
    <cellStyle name="Percent [1] 3 3 5 3 2" xfId="31792" xr:uid="{00000000-0005-0000-0000-0000B6800000}"/>
    <cellStyle name="Percent [1] 3 3 5 3 3" xfId="31793" xr:uid="{00000000-0005-0000-0000-0000B7800000}"/>
    <cellStyle name="Percent [1] 3 3 5 4" xfId="31794" xr:uid="{00000000-0005-0000-0000-0000B8800000}"/>
    <cellStyle name="Percent [1] 3 3 5 4 2" xfId="31795" xr:uid="{00000000-0005-0000-0000-0000B9800000}"/>
    <cellStyle name="Percent [1] 3 3 5 4 3" xfId="31796" xr:uid="{00000000-0005-0000-0000-0000BA800000}"/>
    <cellStyle name="Percent [1] 3 3 5 5" xfId="31797" xr:uid="{00000000-0005-0000-0000-0000BB800000}"/>
    <cellStyle name="Percent [1] 3 3 5 5 2" xfId="31798" xr:uid="{00000000-0005-0000-0000-0000BC800000}"/>
    <cellStyle name="Percent [1] 3 3 5 5 3" xfId="31799" xr:uid="{00000000-0005-0000-0000-0000BD800000}"/>
    <cellStyle name="Percent [1] 3 3 5 6" xfId="31800" xr:uid="{00000000-0005-0000-0000-0000BE800000}"/>
    <cellStyle name="Percent [1] 3 3 5 6 2" xfId="31801" xr:uid="{00000000-0005-0000-0000-0000BF800000}"/>
    <cellStyle name="Percent [1] 3 3 5 6 3" xfId="31802" xr:uid="{00000000-0005-0000-0000-0000C0800000}"/>
    <cellStyle name="Percent [1] 3 3 5 7" xfId="31803" xr:uid="{00000000-0005-0000-0000-0000C1800000}"/>
    <cellStyle name="Percent [1] 3 3 6" xfId="31804" xr:uid="{00000000-0005-0000-0000-0000C2800000}"/>
    <cellStyle name="Percent [1] 3 3 6 2" xfId="31805" xr:uid="{00000000-0005-0000-0000-0000C3800000}"/>
    <cellStyle name="Percent [1] 3 3 6 3" xfId="31806" xr:uid="{00000000-0005-0000-0000-0000C4800000}"/>
    <cellStyle name="Percent [1] 3 3 7" xfId="31807" xr:uid="{00000000-0005-0000-0000-0000C5800000}"/>
    <cellStyle name="Percent [1] 3 3 7 2" xfId="31808" xr:uid="{00000000-0005-0000-0000-0000C6800000}"/>
    <cellStyle name="Percent [1] 3 3 7 3" xfId="31809" xr:uid="{00000000-0005-0000-0000-0000C7800000}"/>
    <cellStyle name="Percent [1] 3 3 8" xfId="31810" xr:uid="{00000000-0005-0000-0000-0000C8800000}"/>
    <cellStyle name="Percent [1] 3 3 8 2" xfId="31811" xr:uid="{00000000-0005-0000-0000-0000C9800000}"/>
    <cellStyle name="Percent [1] 3 3 8 3" xfId="31812" xr:uid="{00000000-0005-0000-0000-0000CA800000}"/>
    <cellStyle name="Percent [1] 3 3 9" xfId="31813" xr:uid="{00000000-0005-0000-0000-0000CB800000}"/>
    <cellStyle name="Percent [1] 3 3 9 2" xfId="31814" xr:uid="{00000000-0005-0000-0000-0000CC800000}"/>
    <cellStyle name="Percent [1] 3 3 9 3" xfId="31815" xr:uid="{00000000-0005-0000-0000-0000CD800000}"/>
    <cellStyle name="Percent [1] 3 4" xfId="31816" xr:uid="{00000000-0005-0000-0000-0000CE800000}"/>
    <cellStyle name="Percent [1] 3 4 10" xfId="31817" xr:uid="{00000000-0005-0000-0000-0000CF800000}"/>
    <cellStyle name="Percent [1] 3 4 11" xfId="31818" xr:uid="{00000000-0005-0000-0000-0000D0800000}"/>
    <cellStyle name="Percent [1] 3 4 2" xfId="31819" xr:uid="{00000000-0005-0000-0000-0000D1800000}"/>
    <cellStyle name="Percent [1] 3 4 2 2" xfId="31820" xr:uid="{00000000-0005-0000-0000-0000D2800000}"/>
    <cellStyle name="Percent [1] 3 4 2 2 2" xfId="31821" xr:uid="{00000000-0005-0000-0000-0000D3800000}"/>
    <cellStyle name="Percent [1] 3 4 2 2 2 2" xfId="31822" xr:uid="{00000000-0005-0000-0000-0000D4800000}"/>
    <cellStyle name="Percent [1] 3 4 2 2 2 3" xfId="31823" xr:uid="{00000000-0005-0000-0000-0000D5800000}"/>
    <cellStyle name="Percent [1] 3 4 2 2 3" xfId="31824" xr:uid="{00000000-0005-0000-0000-0000D6800000}"/>
    <cellStyle name="Percent [1] 3 4 2 2 3 2" xfId="31825" xr:uid="{00000000-0005-0000-0000-0000D7800000}"/>
    <cellStyle name="Percent [1] 3 4 2 2 3 3" xfId="31826" xr:uid="{00000000-0005-0000-0000-0000D8800000}"/>
    <cellStyle name="Percent [1] 3 4 2 2 4" xfId="31827" xr:uid="{00000000-0005-0000-0000-0000D9800000}"/>
    <cellStyle name="Percent [1] 3 4 2 2 4 2" xfId="31828" xr:uid="{00000000-0005-0000-0000-0000DA800000}"/>
    <cellStyle name="Percent [1] 3 4 2 2 4 3" xfId="31829" xr:uid="{00000000-0005-0000-0000-0000DB800000}"/>
    <cellStyle name="Percent [1] 3 4 2 2 5" xfId="31830" xr:uid="{00000000-0005-0000-0000-0000DC800000}"/>
    <cellStyle name="Percent [1] 3 4 2 2 5 2" xfId="31831" xr:uid="{00000000-0005-0000-0000-0000DD800000}"/>
    <cellStyle name="Percent [1] 3 4 2 2 5 3" xfId="31832" xr:uid="{00000000-0005-0000-0000-0000DE800000}"/>
    <cellStyle name="Percent [1] 3 4 2 2 6" xfId="31833" xr:uid="{00000000-0005-0000-0000-0000DF800000}"/>
    <cellStyle name="Percent [1] 3 4 2 2 6 2" xfId="31834" xr:uid="{00000000-0005-0000-0000-0000E0800000}"/>
    <cellStyle name="Percent [1] 3 4 2 2 6 3" xfId="31835" xr:uid="{00000000-0005-0000-0000-0000E1800000}"/>
    <cellStyle name="Percent [1] 3 4 2 2 7" xfId="31836" xr:uid="{00000000-0005-0000-0000-0000E2800000}"/>
    <cellStyle name="Percent [1] 3 4 2 3" xfId="31837" xr:uid="{00000000-0005-0000-0000-0000E3800000}"/>
    <cellStyle name="Percent [1] 3 4 2 3 2" xfId="31838" xr:uid="{00000000-0005-0000-0000-0000E4800000}"/>
    <cellStyle name="Percent [1] 3 4 2 3 3" xfId="31839" xr:uid="{00000000-0005-0000-0000-0000E5800000}"/>
    <cellStyle name="Percent [1] 3 4 2 4" xfId="31840" xr:uid="{00000000-0005-0000-0000-0000E6800000}"/>
    <cellStyle name="Percent [1] 3 4 2 4 2" xfId="31841" xr:uid="{00000000-0005-0000-0000-0000E7800000}"/>
    <cellStyle name="Percent [1] 3 4 2 4 3" xfId="31842" xr:uid="{00000000-0005-0000-0000-0000E8800000}"/>
    <cellStyle name="Percent [1] 3 4 2 5" xfId="31843" xr:uid="{00000000-0005-0000-0000-0000E9800000}"/>
    <cellStyle name="Percent [1] 3 4 2 5 2" xfId="31844" xr:uid="{00000000-0005-0000-0000-0000EA800000}"/>
    <cellStyle name="Percent [1] 3 4 2 5 3" xfId="31845" xr:uid="{00000000-0005-0000-0000-0000EB800000}"/>
    <cellStyle name="Percent [1] 3 4 2 6" xfId="31846" xr:uid="{00000000-0005-0000-0000-0000EC800000}"/>
    <cellStyle name="Percent [1] 3 4 2 6 2" xfId="31847" xr:uid="{00000000-0005-0000-0000-0000ED800000}"/>
    <cellStyle name="Percent [1] 3 4 2 6 3" xfId="31848" xr:uid="{00000000-0005-0000-0000-0000EE800000}"/>
    <cellStyle name="Percent [1] 3 4 2 7" xfId="31849" xr:uid="{00000000-0005-0000-0000-0000EF800000}"/>
    <cellStyle name="Percent [1] 3 4 2 8" xfId="31850" xr:uid="{00000000-0005-0000-0000-0000F0800000}"/>
    <cellStyle name="Percent [1] 3 4 3" xfId="31851" xr:uid="{00000000-0005-0000-0000-0000F1800000}"/>
    <cellStyle name="Percent [1] 3 4 3 2" xfId="31852" xr:uid="{00000000-0005-0000-0000-0000F2800000}"/>
    <cellStyle name="Percent [1] 3 4 3 2 2" xfId="31853" xr:uid="{00000000-0005-0000-0000-0000F3800000}"/>
    <cellStyle name="Percent [1] 3 4 3 2 2 2" xfId="31854" xr:uid="{00000000-0005-0000-0000-0000F4800000}"/>
    <cellStyle name="Percent [1] 3 4 3 2 2 3" xfId="31855" xr:uid="{00000000-0005-0000-0000-0000F5800000}"/>
    <cellStyle name="Percent [1] 3 4 3 2 3" xfId="31856" xr:uid="{00000000-0005-0000-0000-0000F6800000}"/>
    <cellStyle name="Percent [1] 3 4 3 2 3 2" xfId="31857" xr:uid="{00000000-0005-0000-0000-0000F7800000}"/>
    <cellStyle name="Percent [1] 3 4 3 2 3 3" xfId="31858" xr:uid="{00000000-0005-0000-0000-0000F8800000}"/>
    <cellStyle name="Percent [1] 3 4 3 2 4" xfId="31859" xr:uid="{00000000-0005-0000-0000-0000F9800000}"/>
    <cellStyle name="Percent [1] 3 4 3 2 4 2" xfId="31860" xr:uid="{00000000-0005-0000-0000-0000FA800000}"/>
    <cellStyle name="Percent [1] 3 4 3 2 4 3" xfId="31861" xr:uid="{00000000-0005-0000-0000-0000FB800000}"/>
    <cellStyle name="Percent [1] 3 4 3 2 5" xfId="31862" xr:uid="{00000000-0005-0000-0000-0000FC800000}"/>
    <cellStyle name="Percent [1] 3 4 3 2 5 2" xfId="31863" xr:uid="{00000000-0005-0000-0000-0000FD800000}"/>
    <cellStyle name="Percent [1] 3 4 3 2 5 3" xfId="31864" xr:uid="{00000000-0005-0000-0000-0000FE800000}"/>
    <cellStyle name="Percent [1] 3 4 3 2 6" xfId="31865" xr:uid="{00000000-0005-0000-0000-0000FF800000}"/>
    <cellStyle name="Percent [1] 3 4 3 2 6 2" xfId="31866" xr:uid="{00000000-0005-0000-0000-000000810000}"/>
    <cellStyle name="Percent [1] 3 4 3 2 6 3" xfId="31867" xr:uid="{00000000-0005-0000-0000-000001810000}"/>
    <cellStyle name="Percent [1] 3 4 3 2 7" xfId="31868" xr:uid="{00000000-0005-0000-0000-000002810000}"/>
    <cellStyle name="Percent [1] 3 4 3 3" xfId="31869" xr:uid="{00000000-0005-0000-0000-000003810000}"/>
    <cellStyle name="Percent [1] 3 4 3 3 2" xfId="31870" xr:uid="{00000000-0005-0000-0000-000004810000}"/>
    <cellStyle name="Percent [1] 3 4 3 3 3" xfId="31871" xr:uid="{00000000-0005-0000-0000-000005810000}"/>
    <cellStyle name="Percent [1] 3 4 3 4" xfId="31872" xr:uid="{00000000-0005-0000-0000-000006810000}"/>
    <cellStyle name="Percent [1] 3 4 3 4 2" xfId="31873" xr:uid="{00000000-0005-0000-0000-000007810000}"/>
    <cellStyle name="Percent [1] 3 4 3 4 3" xfId="31874" xr:uid="{00000000-0005-0000-0000-000008810000}"/>
    <cellStyle name="Percent [1] 3 4 3 5" xfId="31875" xr:uid="{00000000-0005-0000-0000-000009810000}"/>
    <cellStyle name="Percent [1] 3 4 3 5 2" xfId="31876" xr:uid="{00000000-0005-0000-0000-00000A810000}"/>
    <cellStyle name="Percent [1] 3 4 3 5 3" xfId="31877" xr:uid="{00000000-0005-0000-0000-00000B810000}"/>
    <cellStyle name="Percent [1] 3 4 3 6" xfId="31878" xr:uid="{00000000-0005-0000-0000-00000C810000}"/>
    <cellStyle name="Percent [1] 3 4 3 6 2" xfId="31879" xr:uid="{00000000-0005-0000-0000-00000D810000}"/>
    <cellStyle name="Percent [1] 3 4 3 6 3" xfId="31880" xr:uid="{00000000-0005-0000-0000-00000E810000}"/>
    <cellStyle name="Percent [1] 3 4 3 7" xfId="31881" xr:uid="{00000000-0005-0000-0000-00000F810000}"/>
    <cellStyle name="Percent [1] 3 4 3 8" xfId="31882" xr:uid="{00000000-0005-0000-0000-000010810000}"/>
    <cellStyle name="Percent [1] 3 4 4" xfId="31883" xr:uid="{00000000-0005-0000-0000-000011810000}"/>
    <cellStyle name="Percent [1] 3 4 4 2" xfId="31884" xr:uid="{00000000-0005-0000-0000-000012810000}"/>
    <cellStyle name="Percent [1] 3 4 4 2 2" xfId="31885" xr:uid="{00000000-0005-0000-0000-000013810000}"/>
    <cellStyle name="Percent [1] 3 4 4 2 2 2" xfId="31886" xr:uid="{00000000-0005-0000-0000-000014810000}"/>
    <cellStyle name="Percent [1] 3 4 4 2 2 3" xfId="31887" xr:uid="{00000000-0005-0000-0000-000015810000}"/>
    <cellStyle name="Percent [1] 3 4 4 2 3" xfId="31888" xr:uid="{00000000-0005-0000-0000-000016810000}"/>
    <cellStyle name="Percent [1] 3 4 4 2 3 2" xfId="31889" xr:uid="{00000000-0005-0000-0000-000017810000}"/>
    <cellStyle name="Percent [1] 3 4 4 2 3 3" xfId="31890" xr:uid="{00000000-0005-0000-0000-000018810000}"/>
    <cellStyle name="Percent [1] 3 4 4 2 4" xfId="31891" xr:uid="{00000000-0005-0000-0000-000019810000}"/>
    <cellStyle name="Percent [1] 3 4 4 2 4 2" xfId="31892" xr:uid="{00000000-0005-0000-0000-00001A810000}"/>
    <cellStyle name="Percent [1] 3 4 4 2 4 3" xfId="31893" xr:uid="{00000000-0005-0000-0000-00001B810000}"/>
    <cellStyle name="Percent [1] 3 4 4 2 5" xfId="31894" xr:uid="{00000000-0005-0000-0000-00001C810000}"/>
    <cellStyle name="Percent [1] 3 4 4 2 5 2" xfId="31895" xr:uid="{00000000-0005-0000-0000-00001D810000}"/>
    <cellStyle name="Percent [1] 3 4 4 2 5 3" xfId="31896" xr:uid="{00000000-0005-0000-0000-00001E810000}"/>
    <cellStyle name="Percent [1] 3 4 4 2 6" xfId="31897" xr:uid="{00000000-0005-0000-0000-00001F810000}"/>
    <cellStyle name="Percent [1] 3 4 4 2 6 2" xfId="31898" xr:uid="{00000000-0005-0000-0000-000020810000}"/>
    <cellStyle name="Percent [1] 3 4 4 2 6 3" xfId="31899" xr:uid="{00000000-0005-0000-0000-000021810000}"/>
    <cellStyle name="Percent [1] 3 4 4 2 7" xfId="31900" xr:uid="{00000000-0005-0000-0000-000022810000}"/>
    <cellStyle name="Percent [1] 3 4 4 3" xfId="31901" xr:uid="{00000000-0005-0000-0000-000023810000}"/>
    <cellStyle name="Percent [1] 3 4 4 3 2" xfId="31902" xr:uid="{00000000-0005-0000-0000-000024810000}"/>
    <cellStyle name="Percent [1] 3 4 4 3 3" xfId="31903" xr:uid="{00000000-0005-0000-0000-000025810000}"/>
    <cellStyle name="Percent [1] 3 4 4 4" xfId="31904" xr:uid="{00000000-0005-0000-0000-000026810000}"/>
    <cellStyle name="Percent [1] 3 4 4 4 2" xfId="31905" xr:uid="{00000000-0005-0000-0000-000027810000}"/>
    <cellStyle name="Percent [1] 3 4 4 4 3" xfId="31906" xr:uid="{00000000-0005-0000-0000-000028810000}"/>
    <cellStyle name="Percent [1] 3 4 4 5" xfId="31907" xr:uid="{00000000-0005-0000-0000-000029810000}"/>
    <cellStyle name="Percent [1] 3 4 4 5 2" xfId="31908" xr:uid="{00000000-0005-0000-0000-00002A810000}"/>
    <cellStyle name="Percent [1] 3 4 4 5 3" xfId="31909" xr:uid="{00000000-0005-0000-0000-00002B810000}"/>
    <cellStyle name="Percent [1] 3 4 4 6" xfId="31910" xr:uid="{00000000-0005-0000-0000-00002C810000}"/>
    <cellStyle name="Percent [1] 3 4 4 6 2" xfId="31911" xr:uid="{00000000-0005-0000-0000-00002D810000}"/>
    <cellStyle name="Percent [1] 3 4 4 6 3" xfId="31912" xr:uid="{00000000-0005-0000-0000-00002E810000}"/>
    <cellStyle name="Percent [1] 3 4 4 7" xfId="31913" xr:uid="{00000000-0005-0000-0000-00002F810000}"/>
    <cellStyle name="Percent [1] 3 4 4 8" xfId="31914" xr:uid="{00000000-0005-0000-0000-000030810000}"/>
    <cellStyle name="Percent [1] 3 4 5" xfId="31915" xr:uid="{00000000-0005-0000-0000-000031810000}"/>
    <cellStyle name="Percent [1] 3 4 5 2" xfId="31916" xr:uid="{00000000-0005-0000-0000-000032810000}"/>
    <cellStyle name="Percent [1] 3 4 5 2 2" xfId="31917" xr:uid="{00000000-0005-0000-0000-000033810000}"/>
    <cellStyle name="Percent [1] 3 4 5 2 3" xfId="31918" xr:uid="{00000000-0005-0000-0000-000034810000}"/>
    <cellStyle name="Percent [1] 3 4 5 3" xfId="31919" xr:uid="{00000000-0005-0000-0000-000035810000}"/>
    <cellStyle name="Percent [1] 3 4 5 3 2" xfId="31920" xr:uid="{00000000-0005-0000-0000-000036810000}"/>
    <cellStyle name="Percent [1] 3 4 5 3 3" xfId="31921" xr:uid="{00000000-0005-0000-0000-000037810000}"/>
    <cellStyle name="Percent [1] 3 4 5 4" xfId="31922" xr:uid="{00000000-0005-0000-0000-000038810000}"/>
    <cellStyle name="Percent [1] 3 4 5 4 2" xfId="31923" xr:uid="{00000000-0005-0000-0000-000039810000}"/>
    <cellStyle name="Percent [1] 3 4 5 4 3" xfId="31924" xr:uid="{00000000-0005-0000-0000-00003A810000}"/>
    <cellStyle name="Percent [1] 3 4 5 5" xfId="31925" xr:uid="{00000000-0005-0000-0000-00003B810000}"/>
    <cellStyle name="Percent [1] 3 4 5 5 2" xfId="31926" xr:uid="{00000000-0005-0000-0000-00003C810000}"/>
    <cellStyle name="Percent [1] 3 4 5 5 3" xfId="31927" xr:uid="{00000000-0005-0000-0000-00003D810000}"/>
    <cellStyle name="Percent [1] 3 4 5 6" xfId="31928" xr:uid="{00000000-0005-0000-0000-00003E810000}"/>
    <cellStyle name="Percent [1] 3 4 5 6 2" xfId="31929" xr:uid="{00000000-0005-0000-0000-00003F810000}"/>
    <cellStyle name="Percent [1] 3 4 5 6 3" xfId="31930" xr:uid="{00000000-0005-0000-0000-000040810000}"/>
    <cellStyle name="Percent [1] 3 4 5 7" xfId="31931" xr:uid="{00000000-0005-0000-0000-000041810000}"/>
    <cellStyle name="Percent [1] 3 4 6" xfId="31932" xr:uid="{00000000-0005-0000-0000-000042810000}"/>
    <cellStyle name="Percent [1] 3 4 6 2" xfId="31933" xr:uid="{00000000-0005-0000-0000-000043810000}"/>
    <cellStyle name="Percent [1] 3 4 6 3" xfId="31934" xr:uid="{00000000-0005-0000-0000-000044810000}"/>
    <cellStyle name="Percent [1] 3 4 7" xfId="31935" xr:uid="{00000000-0005-0000-0000-000045810000}"/>
    <cellStyle name="Percent [1] 3 4 7 2" xfId="31936" xr:uid="{00000000-0005-0000-0000-000046810000}"/>
    <cellStyle name="Percent [1] 3 4 7 3" xfId="31937" xr:uid="{00000000-0005-0000-0000-000047810000}"/>
    <cellStyle name="Percent [1] 3 4 8" xfId="31938" xr:uid="{00000000-0005-0000-0000-000048810000}"/>
    <cellStyle name="Percent [1] 3 4 8 2" xfId="31939" xr:uid="{00000000-0005-0000-0000-000049810000}"/>
    <cellStyle name="Percent [1] 3 4 8 3" xfId="31940" xr:uid="{00000000-0005-0000-0000-00004A810000}"/>
    <cellStyle name="Percent [1] 3 4 9" xfId="31941" xr:uid="{00000000-0005-0000-0000-00004B810000}"/>
    <cellStyle name="Percent [1] 3 4 9 2" xfId="31942" xr:uid="{00000000-0005-0000-0000-00004C810000}"/>
    <cellStyle name="Percent [1] 3 4 9 3" xfId="31943" xr:uid="{00000000-0005-0000-0000-00004D810000}"/>
    <cellStyle name="Percent [1] 3 5" xfId="31944" xr:uid="{00000000-0005-0000-0000-00004E810000}"/>
    <cellStyle name="Percent [1] 3 5 2" xfId="31945" xr:uid="{00000000-0005-0000-0000-00004F810000}"/>
    <cellStyle name="Percent [1] 3 5 2 2" xfId="31946" xr:uid="{00000000-0005-0000-0000-000050810000}"/>
    <cellStyle name="Percent [1] 3 5 2 3" xfId="31947" xr:uid="{00000000-0005-0000-0000-000051810000}"/>
    <cellStyle name="Percent [1] 3 5 3" xfId="31948" xr:uid="{00000000-0005-0000-0000-000052810000}"/>
    <cellStyle name="Percent [1] 3 5 3 2" xfId="31949" xr:uid="{00000000-0005-0000-0000-000053810000}"/>
    <cellStyle name="Percent [1] 3 5 3 3" xfId="31950" xr:uid="{00000000-0005-0000-0000-000054810000}"/>
    <cellStyle name="Percent [1] 3 5 4" xfId="31951" xr:uid="{00000000-0005-0000-0000-000055810000}"/>
    <cellStyle name="Percent [1] 3 5 4 2" xfId="31952" xr:uid="{00000000-0005-0000-0000-000056810000}"/>
    <cellStyle name="Percent [1] 3 5 4 3" xfId="31953" xr:uid="{00000000-0005-0000-0000-000057810000}"/>
    <cellStyle name="Percent [1] 3 5 5" xfId="31954" xr:uid="{00000000-0005-0000-0000-000058810000}"/>
    <cellStyle name="Percent [1] 3 5 5 2" xfId="31955" xr:uid="{00000000-0005-0000-0000-000059810000}"/>
    <cellStyle name="Percent [1] 3 5 5 3" xfId="31956" xr:uid="{00000000-0005-0000-0000-00005A810000}"/>
    <cellStyle name="Percent [1] 3 5 6" xfId="31957" xr:uid="{00000000-0005-0000-0000-00005B810000}"/>
    <cellStyle name="Percent [1] 3 5 6 2" xfId="31958" xr:uid="{00000000-0005-0000-0000-00005C810000}"/>
    <cellStyle name="Percent [1] 3 5 6 3" xfId="31959" xr:uid="{00000000-0005-0000-0000-00005D810000}"/>
    <cellStyle name="Percent [1] 3 5 7" xfId="31960" xr:uid="{00000000-0005-0000-0000-00005E810000}"/>
    <cellStyle name="Percent [1] 3 6" xfId="31961" xr:uid="{00000000-0005-0000-0000-00005F810000}"/>
    <cellStyle name="Percent [1] 3 6 2" xfId="31962" xr:uid="{00000000-0005-0000-0000-000060810000}"/>
    <cellStyle name="Percent [1] 3 6 3" xfId="31963" xr:uid="{00000000-0005-0000-0000-000061810000}"/>
    <cellStyle name="Percent [1] 3 7" xfId="31964" xr:uid="{00000000-0005-0000-0000-000062810000}"/>
    <cellStyle name="Percent [1] 3 7 2" xfId="31965" xr:uid="{00000000-0005-0000-0000-000063810000}"/>
    <cellStyle name="Percent [1] 3 7 3" xfId="31966" xr:uid="{00000000-0005-0000-0000-000064810000}"/>
    <cellStyle name="Percent [1] 3 8" xfId="31967" xr:uid="{00000000-0005-0000-0000-000065810000}"/>
    <cellStyle name="Percent [1] 3 8 2" xfId="31968" xr:uid="{00000000-0005-0000-0000-000066810000}"/>
    <cellStyle name="Percent [1] 3 8 3" xfId="31969" xr:uid="{00000000-0005-0000-0000-000067810000}"/>
    <cellStyle name="Percent [1] 3 9" xfId="31970" xr:uid="{00000000-0005-0000-0000-000068810000}"/>
    <cellStyle name="Percent [1] 3 9 2" xfId="31971" xr:uid="{00000000-0005-0000-0000-000069810000}"/>
    <cellStyle name="Percent [1] 3 9 3" xfId="31972" xr:uid="{00000000-0005-0000-0000-00006A810000}"/>
    <cellStyle name="Percent [1] 4" xfId="31973" xr:uid="{00000000-0005-0000-0000-00006B810000}"/>
    <cellStyle name="Percent [1] 4 10" xfId="31974" xr:uid="{00000000-0005-0000-0000-00006C810000}"/>
    <cellStyle name="Percent [1] 4 11" xfId="31975" xr:uid="{00000000-0005-0000-0000-00006D810000}"/>
    <cellStyle name="Percent [1] 4 2" xfId="31976" xr:uid="{00000000-0005-0000-0000-00006E810000}"/>
    <cellStyle name="Percent [1] 4 2 10" xfId="31977" xr:uid="{00000000-0005-0000-0000-00006F810000}"/>
    <cellStyle name="Percent [1] 4 2 11" xfId="31978" xr:uid="{00000000-0005-0000-0000-000070810000}"/>
    <cellStyle name="Percent [1] 4 2 2" xfId="31979" xr:uid="{00000000-0005-0000-0000-000071810000}"/>
    <cellStyle name="Percent [1] 4 2 2 2" xfId="31980" xr:uid="{00000000-0005-0000-0000-000072810000}"/>
    <cellStyle name="Percent [1] 4 2 2 2 2" xfId="31981" xr:uid="{00000000-0005-0000-0000-000073810000}"/>
    <cellStyle name="Percent [1] 4 2 2 2 2 2" xfId="31982" xr:uid="{00000000-0005-0000-0000-000074810000}"/>
    <cellStyle name="Percent [1] 4 2 2 2 2 3" xfId="31983" xr:uid="{00000000-0005-0000-0000-000075810000}"/>
    <cellStyle name="Percent [1] 4 2 2 2 3" xfId="31984" xr:uid="{00000000-0005-0000-0000-000076810000}"/>
    <cellStyle name="Percent [1] 4 2 2 2 3 2" xfId="31985" xr:uid="{00000000-0005-0000-0000-000077810000}"/>
    <cellStyle name="Percent [1] 4 2 2 2 3 3" xfId="31986" xr:uid="{00000000-0005-0000-0000-000078810000}"/>
    <cellStyle name="Percent [1] 4 2 2 2 4" xfId="31987" xr:uid="{00000000-0005-0000-0000-000079810000}"/>
    <cellStyle name="Percent [1] 4 2 2 2 4 2" xfId="31988" xr:uid="{00000000-0005-0000-0000-00007A810000}"/>
    <cellStyle name="Percent [1] 4 2 2 2 4 3" xfId="31989" xr:uid="{00000000-0005-0000-0000-00007B810000}"/>
    <cellStyle name="Percent [1] 4 2 2 2 5" xfId="31990" xr:uid="{00000000-0005-0000-0000-00007C810000}"/>
    <cellStyle name="Percent [1] 4 2 2 2 5 2" xfId="31991" xr:uid="{00000000-0005-0000-0000-00007D810000}"/>
    <cellStyle name="Percent [1] 4 2 2 2 5 3" xfId="31992" xr:uid="{00000000-0005-0000-0000-00007E810000}"/>
    <cellStyle name="Percent [1] 4 2 2 2 6" xfId="31993" xr:uid="{00000000-0005-0000-0000-00007F810000}"/>
    <cellStyle name="Percent [1] 4 2 2 2 6 2" xfId="31994" xr:uid="{00000000-0005-0000-0000-000080810000}"/>
    <cellStyle name="Percent [1] 4 2 2 2 6 3" xfId="31995" xr:uid="{00000000-0005-0000-0000-000081810000}"/>
    <cellStyle name="Percent [1] 4 2 2 2 7" xfId="31996" xr:uid="{00000000-0005-0000-0000-000082810000}"/>
    <cellStyle name="Percent [1] 4 2 2 3" xfId="31997" xr:uid="{00000000-0005-0000-0000-000083810000}"/>
    <cellStyle name="Percent [1] 4 2 2 3 2" xfId="31998" xr:uid="{00000000-0005-0000-0000-000084810000}"/>
    <cellStyle name="Percent [1] 4 2 2 3 3" xfId="31999" xr:uid="{00000000-0005-0000-0000-000085810000}"/>
    <cellStyle name="Percent [1] 4 2 2 4" xfId="32000" xr:uid="{00000000-0005-0000-0000-000086810000}"/>
    <cellStyle name="Percent [1] 4 2 2 4 2" xfId="32001" xr:uid="{00000000-0005-0000-0000-000087810000}"/>
    <cellStyle name="Percent [1] 4 2 2 4 3" xfId="32002" xr:uid="{00000000-0005-0000-0000-000088810000}"/>
    <cellStyle name="Percent [1] 4 2 2 5" xfId="32003" xr:uid="{00000000-0005-0000-0000-000089810000}"/>
    <cellStyle name="Percent [1] 4 2 2 5 2" xfId="32004" xr:uid="{00000000-0005-0000-0000-00008A810000}"/>
    <cellStyle name="Percent [1] 4 2 2 5 3" xfId="32005" xr:uid="{00000000-0005-0000-0000-00008B810000}"/>
    <cellStyle name="Percent [1] 4 2 2 6" xfId="32006" xr:uid="{00000000-0005-0000-0000-00008C810000}"/>
    <cellStyle name="Percent [1] 4 2 2 6 2" xfId="32007" xr:uid="{00000000-0005-0000-0000-00008D810000}"/>
    <cellStyle name="Percent [1] 4 2 2 6 3" xfId="32008" xr:uid="{00000000-0005-0000-0000-00008E810000}"/>
    <cellStyle name="Percent [1] 4 2 2 7" xfId="32009" xr:uid="{00000000-0005-0000-0000-00008F810000}"/>
    <cellStyle name="Percent [1] 4 2 2 8" xfId="32010" xr:uid="{00000000-0005-0000-0000-000090810000}"/>
    <cellStyle name="Percent [1] 4 2 3" xfId="32011" xr:uid="{00000000-0005-0000-0000-000091810000}"/>
    <cellStyle name="Percent [1] 4 2 3 2" xfId="32012" xr:uid="{00000000-0005-0000-0000-000092810000}"/>
    <cellStyle name="Percent [1] 4 2 3 2 2" xfId="32013" xr:uid="{00000000-0005-0000-0000-000093810000}"/>
    <cellStyle name="Percent [1] 4 2 3 2 2 2" xfId="32014" xr:uid="{00000000-0005-0000-0000-000094810000}"/>
    <cellStyle name="Percent [1] 4 2 3 2 2 3" xfId="32015" xr:uid="{00000000-0005-0000-0000-000095810000}"/>
    <cellStyle name="Percent [1] 4 2 3 2 3" xfId="32016" xr:uid="{00000000-0005-0000-0000-000096810000}"/>
    <cellStyle name="Percent [1] 4 2 3 2 3 2" xfId="32017" xr:uid="{00000000-0005-0000-0000-000097810000}"/>
    <cellStyle name="Percent [1] 4 2 3 2 3 3" xfId="32018" xr:uid="{00000000-0005-0000-0000-000098810000}"/>
    <cellStyle name="Percent [1] 4 2 3 2 4" xfId="32019" xr:uid="{00000000-0005-0000-0000-000099810000}"/>
    <cellStyle name="Percent [1] 4 2 3 2 4 2" xfId="32020" xr:uid="{00000000-0005-0000-0000-00009A810000}"/>
    <cellStyle name="Percent [1] 4 2 3 2 4 3" xfId="32021" xr:uid="{00000000-0005-0000-0000-00009B810000}"/>
    <cellStyle name="Percent [1] 4 2 3 2 5" xfId="32022" xr:uid="{00000000-0005-0000-0000-00009C810000}"/>
    <cellStyle name="Percent [1] 4 2 3 2 5 2" xfId="32023" xr:uid="{00000000-0005-0000-0000-00009D810000}"/>
    <cellStyle name="Percent [1] 4 2 3 2 5 3" xfId="32024" xr:uid="{00000000-0005-0000-0000-00009E810000}"/>
    <cellStyle name="Percent [1] 4 2 3 2 6" xfId="32025" xr:uid="{00000000-0005-0000-0000-00009F810000}"/>
    <cellStyle name="Percent [1] 4 2 3 2 6 2" xfId="32026" xr:uid="{00000000-0005-0000-0000-0000A0810000}"/>
    <cellStyle name="Percent [1] 4 2 3 2 6 3" xfId="32027" xr:uid="{00000000-0005-0000-0000-0000A1810000}"/>
    <cellStyle name="Percent [1] 4 2 3 2 7" xfId="32028" xr:uid="{00000000-0005-0000-0000-0000A2810000}"/>
    <cellStyle name="Percent [1] 4 2 3 3" xfId="32029" xr:uid="{00000000-0005-0000-0000-0000A3810000}"/>
    <cellStyle name="Percent [1] 4 2 3 3 2" xfId="32030" xr:uid="{00000000-0005-0000-0000-0000A4810000}"/>
    <cellStyle name="Percent [1] 4 2 3 3 3" xfId="32031" xr:uid="{00000000-0005-0000-0000-0000A5810000}"/>
    <cellStyle name="Percent [1] 4 2 3 4" xfId="32032" xr:uid="{00000000-0005-0000-0000-0000A6810000}"/>
    <cellStyle name="Percent [1] 4 2 3 4 2" xfId="32033" xr:uid="{00000000-0005-0000-0000-0000A7810000}"/>
    <cellStyle name="Percent [1] 4 2 3 4 3" xfId="32034" xr:uid="{00000000-0005-0000-0000-0000A8810000}"/>
    <cellStyle name="Percent [1] 4 2 3 5" xfId="32035" xr:uid="{00000000-0005-0000-0000-0000A9810000}"/>
    <cellStyle name="Percent [1] 4 2 3 5 2" xfId="32036" xr:uid="{00000000-0005-0000-0000-0000AA810000}"/>
    <cellStyle name="Percent [1] 4 2 3 5 3" xfId="32037" xr:uid="{00000000-0005-0000-0000-0000AB810000}"/>
    <cellStyle name="Percent [1] 4 2 3 6" xfId="32038" xr:uid="{00000000-0005-0000-0000-0000AC810000}"/>
    <cellStyle name="Percent [1] 4 2 3 6 2" xfId="32039" xr:uid="{00000000-0005-0000-0000-0000AD810000}"/>
    <cellStyle name="Percent [1] 4 2 3 6 3" xfId="32040" xr:uid="{00000000-0005-0000-0000-0000AE810000}"/>
    <cellStyle name="Percent [1] 4 2 3 7" xfId="32041" xr:uid="{00000000-0005-0000-0000-0000AF810000}"/>
    <cellStyle name="Percent [1] 4 2 3 8" xfId="32042" xr:uid="{00000000-0005-0000-0000-0000B0810000}"/>
    <cellStyle name="Percent [1] 4 2 4" xfId="32043" xr:uid="{00000000-0005-0000-0000-0000B1810000}"/>
    <cellStyle name="Percent [1] 4 2 4 2" xfId="32044" xr:uid="{00000000-0005-0000-0000-0000B2810000}"/>
    <cellStyle name="Percent [1] 4 2 4 2 2" xfId="32045" xr:uid="{00000000-0005-0000-0000-0000B3810000}"/>
    <cellStyle name="Percent [1] 4 2 4 2 2 2" xfId="32046" xr:uid="{00000000-0005-0000-0000-0000B4810000}"/>
    <cellStyle name="Percent [1] 4 2 4 2 2 3" xfId="32047" xr:uid="{00000000-0005-0000-0000-0000B5810000}"/>
    <cellStyle name="Percent [1] 4 2 4 2 3" xfId="32048" xr:uid="{00000000-0005-0000-0000-0000B6810000}"/>
    <cellStyle name="Percent [1] 4 2 4 2 3 2" xfId="32049" xr:uid="{00000000-0005-0000-0000-0000B7810000}"/>
    <cellStyle name="Percent [1] 4 2 4 2 3 3" xfId="32050" xr:uid="{00000000-0005-0000-0000-0000B8810000}"/>
    <cellStyle name="Percent [1] 4 2 4 2 4" xfId="32051" xr:uid="{00000000-0005-0000-0000-0000B9810000}"/>
    <cellStyle name="Percent [1] 4 2 4 2 4 2" xfId="32052" xr:uid="{00000000-0005-0000-0000-0000BA810000}"/>
    <cellStyle name="Percent [1] 4 2 4 2 4 3" xfId="32053" xr:uid="{00000000-0005-0000-0000-0000BB810000}"/>
    <cellStyle name="Percent [1] 4 2 4 2 5" xfId="32054" xr:uid="{00000000-0005-0000-0000-0000BC810000}"/>
    <cellStyle name="Percent [1] 4 2 4 2 5 2" xfId="32055" xr:uid="{00000000-0005-0000-0000-0000BD810000}"/>
    <cellStyle name="Percent [1] 4 2 4 2 5 3" xfId="32056" xr:uid="{00000000-0005-0000-0000-0000BE810000}"/>
    <cellStyle name="Percent [1] 4 2 4 2 6" xfId="32057" xr:uid="{00000000-0005-0000-0000-0000BF810000}"/>
    <cellStyle name="Percent [1] 4 2 4 2 6 2" xfId="32058" xr:uid="{00000000-0005-0000-0000-0000C0810000}"/>
    <cellStyle name="Percent [1] 4 2 4 2 6 3" xfId="32059" xr:uid="{00000000-0005-0000-0000-0000C1810000}"/>
    <cellStyle name="Percent [1] 4 2 4 2 7" xfId="32060" xr:uid="{00000000-0005-0000-0000-0000C2810000}"/>
    <cellStyle name="Percent [1] 4 2 4 3" xfId="32061" xr:uid="{00000000-0005-0000-0000-0000C3810000}"/>
    <cellStyle name="Percent [1] 4 2 4 3 2" xfId="32062" xr:uid="{00000000-0005-0000-0000-0000C4810000}"/>
    <cellStyle name="Percent [1] 4 2 4 3 3" xfId="32063" xr:uid="{00000000-0005-0000-0000-0000C5810000}"/>
    <cellStyle name="Percent [1] 4 2 4 4" xfId="32064" xr:uid="{00000000-0005-0000-0000-0000C6810000}"/>
    <cellStyle name="Percent [1] 4 2 4 4 2" xfId="32065" xr:uid="{00000000-0005-0000-0000-0000C7810000}"/>
    <cellStyle name="Percent [1] 4 2 4 4 3" xfId="32066" xr:uid="{00000000-0005-0000-0000-0000C8810000}"/>
    <cellStyle name="Percent [1] 4 2 4 5" xfId="32067" xr:uid="{00000000-0005-0000-0000-0000C9810000}"/>
    <cellStyle name="Percent [1] 4 2 4 5 2" xfId="32068" xr:uid="{00000000-0005-0000-0000-0000CA810000}"/>
    <cellStyle name="Percent [1] 4 2 4 5 3" xfId="32069" xr:uid="{00000000-0005-0000-0000-0000CB810000}"/>
    <cellStyle name="Percent [1] 4 2 4 6" xfId="32070" xr:uid="{00000000-0005-0000-0000-0000CC810000}"/>
    <cellStyle name="Percent [1] 4 2 4 6 2" xfId="32071" xr:uid="{00000000-0005-0000-0000-0000CD810000}"/>
    <cellStyle name="Percent [1] 4 2 4 6 3" xfId="32072" xr:uid="{00000000-0005-0000-0000-0000CE810000}"/>
    <cellStyle name="Percent [1] 4 2 4 7" xfId="32073" xr:uid="{00000000-0005-0000-0000-0000CF810000}"/>
    <cellStyle name="Percent [1] 4 2 4 8" xfId="32074" xr:uid="{00000000-0005-0000-0000-0000D0810000}"/>
    <cellStyle name="Percent [1] 4 2 5" xfId="32075" xr:uid="{00000000-0005-0000-0000-0000D1810000}"/>
    <cellStyle name="Percent [1] 4 2 5 2" xfId="32076" xr:uid="{00000000-0005-0000-0000-0000D2810000}"/>
    <cellStyle name="Percent [1] 4 2 5 2 2" xfId="32077" xr:uid="{00000000-0005-0000-0000-0000D3810000}"/>
    <cellStyle name="Percent [1] 4 2 5 2 3" xfId="32078" xr:uid="{00000000-0005-0000-0000-0000D4810000}"/>
    <cellStyle name="Percent [1] 4 2 5 3" xfId="32079" xr:uid="{00000000-0005-0000-0000-0000D5810000}"/>
    <cellStyle name="Percent [1] 4 2 5 3 2" xfId="32080" xr:uid="{00000000-0005-0000-0000-0000D6810000}"/>
    <cellStyle name="Percent [1] 4 2 5 3 3" xfId="32081" xr:uid="{00000000-0005-0000-0000-0000D7810000}"/>
    <cellStyle name="Percent [1] 4 2 5 4" xfId="32082" xr:uid="{00000000-0005-0000-0000-0000D8810000}"/>
    <cellStyle name="Percent [1] 4 2 5 4 2" xfId="32083" xr:uid="{00000000-0005-0000-0000-0000D9810000}"/>
    <cellStyle name="Percent [1] 4 2 5 4 3" xfId="32084" xr:uid="{00000000-0005-0000-0000-0000DA810000}"/>
    <cellStyle name="Percent [1] 4 2 5 5" xfId="32085" xr:uid="{00000000-0005-0000-0000-0000DB810000}"/>
    <cellStyle name="Percent [1] 4 2 5 5 2" xfId="32086" xr:uid="{00000000-0005-0000-0000-0000DC810000}"/>
    <cellStyle name="Percent [1] 4 2 5 5 3" xfId="32087" xr:uid="{00000000-0005-0000-0000-0000DD810000}"/>
    <cellStyle name="Percent [1] 4 2 5 6" xfId="32088" xr:uid="{00000000-0005-0000-0000-0000DE810000}"/>
    <cellStyle name="Percent [1] 4 2 5 6 2" xfId="32089" xr:uid="{00000000-0005-0000-0000-0000DF810000}"/>
    <cellStyle name="Percent [1] 4 2 5 6 3" xfId="32090" xr:uid="{00000000-0005-0000-0000-0000E0810000}"/>
    <cellStyle name="Percent [1] 4 2 5 7" xfId="32091" xr:uid="{00000000-0005-0000-0000-0000E1810000}"/>
    <cellStyle name="Percent [1] 4 2 6" xfId="32092" xr:uid="{00000000-0005-0000-0000-0000E2810000}"/>
    <cellStyle name="Percent [1] 4 2 6 2" xfId="32093" xr:uid="{00000000-0005-0000-0000-0000E3810000}"/>
    <cellStyle name="Percent [1] 4 2 6 3" xfId="32094" xr:uid="{00000000-0005-0000-0000-0000E4810000}"/>
    <cellStyle name="Percent [1] 4 2 7" xfId="32095" xr:uid="{00000000-0005-0000-0000-0000E5810000}"/>
    <cellStyle name="Percent [1] 4 2 7 2" xfId="32096" xr:uid="{00000000-0005-0000-0000-0000E6810000}"/>
    <cellStyle name="Percent [1] 4 2 7 3" xfId="32097" xr:uid="{00000000-0005-0000-0000-0000E7810000}"/>
    <cellStyle name="Percent [1] 4 2 8" xfId="32098" xr:uid="{00000000-0005-0000-0000-0000E8810000}"/>
    <cellStyle name="Percent [1] 4 2 8 2" xfId="32099" xr:uid="{00000000-0005-0000-0000-0000E9810000}"/>
    <cellStyle name="Percent [1] 4 2 8 3" xfId="32100" xr:uid="{00000000-0005-0000-0000-0000EA810000}"/>
    <cellStyle name="Percent [1] 4 2 9" xfId="32101" xr:uid="{00000000-0005-0000-0000-0000EB810000}"/>
    <cellStyle name="Percent [1] 4 2 9 2" xfId="32102" xr:uid="{00000000-0005-0000-0000-0000EC810000}"/>
    <cellStyle name="Percent [1] 4 2 9 3" xfId="32103" xr:uid="{00000000-0005-0000-0000-0000ED810000}"/>
    <cellStyle name="Percent [1] 4 3" xfId="32104" xr:uid="{00000000-0005-0000-0000-0000EE810000}"/>
    <cellStyle name="Percent [1] 4 3 10" xfId="32105" xr:uid="{00000000-0005-0000-0000-0000EF810000}"/>
    <cellStyle name="Percent [1] 4 3 11" xfId="32106" xr:uid="{00000000-0005-0000-0000-0000F0810000}"/>
    <cellStyle name="Percent [1] 4 3 2" xfId="32107" xr:uid="{00000000-0005-0000-0000-0000F1810000}"/>
    <cellStyle name="Percent [1] 4 3 2 2" xfId="32108" xr:uid="{00000000-0005-0000-0000-0000F2810000}"/>
    <cellStyle name="Percent [1] 4 3 2 2 2" xfId="32109" xr:uid="{00000000-0005-0000-0000-0000F3810000}"/>
    <cellStyle name="Percent [1] 4 3 2 2 2 2" xfId="32110" xr:uid="{00000000-0005-0000-0000-0000F4810000}"/>
    <cellStyle name="Percent [1] 4 3 2 2 2 3" xfId="32111" xr:uid="{00000000-0005-0000-0000-0000F5810000}"/>
    <cellStyle name="Percent [1] 4 3 2 2 3" xfId="32112" xr:uid="{00000000-0005-0000-0000-0000F6810000}"/>
    <cellStyle name="Percent [1] 4 3 2 2 3 2" xfId="32113" xr:uid="{00000000-0005-0000-0000-0000F7810000}"/>
    <cellStyle name="Percent [1] 4 3 2 2 3 3" xfId="32114" xr:uid="{00000000-0005-0000-0000-0000F8810000}"/>
    <cellStyle name="Percent [1] 4 3 2 2 4" xfId="32115" xr:uid="{00000000-0005-0000-0000-0000F9810000}"/>
    <cellStyle name="Percent [1] 4 3 2 2 4 2" xfId="32116" xr:uid="{00000000-0005-0000-0000-0000FA810000}"/>
    <cellStyle name="Percent [1] 4 3 2 2 4 3" xfId="32117" xr:uid="{00000000-0005-0000-0000-0000FB810000}"/>
    <cellStyle name="Percent [1] 4 3 2 2 5" xfId="32118" xr:uid="{00000000-0005-0000-0000-0000FC810000}"/>
    <cellStyle name="Percent [1] 4 3 2 2 5 2" xfId="32119" xr:uid="{00000000-0005-0000-0000-0000FD810000}"/>
    <cellStyle name="Percent [1] 4 3 2 2 5 3" xfId="32120" xr:uid="{00000000-0005-0000-0000-0000FE810000}"/>
    <cellStyle name="Percent [1] 4 3 2 2 6" xfId="32121" xr:uid="{00000000-0005-0000-0000-0000FF810000}"/>
    <cellStyle name="Percent [1] 4 3 2 2 6 2" xfId="32122" xr:uid="{00000000-0005-0000-0000-000000820000}"/>
    <cellStyle name="Percent [1] 4 3 2 2 6 3" xfId="32123" xr:uid="{00000000-0005-0000-0000-000001820000}"/>
    <cellStyle name="Percent [1] 4 3 2 2 7" xfId="32124" xr:uid="{00000000-0005-0000-0000-000002820000}"/>
    <cellStyle name="Percent [1] 4 3 2 3" xfId="32125" xr:uid="{00000000-0005-0000-0000-000003820000}"/>
    <cellStyle name="Percent [1] 4 3 2 3 2" xfId="32126" xr:uid="{00000000-0005-0000-0000-000004820000}"/>
    <cellStyle name="Percent [1] 4 3 2 3 3" xfId="32127" xr:uid="{00000000-0005-0000-0000-000005820000}"/>
    <cellStyle name="Percent [1] 4 3 2 4" xfId="32128" xr:uid="{00000000-0005-0000-0000-000006820000}"/>
    <cellStyle name="Percent [1] 4 3 2 4 2" xfId="32129" xr:uid="{00000000-0005-0000-0000-000007820000}"/>
    <cellStyle name="Percent [1] 4 3 2 4 3" xfId="32130" xr:uid="{00000000-0005-0000-0000-000008820000}"/>
    <cellStyle name="Percent [1] 4 3 2 5" xfId="32131" xr:uid="{00000000-0005-0000-0000-000009820000}"/>
    <cellStyle name="Percent [1] 4 3 2 5 2" xfId="32132" xr:uid="{00000000-0005-0000-0000-00000A820000}"/>
    <cellStyle name="Percent [1] 4 3 2 5 3" xfId="32133" xr:uid="{00000000-0005-0000-0000-00000B820000}"/>
    <cellStyle name="Percent [1] 4 3 2 6" xfId="32134" xr:uid="{00000000-0005-0000-0000-00000C820000}"/>
    <cellStyle name="Percent [1] 4 3 2 6 2" xfId="32135" xr:uid="{00000000-0005-0000-0000-00000D820000}"/>
    <cellStyle name="Percent [1] 4 3 2 6 3" xfId="32136" xr:uid="{00000000-0005-0000-0000-00000E820000}"/>
    <cellStyle name="Percent [1] 4 3 2 7" xfId="32137" xr:uid="{00000000-0005-0000-0000-00000F820000}"/>
    <cellStyle name="Percent [1] 4 3 2 8" xfId="32138" xr:uid="{00000000-0005-0000-0000-000010820000}"/>
    <cellStyle name="Percent [1] 4 3 3" xfId="32139" xr:uid="{00000000-0005-0000-0000-000011820000}"/>
    <cellStyle name="Percent [1] 4 3 3 2" xfId="32140" xr:uid="{00000000-0005-0000-0000-000012820000}"/>
    <cellStyle name="Percent [1] 4 3 3 2 2" xfId="32141" xr:uid="{00000000-0005-0000-0000-000013820000}"/>
    <cellStyle name="Percent [1] 4 3 3 2 2 2" xfId="32142" xr:uid="{00000000-0005-0000-0000-000014820000}"/>
    <cellStyle name="Percent [1] 4 3 3 2 2 3" xfId="32143" xr:uid="{00000000-0005-0000-0000-000015820000}"/>
    <cellStyle name="Percent [1] 4 3 3 2 3" xfId="32144" xr:uid="{00000000-0005-0000-0000-000016820000}"/>
    <cellStyle name="Percent [1] 4 3 3 2 3 2" xfId="32145" xr:uid="{00000000-0005-0000-0000-000017820000}"/>
    <cellStyle name="Percent [1] 4 3 3 2 3 3" xfId="32146" xr:uid="{00000000-0005-0000-0000-000018820000}"/>
    <cellStyle name="Percent [1] 4 3 3 2 4" xfId="32147" xr:uid="{00000000-0005-0000-0000-000019820000}"/>
    <cellStyle name="Percent [1] 4 3 3 2 4 2" xfId="32148" xr:uid="{00000000-0005-0000-0000-00001A820000}"/>
    <cellStyle name="Percent [1] 4 3 3 2 4 3" xfId="32149" xr:uid="{00000000-0005-0000-0000-00001B820000}"/>
    <cellStyle name="Percent [1] 4 3 3 2 5" xfId="32150" xr:uid="{00000000-0005-0000-0000-00001C820000}"/>
    <cellStyle name="Percent [1] 4 3 3 2 5 2" xfId="32151" xr:uid="{00000000-0005-0000-0000-00001D820000}"/>
    <cellStyle name="Percent [1] 4 3 3 2 5 3" xfId="32152" xr:uid="{00000000-0005-0000-0000-00001E820000}"/>
    <cellStyle name="Percent [1] 4 3 3 2 6" xfId="32153" xr:uid="{00000000-0005-0000-0000-00001F820000}"/>
    <cellStyle name="Percent [1] 4 3 3 2 6 2" xfId="32154" xr:uid="{00000000-0005-0000-0000-000020820000}"/>
    <cellStyle name="Percent [1] 4 3 3 2 6 3" xfId="32155" xr:uid="{00000000-0005-0000-0000-000021820000}"/>
    <cellStyle name="Percent [1] 4 3 3 2 7" xfId="32156" xr:uid="{00000000-0005-0000-0000-000022820000}"/>
    <cellStyle name="Percent [1] 4 3 3 3" xfId="32157" xr:uid="{00000000-0005-0000-0000-000023820000}"/>
    <cellStyle name="Percent [1] 4 3 3 3 2" xfId="32158" xr:uid="{00000000-0005-0000-0000-000024820000}"/>
    <cellStyle name="Percent [1] 4 3 3 3 3" xfId="32159" xr:uid="{00000000-0005-0000-0000-000025820000}"/>
    <cellStyle name="Percent [1] 4 3 3 4" xfId="32160" xr:uid="{00000000-0005-0000-0000-000026820000}"/>
    <cellStyle name="Percent [1] 4 3 3 4 2" xfId="32161" xr:uid="{00000000-0005-0000-0000-000027820000}"/>
    <cellStyle name="Percent [1] 4 3 3 4 3" xfId="32162" xr:uid="{00000000-0005-0000-0000-000028820000}"/>
    <cellStyle name="Percent [1] 4 3 3 5" xfId="32163" xr:uid="{00000000-0005-0000-0000-000029820000}"/>
    <cellStyle name="Percent [1] 4 3 3 5 2" xfId="32164" xr:uid="{00000000-0005-0000-0000-00002A820000}"/>
    <cellStyle name="Percent [1] 4 3 3 5 3" xfId="32165" xr:uid="{00000000-0005-0000-0000-00002B820000}"/>
    <cellStyle name="Percent [1] 4 3 3 6" xfId="32166" xr:uid="{00000000-0005-0000-0000-00002C820000}"/>
    <cellStyle name="Percent [1] 4 3 3 6 2" xfId="32167" xr:uid="{00000000-0005-0000-0000-00002D820000}"/>
    <cellStyle name="Percent [1] 4 3 3 6 3" xfId="32168" xr:uid="{00000000-0005-0000-0000-00002E820000}"/>
    <cellStyle name="Percent [1] 4 3 3 7" xfId="32169" xr:uid="{00000000-0005-0000-0000-00002F820000}"/>
    <cellStyle name="Percent [1] 4 3 3 8" xfId="32170" xr:uid="{00000000-0005-0000-0000-000030820000}"/>
    <cellStyle name="Percent [1] 4 3 4" xfId="32171" xr:uid="{00000000-0005-0000-0000-000031820000}"/>
    <cellStyle name="Percent [1] 4 3 4 2" xfId="32172" xr:uid="{00000000-0005-0000-0000-000032820000}"/>
    <cellStyle name="Percent [1] 4 3 4 2 2" xfId="32173" xr:uid="{00000000-0005-0000-0000-000033820000}"/>
    <cellStyle name="Percent [1] 4 3 4 2 2 2" xfId="32174" xr:uid="{00000000-0005-0000-0000-000034820000}"/>
    <cellStyle name="Percent [1] 4 3 4 2 2 3" xfId="32175" xr:uid="{00000000-0005-0000-0000-000035820000}"/>
    <cellStyle name="Percent [1] 4 3 4 2 3" xfId="32176" xr:uid="{00000000-0005-0000-0000-000036820000}"/>
    <cellStyle name="Percent [1] 4 3 4 2 3 2" xfId="32177" xr:uid="{00000000-0005-0000-0000-000037820000}"/>
    <cellStyle name="Percent [1] 4 3 4 2 3 3" xfId="32178" xr:uid="{00000000-0005-0000-0000-000038820000}"/>
    <cellStyle name="Percent [1] 4 3 4 2 4" xfId="32179" xr:uid="{00000000-0005-0000-0000-000039820000}"/>
    <cellStyle name="Percent [1] 4 3 4 2 4 2" xfId="32180" xr:uid="{00000000-0005-0000-0000-00003A820000}"/>
    <cellStyle name="Percent [1] 4 3 4 2 4 3" xfId="32181" xr:uid="{00000000-0005-0000-0000-00003B820000}"/>
    <cellStyle name="Percent [1] 4 3 4 2 5" xfId="32182" xr:uid="{00000000-0005-0000-0000-00003C820000}"/>
    <cellStyle name="Percent [1] 4 3 4 2 5 2" xfId="32183" xr:uid="{00000000-0005-0000-0000-00003D820000}"/>
    <cellStyle name="Percent [1] 4 3 4 2 5 3" xfId="32184" xr:uid="{00000000-0005-0000-0000-00003E820000}"/>
    <cellStyle name="Percent [1] 4 3 4 2 6" xfId="32185" xr:uid="{00000000-0005-0000-0000-00003F820000}"/>
    <cellStyle name="Percent [1] 4 3 4 2 6 2" xfId="32186" xr:uid="{00000000-0005-0000-0000-000040820000}"/>
    <cellStyle name="Percent [1] 4 3 4 2 6 3" xfId="32187" xr:uid="{00000000-0005-0000-0000-000041820000}"/>
    <cellStyle name="Percent [1] 4 3 4 2 7" xfId="32188" xr:uid="{00000000-0005-0000-0000-000042820000}"/>
    <cellStyle name="Percent [1] 4 3 4 3" xfId="32189" xr:uid="{00000000-0005-0000-0000-000043820000}"/>
    <cellStyle name="Percent [1] 4 3 4 3 2" xfId="32190" xr:uid="{00000000-0005-0000-0000-000044820000}"/>
    <cellStyle name="Percent [1] 4 3 4 3 3" xfId="32191" xr:uid="{00000000-0005-0000-0000-000045820000}"/>
    <cellStyle name="Percent [1] 4 3 4 4" xfId="32192" xr:uid="{00000000-0005-0000-0000-000046820000}"/>
    <cellStyle name="Percent [1] 4 3 4 4 2" xfId="32193" xr:uid="{00000000-0005-0000-0000-000047820000}"/>
    <cellStyle name="Percent [1] 4 3 4 4 3" xfId="32194" xr:uid="{00000000-0005-0000-0000-000048820000}"/>
    <cellStyle name="Percent [1] 4 3 4 5" xfId="32195" xr:uid="{00000000-0005-0000-0000-000049820000}"/>
    <cellStyle name="Percent [1] 4 3 4 5 2" xfId="32196" xr:uid="{00000000-0005-0000-0000-00004A820000}"/>
    <cellStyle name="Percent [1] 4 3 4 5 3" xfId="32197" xr:uid="{00000000-0005-0000-0000-00004B820000}"/>
    <cellStyle name="Percent [1] 4 3 4 6" xfId="32198" xr:uid="{00000000-0005-0000-0000-00004C820000}"/>
    <cellStyle name="Percent [1] 4 3 4 6 2" xfId="32199" xr:uid="{00000000-0005-0000-0000-00004D820000}"/>
    <cellStyle name="Percent [1] 4 3 4 6 3" xfId="32200" xr:uid="{00000000-0005-0000-0000-00004E820000}"/>
    <cellStyle name="Percent [1] 4 3 4 7" xfId="32201" xr:uid="{00000000-0005-0000-0000-00004F820000}"/>
    <cellStyle name="Percent [1] 4 3 4 8" xfId="32202" xr:uid="{00000000-0005-0000-0000-000050820000}"/>
    <cellStyle name="Percent [1] 4 3 5" xfId="32203" xr:uid="{00000000-0005-0000-0000-000051820000}"/>
    <cellStyle name="Percent [1] 4 3 5 2" xfId="32204" xr:uid="{00000000-0005-0000-0000-000052820000}"/>
    <cellStyle name="Percent [1] 4 3 5 2 2" xfId="32205" xr:uid="{00000000-0005-0000-0000-000053820000}"/>
    <cellStyle name="Percent [1] 4 3 5 2 3" xfId="32206" xr:uid="{00000000-0005-0000-0000-000054820000}"/>
    <cellStyle name="Percent [1] 4 3 5 3" xfId="32207" xr:uid="{00000000-0005-0000-0000-000055820000}"/>
    <cellStyle name="Percent [1] 4 3 5 3 2" xfId="32208" xr:uid="{00000000-0005-0000-0000-000056820000}"/>
    <cellStyle name="Percent [1] 4 3 5 3 3" xfId="32209" xr:uid="{00000000-0005-0000-0000-000057820000}"/>
    <cellStyle name="Percent [1] 4 3 5 4" xfId="32210" xr:uid="{00000000-0005-0000-0000-000058820000}"/>
    <cellStyle name="Percent [1] 4 3 5 4 2" xfId="32211" xr:uid="{00000000-0005-0000-0000-000059820000}"/>
    <cellStyle name="Percent [1] 4 3 5 4 3" xfId="32212" xr:uid="{00000000-0005-0000-0000-00005A820000}"/>
    <cellStyle name="Percent [1] 4 3 5 5" xfId="32213" xr:uid="{00000000-0005-0000-0000-00005B820000}"/>
    <cellStyle name="Percent [1] 4 3 5 5 2" xfId="32214" xr:uid="{00000000-0005-0000-0000-00005C820000}"/>
    <cellStyle name="Percent [1] 4 3 5 5 3" xfId="32215" xr:uid="{00000000-0005-0000-0000-00005D820000}"/>
    <cellStyle name="Percent [1] 4 3 5 6" xfId="32216" xr:uid="{00000000-0005-0000-0000-00005E820000}"/>
    <cellStyle name="Percent [1] 4 3 5 6 2" xfId="32217" xr:uid="{00000000-0005-0000-0000-00005F820000}"/>
    <cellStyle name="Percent [1] 4 3 5 6 3" xfId="32218" xr:uid="{00000000-0005-0000-0000-000060820000}"/>
    <cellStyle name="Percent [1] 4 3 5 7" xfId="32219" xr:uid="{00000000-0005-0000-0000-000061820000}"/>
    <cellStyle name="Percent [1] 4 3 6" xfId="32220" xr:uid="{00000000-0005-0000-0000-000062820000}"/>
    <cellStyle name="Percent [1] 4 3 6 2" xfId="32221" xr:uid="{00000000-0005-0000-0000-000063820000}"/>
    <cellStyle name="Percent [1] 4 3 6 3" xfId="32222" xr:uid="{00000000-0005-0000-0000-000064820000}"/>
    <cellStyle name="Percent [1] 4 3 7" xfId="32223" xr:uid="{00000000-0005-0000-0000-000065820000}"/>
    <cellStyle name="Percent [1] 4 3 7 2" xfId="32224" xr:uid="{00000000-0005-0000-0000-000066820000}"/>
    <cellStyle name="Percent [1] 4 3 7 3" xfId="32225" xr:uid="{00000000-0005-0000-0000-000067820000}"/>
    <cellStyle name="Percent [1] 4 3 8" xfId="32226" xr:uid="{00000000-0005-0000-0000-000068820000}"/>
    <cellStyle name="Percent [1] 4 3 8 2" xfId="32227" xr:uid="{00000000-0005-0000-0000-000069820000}"/>
    <cellStyle name="Percent [1] 4 3 8 3" xfId="32228" xr:uid="{00000000-0005-0000-0000-00006A820000}"/>
    <cellStyle name="Percent [1] 4 3 9" xfId="32229" xr:uid="{00000000-0005-0000-0000-00006B820000}"/>
    <cellStyle name="Percent [1] 4 3 9 2" xfId="32230" xr:uid="{00000000-0005-0000-0000-00006C820000}"/>
    <cellStyle name="Percent [1] 4 3 9 3" xfId="32231" xr:uid="{00000000-0005-0000-0000-00006D820000}"/>
    <cellStyle name="Percent [1] 4 4" xfId="32232" xr:uid="{00000000-0005-0000-0000-00006E820000}"/>
    <cellStyle name="Percent [1] 4 4 10" xfId="32233" xr:uid="{00000000-0005-0000-0000-00006F820000}"/>
    <cellStyle name="Percent [1] 4 4 11" xfId="32234" xr:uid="{00000000-0005-0000-0000-000070820000}"/>
    <cellStyle name="Percent [1] 4 4 2" xfId="32235" xr:uid="{00000000-0005-0000-0000-000071820000}"/>
    <cellStyle name="Percent [1] 4 4 2 2" xfId="32236" xr:uid="{00000000-0005-0000-0000-000072820000}"/>
    <cellStyle name="Percent [1] 4 4 2 2 2" xfId="32237" xr:uid="{00000000-0005-0000-0000-000073820000}"/>
    <cellStyle name="Percent [1] 4 4 2 2 2 2" xfId="32238" xr:uid="{00000000-0005-0000-0000-000074820000}"/>
    <cellStyle name="Percent [1] 4 4 2 2 2 3" xfId="32239" xr:uid="{00000000-0005-0000-0000-000075820000}"/>
    <cellStyle name="Percent [1] 4 4 2 2 3" xfId="32240" xr:uid="{00000000-0005-0000-0000-000076820000}"/>
    <cellStyle name="Percent [1] 4 4 2 2 3 2" xfId="32241" xr:uid="{00000000-0005-0000-0000-000077820000}"/>
    <cellStyle name="Percent [1] 4 4 2 2 3 3" xfId="32242" xr:uid="{00000000-0005-0000-0000-000078820000}"/>
    <cellStyle name="Percent [1] 4 4 2 2 4" xfId="32243" xr:uid="{00000000-0005-0000-0000-000079820000}"/>
    <cellStyle name="Percent [1] 4 4 2 2 4 2" xfId="32244" xr:uid="{00000000-0005-0000-0000-00007A820000}"/>
    <cellStyle name="Percent [1] 4 4 2 2 4 3" xfId="32245" xr:uid="{00000000-0005-0000-0000-00007B820000}"/>
    <cellStyle name="Percent [1] 4 4 2 2 5" xfId="32246" xr:uid="{00000000-0005-0000-0000-00007C820000}"/>
    <cellStyle name="Percent [1] 4 4 2 2 5 2" xfId="32247" xr:uid="{00000000-0005-0000-0000-00007D820000}"/>
    <cellStyle name="Percent [1] 4 4 2 2 5 3" xfId="32248" xr:uid="{00000000-0005-0000-0000-00007E820000}"/>
    <cellStyle name="Percent [1] 4 4 2 2 6" xfId="32249" xr:uid="{00000000-0005-0000-0000-00007F820000}"/>
    <cellStyle name="Percent [1] 4 4 2 2 6 2" xfId="32250" xr:uid="{00000000-0005-0000-0000-000080820000}"/>
    <cellStyle name="Percent [1] 4 4 2 2 6 3" xfId="32251" xr:uid="{00000000-0005-0000-0000-000081820000}"/>
    <cellStyle name="Percent [1] 4 4 2 2 7" xfId="32252" xr:uid="{00000000-0005-0000-0000-000082820000}"/>
    <cellStyle name="Percent [1] 4 4 2 3" xfId="32253" xr:uid="{00000000-0005-0000-0000-000083820000}"/>
    <cellStyle name="Percent [1] 4 4 2 3 2" xfId="32254" xr:uid="{00000000-0005-0000-0000-000084820000}"/>
    <cellStyle name="Percent [1] 4 4 2 3 3" xfId="32255" xr:uid="{00000000-0005-0000-0000-000085820000}"/>
    <cellStyle name="Percent [1] 4 4 2 4" xfId="32256" xr:uid="{00000000-0005-0000-0000-000086820000}"/>
    <cellStyle name="Percent [1] 4 4 2 4 2" xfId="32257" xr:uid="{00000000-0005-0000-0000-000087820000}"/>
    <cellStyle name="Percent [1] 4 4 2 4 3" xfId="32258" xr:uid="{00000000-0005-0000-0000-000088820000}"/>
    <cellStyle name="Percent [1] 4 4 2 5" xfId="32259" xr:uid="{00000000-0005-0000-0000-000089820000}"/>
    <cellStyle name="Percent [1] 4 4 2 5 2" xfId="32260" xr:uid="{00000000-0005-0000-0000-00008A820000}"/>
    <cellStyle name="Percent [1] 4 4 2 5 3" xfId="32261" xr:uid="{00000000-0005-0000-0000-00008B820000}"/>
    <cellStyle name="Percent [1] 4 4 2 6" xfId="32262" xr:uid="{00000000-0005-0000-0000-00008C820000}"/>
    <cellStyle name="Percent [1] 4 4 2 6 2" xfId="32263" xr:uid="{00000000-0005-0000-0000-00008D820000}"/>
    <cellStyle name="Percent [1] 4 4 2 6 3" xfId="32264" xr:uid="{00000000-0005-0000-0000-00008E820000}"/>
    <cellStyle name="Percent [1] 4 4 2 7" xfId="32265" xr:uid="{00000000-0005-0000-0000-00008F820000}"/>
    <cellStyle name="Percent [1] 4 4 2 8" xfId="32266" xr:uid="{00000000-0005-0000-0000-000090820000}"/>
    <cellStyle name="Percent [1] 4 4 3" xfId="32267" xr:uid="{00000000-0005-0000-0000-000091820000}"/>
    <cellStyle name="Percent [1] 4 4 3 2" xfId="32268" xr:uid="{00000000-0005-0000-0000-000092820000}"/>
    <cellStyle name="Percent [1] 4 4 3 2 2" xfId="32269" xr:uid="{00000000-0005-0000-0000-000093820000}"/>
    <cellStyle name="Percent [1] 4 4 3 2 2 2" xfId="32270" xr:uid="{00000000-0005-0000-0000-000094820000}"/>
    <cellStyle name="Percent [1] 4 4 3 2 2 3" xfId="32271" xr:uid="{00000000-0005-0000-0000-000095820000}"/>
    <cellStyle name="Percent [1] 4 4 3 2 3" xfId="32272" xr:uid="{00000000-0005-0000-0000-000096820000}"/>
    <cellStyle name="Percent [1] 4 4 3 2 3 2" xfId="32273" xr:uid="{00000000-0005-0000-0000-000097820000}"/>
    <cellStyle name="Percent [1] 4 4 3 2 3 3" xfId="32274" xr:uid="{00000000-0005-0000-0000-000098820000}"/>
    <cellStyle name="Percent [1] 4 4 3 2 4" xfId="32275" xr:uid="{00000000-0005-0000-0000-000099820000}"/>
    <cellStyle name="Percent [1] 4 4 3 2 4 2" xfId="32276" xr:uid="{00000000-0005-0000-0000-00009A820000}"/>
    <cellStyle name="Percent [1] 4 4 3 2 4 3" xfId="32277" xr:uid="{00000000-0005-0000-0000-00009B820000}"/>
    <cellStyle name="Percent [1] 4 4 3 2 5" xfId="32278" xr:uid="{00000000-0005-0000-0000-00009C820000}"/>
    <cellStyle name="Percent [1] 4 4 3 2 5 2" xfId="32279" xr:uid="{00000000-0005-0000-0000-00009D820000}"/>
    <cellStyle name="Percent [1] 4 4 3 2 5 3" xfId="32280" xr:uid="{00000000-0005-0000-0000-00009E820000}"/>
    <cellStyle name="Percent [1] 4 4 3 2 6" xfId="32281" xr:uid="{00000000-0005-0000-0000-00009F820000}"/>
    <cellStyle name="Percent [1] 4 4 3 2 6 2" xfId="32282" xr:uid="{00000000-0005-0000-0000-0000A0820000}"/>
    <cellStyle name="Percent [1] 4 4 3 2 6 3" xfId="32283" xr:uid="{00000000-0005-0000-0000-0000A1820000}"/>
    <cellStyle name="Percent [1] 4 4 3 2 7" xfId="32284" xr:uid="{00000000-0005-0000-0000-0000A2820000}"/>
    <cellStyle name="Percent [1] 4 4 3 3" xfId="32285" xr:uid="{00000000-0005-0000-0000-0000A3820000}"/>
    <cellStyle name="Percent [1] 4 4 3 3 2" xfId="32286" xr:uid="{00000000-0005-0000-0000-0000A4820000}"/>
    <cellStyle name="Percent [1] 4 4 3 3 3" xfId="32287" xr:uid="{00000000-0005-0000-0000-0000A5820000}"/>
    <cellStyle name="Percent [1] 4 4 3 4" xfId="32288" xr:uid="{00000000-0005-0000-0000-0000A6820000}"/>
    <cellStyle name="Percent [1] 4 4 3 4 2" xfId="32289" xr:uid="{00000000-0005-0000-0000-0000A7820000}"/>
    <cellStyle name="Percent [1] 4 4 3 4 3" xfId="32290" xr:uid="{00000000-0005-0000-0000-0000A8820000}"/>
    <cellStyle name="Percent [1] 4 4 3 5" xfId="32291" xr:uid="{00000000-0005-0000-0000-0000A9820000}"/>
    <cellStyle name="Percent [1] 4 4 3 5 2" xfId="32292" xr:uid="{00000000-0005-0000-0000-0000AA820000}"/>
    <cellStyle name="Percent [1] 4 4 3 5 3" xfId="32293" xr:uid="{00000000-0005-0000-0000-0000AB820000}"/>
    <cellStyle name="Percent [1] 4 4 3 6" xfId="32294" xr:uid="{00000000-0005-0000-0000-0000AC820000}"/>
    <cellStyle name="Percent [1] 4 4 3 6 2" xfId="32295" xr:uid="{00000000-0005-0000-0000-0000AD820000}"/>
    <cellStyle name="Percent [1] 4 4 3 6 3" xfId="32296" xr:uid="{00000000-0005-0000-0000-0000AE820000}"/>
    <cellStyle name="Percent [1] 4 4 3 7" xfId="32297" xr:uid="{00000000-0005-0000-0000-0000AF820000}"/>
    <cellStyle name="Percent [1] 4 4 3 8" xfId="32298" xr:uid="{00000000-0005-0000-0000-0000B0820000}"/>
    <cellStyle name="Percent [1] 4 4 4" xfId="32299" xr:uid="{00000000-0005-0000-0000-0000B1820000}"/>
    <cellStyle name="Percent [1] 4 4 4 2" xfId="32300" xr:uid="{00000000-0005-0000-0000-0000B2820000}"/>
    <cellStyle name="Percent [1] 4 4 4 2 2" xfId="32301" xr:uid="{00000000-0005-0000-0000-0000B3820000}"/>
    <cellStyle name="Percent [1] 4 4 4 2 2 2" xfId="32302" xr:uid="{00000000-0005-0000-0000-0000B4820000}"/>
    <cellStyle name="Percent [1] 4 4 4 2 2 3" xfId="32303" xr:uid="{00000000-0005-0000-0000-0000B5820000}"/>
    <cellStyle name="Percent [1] 4 4 4 2 3" xfId="32304" xr:uid="{00000000-0005-0000-0000-0000B6820000}"/>
    <cellStyle name="Percent [1] 4 4 4 2 3 2" xfId="32305" xr:uid="{00000000-0005-0000-0000-0000B7820000}"/>
    <cellStyle name="Percent [1] 4 4 4 2 3 3" xfId="32306" xr:uid="{00000000-0005-0000-0000-0000B8820000}"/>
    <cellStyle name="Percent [1] 4 4 4 2 4" xfId="32307" xr:uid="{00000000-0005-0000-0000-0000B9820000}"/>
    <cellStyle name="Percent [1] 4 4 4 2 4 2" xfId="32308" xr:uid="{00000000-0005-0000-0000-0000BA820000}"/>
    <cellStyle name="Percent [1] 4 4 4 2 4 3" xfId="32309" xr:uid="{00000000-0005-0000-0000-0000BB820000}"/>
    <cellStyle name="Percent [1] 4 4 4 2 5" xfId="32310" xr:uid="{00000000-0005-0000-0000-0000BC820000}"/>
    <cellStyle name="Percent [1] 4 4 4 2 5 2" xfId="32311" xr:uid="{00000000-0005-0000-0000-0000BD820000}"/>
    <cellStyle name="Percent [1] 4 4 4 2 5 3" xfId="32312" xr:uid="{00000000-0005-0000-0000-0000BE820000}"/>
    <cellStyle name="Percent [1] 4 4 4 2 6" xfId="32313" xr:uid="{00000000-0005-0000-0000-0000BF820000}"/>
    <cellStyle name="Percent [1] 4 4 4 2 6 2" xfId="32314" xr:uid="{00000000-0005-0000-0000-0000C0820000}"/>
    <cellStyle name="Percent [1] 4 4 4 2 6 3" xfId="32315" xr:uid="{00000000-0005-0000-0000-0000C1820000}"/>
    <cellStyle name="Percent [1] 4 4 4 2 7" xfId="32316" xr:uid="{00000000-0005-0000-0000-0000C2820000}"/>
    <cellStyle name="Percent [1] 4 4 4 3" xfId="32317" xr:uid="{00000000-0005-0000-0000-0000C3820000}"/>
    <cellStyle name="Percent [1] 4 4 4 3 2" xfId="32318" xr:uid="{00000000-0005-0000-0000-0000C4820000}"/>
    <cellStyle name="Percent [1] 4 4 4 3 3" xfId="32319" xr:uid="{00000000-0005-0000-0000-0000C5820000}"/>
    <cellStyle name="Percent [1] 4 4 4 4" xfId="32320" xr:uid="{00000000-0005-0000-0000-0000C6820000}"/>
    <cellStyle name="Percent [1] 4 4 4 4 2" xfId="32321" xr:uid="{00000000-0005-0000-0000-0000C7820000}"/>
    <cellStyle name="Percent [1] 4 4 4 4 3" xfId="32322" xr:uid="{00000000-0005-0000-0000-0000C8820000}"/>
    <cellStyle name="Percent [1] 4 4 4 5" xfId="32323" xr:uid="{00000000-0005-0000-0000-0000C9820000}"/>
    <cellStyle name="Percent [1] 4 4 4 5 2" xfId="32324" xr:uid="{00000000-0005-0000-0000-0000CA820000}"/>
    <cellStyle name="Percent [1] 4 4 4 5 3" xfId="32325" xr:uid="{00000000-0005-0000-0000-0000CB820000}"/>
    <cellStyle name="Percent [1] 4 4 4 6" xfId="32326" xr:uid="{00000000-0005-0000-0000-0000CC820000}"/>
    <cellStyle name="Percent [1] 4 4 4 6 2" xfId="32327" xr:uid="{00000000-0005-0000-0000-0000CD820000}"/>
    <cellStyle name="Percent [1] 4 4 4 6 3" xfId="32328" xr:uid="{00000000-0005-0000-0000-0000CE820000}"/>
    <cellStyle name="Percent [1] 4 4 4 7" xfId="32329" xr:uid="{00000000-0005-0000-0000-0000CF820000}"/>
    <cellStyle name="Percent [1] 4 4 4 8" xfId="32330" xr:uid="{00000000-0005-0000-0000-0000D0820000}"/>
    <cellStyle name="Percent [1] 4 4 5" xfId="32331" xr:uid="{00000000-0005-0000-0000-0000D1820000}"/>
    <cellStyle name="Percent [1] 4 4 5 2" xfId="32332" xr:uid="{00000000-0005-0000-0000-0000D2820000}"/>
    <cellStyle name="Percent [1] 4 4 5 2 2" xfId="32333" xr:uid="{00000000-0005-0000-0000-0000D3820000}"/>
    <cellStyle name="Percent [1] 4 4 5 2 3" xfId="32334" xr:uid="{00000000-0005-0000-0000-0000D4820000}"/>
    <cellStyle name="Percent [1] 4 4 5 3" xfId="32335" xr:uid="{00000000-0005-0000-0000-0000D5820000}"/>
    <cellStyle name="Percent [1] 4 4 5 3 2" xfId="32336" xr:uid="{00000000-0005-0000-0000-0000D6820000}"/>
    <cellStyle name="Percent [1] 4 4 5 3 3" xfId="32337" xr:uid="{00000000-0005-0000-0000-0000D7820000}"/>
    <cellStyle name="Percent [1] 4 4 5 4" xfId="32338" xr:uid="{00000000-0005-0000-0000-0000D8820000}"/>
    <cellStyle name="Percent [1] 4 4 5 4 2" xfId="32339" xr:uid="{00000000-0005-0000-0000-0000D9820000}"/>
    <cellStyle name="Percent [1] 4 4 5 4 3" xfId="32340" xr:uid="{00000000-0005-0000-0000-0000DA820000}"/>
    <cellStyle name="Percent [1] 4 4 5 5" xfId="32341" xr:uid="{00000000-0005-0000-0000-0000DB820000}"/>
    <cellStyle name="Percent [1] 4 4 5 5 2" xfId="32342" xr:uid="{00000000-0005-0000-0000-0000DC820000}"/>
    <cellStyle name="Percent [1] 4 4 5 5 3" xfId="32343" xr:uid="{00000000-0005-0000-0000-0000DD820000}"/>
    <cellStyle name="Percent [1] 4 4 5 6" xfId="32344" xr:uid="{00000000-0005-0000-0000-0000DE820000}"/>
    <cellStyle name="Percent [1] 4 4 5 6 2" xfId="32345" xr:uid="{00000000-0005-0000-0000-0000DF820000}"/>
    <cellStyle name="Percent [1] 4 4 5 6 3" xfId="32346" xr:uid="{00000000-0005-0000-0000-0000E0820000}"/>
    <cellStyle name="Percent [1] 4 4 5 7" xfId="32347" xr:uid="{00000000-0005-0000-0000-0000E1820000}"/>
    <cellStyle name="Percent [1] 4 4 6" xfId="32348" xr:uid="{00000000-0005-0000-0000-0000E2820000}"/>
    <cellStyle name="Percent [1] 4 4 6 2" xfId="32349" xr:uid="{00000000-0005-0000-0000-0000E3820000}"/>
    <cellStyle name="Percent [1] 4 4 6 3" xfId="32350" xr:uid="{00000000-0005-0000-0000-0000E4820000}"/>
    <cellStyle name="Percent [1] 4 4 7" xfId="32351" xr:uid="{00000000-0005-0000-0000-0000E5820000}"/>
    <cellStyle name="Percent [1] 4 4 7 2" xfId="32352" xr:uid="{00000000-0005-0000-0000-0000E6820000}"/>
    <cellStyle name="Percent [1] 4 4 7 3" xfId="32353" xr:uid="{00000000-0005-0000-0000-0000E7820000}"/>
    <cellStyle name="Percent [1] 4 4 8" xfId="32354" xr:uid="{00000000-0005-0000-0000-0000E8820000}"/>
    <cellStyle name="Percent [1] 4 4 8 2" xfId="32355" xr:uid="{00000000-0005-0000-0000-0000E9820000}"/>
    <cellStyle name="Percent [1] 4 4 8 3" xfId="32356" xr:uid="{00000000-0005-0000-0000-0000EA820000}"/>
    <cellStyle name="Percent [1] 4 4 9" xfId="32357" xr:uid="{00000000-0005-0000-0000-0000EB820000}"/>
    <cellStyle name="Percent [1] 4 4 9 2" xfId="32358" xr:uid="{00000000-0005-0000-0000-0000EC820000}"/>
    <cellStyle name="Percent [1] 4 4 9 3" xfId="32359" xr:uid="{00000000-0005-0000-0000-0000ED820000}"/>
    <cellStyle name="Percent [1] 4 5" xfId="32360" xr:uid="{00000000-0005-0000-0000-0000EE820000}"/>
    <cellStyle name="Percent [1] 4 5 2" xfId="32361" xr:uid="{00000000-0005-0000-0000-0000EF820000}"/>
    <cellStyle name="Percent [1] 4 5 2 2" xfId="32362" xr:uid="{00000000-0005-0000-0000-0000F0820000}"/>
    <cellStyle name="Percent [1] 4 5 2 3" xfId="32363" xr:uid="{00000000-0005-0000-0000-0000F1820000}"/>
    <cellStyle name="Percent [1] 4 5 3" xfId="32364" xr:uid="{00000000-0005-0000-0000-0000F2820000}"/>
    <cellStyle name="Percent [1] 4 5 3 2" xfId="32365" xr:uid="{00000000-0005-0000-0000-0000F3820000}"/>
    <cellStyle name="Percent [1] 4 5 3 3" xfId="32366" xr:uid="{00000000-0005-0000-0000-0000F4820000}"/>
    <cellStyle name="Percent [1] 4 5 4" xfId="32367" xr:uid="{00000000-0005-0000-0000-0000F5820000}"/>
    <cellStyle name="Percent [1] 4 5 4 2" xfId="32368" xr:uid="{00000000-0005-0000-0000-0000F6820000}"/>
    <cellStyle name="Percent [1] 4 5 4 3" xfId="32369" xr:uid="{00000000-0005-0000-0000-0000F7820000}"/>
    <cellStyle name="Percent [1] 4 5 5" xfId="32370" xr:uid="{00000000-0005-0000-0000-0000F8820000}"/>
    <cellStyle name="Percent [1] 4 5 5 2" xfId="32371" xr:uid="{00000000-0005-0000-0000-0000F9820000}"/>
    <cellStyle name="Percent [1] 4 5 5 3" xfId="32372" xr:uid="{00000000-0005-0000-0000-0000FA820000}"/>
    <cellStyle name="Percent [1] 4 5 6" xfId="32373" xr:uid="{00000000-0005-0000-0000-0000FB820000}"/>
    <cellStyle name="Percent [1] 4 5 6 2" xfId="32374" xr:uid="{00000000-0005-0000-0000-0000FC820000}"/>
    <cellStyle name="Percent [1] 4 5 6 3" xfId="32375" xr:uid="{00000000-0005-0000-0000-0000FD820000}"/>
    <cellStyle name="Percent [1] 4 5 7" xfId="32376" xr:uid="{00000000-0005-0000-0000-0000FE820000}"/>
    <cellStyle name="Percent [1] 4 6" xfId="32377" xr:uid="{00000000-0005-0000-0000-0000FF820000}"/>
    <cellStyle name="Percent [1] 4 6 2" xfId="32378" xr:uid="{00000000-0005-0000-0000-000000830000}"/>
    <cellStyle name="Percent [1] 4 6 3" xfId="32379" xr:uid="{00000000-0005-0000-0000-000001830000}"/>
    <cellStyle name="Percent [1] 4 7" xfId="32380" xr:uid="{00000000-0005-0000-0000-000002830000}"/>
    <cellStyle name="Percent [1] 4 7 2" xfId="32381" xr:uid="{00000000-0005-0000-0000-000003830000}"/>
    <cellStyle name="Percent [1] 4 7 3" xfId="32382" xr:uid="{00000000-0005-0000-0000-000004830000}"/>
    <cellStyle name="Percent [1] 4 8" xfId="32383" xr:uid="{00000000-0005-0000-0000-000005830000}"/>
    <cellStyle name="Percent [1] 4 8 2" xfId="32384" xr:uid="{00000000-0005-0000-0000-000006830000}"/>
    <cellStyle name="Percent [1] 4 8 3" xfId="32385" xr:uid="{00000000-0005-0000-0000-000007830000}"/>
    <cellStyle name="Percent [1] 4 9" xfId="32386" xr:uid="{00000000-0005-0000-0000-000008830000}"/>
    <cellStyle name="Percent [1] 4 9 2" xfId="32387" xr:uid="{00000000-0005-0000-0000-000009830000}"/>
    <cellStyle name="Percent [1] 4 9 3" xfId="32388" xr:uid="{00000000-0005-0000-0000-00000A830000}"/>
    <cellStyle name="Percent [1] 5" xfId="32389" xr:uid="{00000000-0005-0000-0000-00000B830000}"/>
    <cellStyle name="Percent [1] 5 10" xfId="32390" xr:uid="{00000000-0005-0000-0000-00000C830000}"/>
    <cellStyle name="Percent [1] 5 11" xfId="32391" xr:uid="{00000000-0005-0000-0000-00000D830000}"/>
    <cellStyle name="Percent [1] 5 2" xfId="32392" xr:uid="{00000000-0005-0000-0000-00000E830000}"/>
    <cellStyle name="Percent [1] 5 2 10" xfId="32393" xr:uid="{00000000-0005-0000-0000-00000F830000}"/>
    <cellStyle name="Percent [1] 5 2 11" xfId="32394" xr:uid="{00000000-0005-0000-0000-000010830000}"/>
    <cellStyle name="Percent [1] 5 2 2" xfId="32395" xr:uid="{00000000-0005-0000-0000-000011830000}"/>
    <cellStyle name="Percent [1] 5 2 2 2" xfId="32396" xr:uid="{00000000-0005-0000-0000-000012830000}"/>
    <cellStyle name="Percent [1] 5 2 2 2 2" xfId="32397" xr:uid="{00000000-0005-0000-0000-000013830000}"/>
    <cellStyle name="Percent [1] 5 2 2 2 2 2" xfId="32398" xr:uid="{00000000-0005-0000-0000-000014830000}"/>
    <cellStyle name="Percent [1] 5 2 2 2 2 3" xfId="32399" xr:uid="{00000000-0005-0000-0000-000015830000}"/>
    <cellStyle name="Percent [1] 5 2 2 2 3" xfId="32400" xr:uid="{00000000-0005-0000-0000-000016830000}"/>
    <cellStyle name="Percent [1] 5 2 2 2 3 2" xfId="32401" xr:uid="{00000000-0005-0000-0000-000017830000}"/>
    <cellStyle name="Percent [1] 5 2 2 2 3 3" xfId="32402" xr:uid="{00000000-0005-0000-0000-000018830000}"/>
    <cellStyle name="Percent [1] 5 2 2 2 4" xfId="32403" xr:uid="{00000000-0005-0000-0000-000019830000}"/>
    <cellStyle name="Percent [1] 5 2 2 2 4 2" xfId="32404" xr:uid="{00000000-0005-0000-0000-00001A830000}"/>
    <cellStyle name="Percent [1] 5 2 2 2 4 3" xfId="32405" xr:uid="{00000000-0005-0000-0000-00001B830000}"/>
    <cellStyle name="Percent [1] 5 2 2 2 5" xfId="32406" xr:uid="{00000000-0005-0000-0000-00001C830000}"/>
    <cellStyle name="Percent [1] 5 2 2 2 5 2" xfId="32407" xr:uid="{00000000-0005-0000-0000-00001D830000}"/>
    <cellStyle name="Percent [1] 5 2 2 2 5 3" xfId="32408" xr:uid="{00000000-0005-0000-0000-00001E830000}"/>
    <cellStyle name="Percent [1] 5 2 2 2 6" xfId="32409" xr:uid="{00000000-0005-0000-0000-00001F830000}"/>
    <cellStyle name="Percent [1] 5 2 2 2 6 2" xfId="32410" xr:uid="{00000000-0005-0000-0000-000020830000}"/>
    <cellStyle name="Percent [1] 5 2 2 2 6 3" xfId="32411" xr:uid="{00000000-0005-0000-0000-000021830000}"/>
    <cellStyle name="Percent [1] 5 2 2 2 7" xfId="32412" xr:uid="{00000000-0005-0000-0000-000022830000}"/>
    <cellStyle name="Percent [1] 5 2 2 3" xfId="32413" xr:uid="{00000000-0005-0000-0000-000023830000}"/>
    <cellStyle name="Percent [1] 5 2 2 3 2" xfId="32414" xr:uid="{00000000-0005-0000-0000-000024830000}"/>
    <cellStyle name="Percent [1] 5 2 2 3 3" xfId="32415" xr:uid="{00000000-0005-0000-0000-000025830000}"/>
    <cellStyle name="Percent [1] 5 2 2 4" xfId="32416" xr:uid="{00000000-0005-0000-0000-000026830000}"/>
    <cellStyle name="Percent [1] 5 2 2 4 2" xfId="32417" xr:uid="{00000000-0005-0000-0000-000027830000}"/>
    <cellStyle name="Percent [1] 5 2 2 4 3" xfId="32418" xr:uid="{00000000-0005-0000-0000-000028830000}"/>
    <cellStyle name="Percent [1] 5 2 2 5" xfId="32419" xr:uid="{00000000-0005-0000-0000-000029830000}"/>
    <cellStyle name="Percent [1] 5 2 2 5 2" xfId="32420" xr:uid="{00000000-0005-0000-0000-00002A830000}"/>
    <cellStyle name="Percent [1] 5 2 2 5 3" xfId="32421" xr:uid="{00000000-0005-0000-0000-00002B830000}"/>
    <cellStyle name="Percent [1] 5 2 2 6" xfId="32422" xr:uid="{00000000-0005-0000-0000-00002C830000}"/>
    <cellStyle name="Percent [1] 5 2 2 6 2" xfId="32423" xr:uid="{00000000-0005-0000-0000-00002D830000}"/>
    <cellStyle name="Percent [1] 5 2 2 6 3" xfId="32424" xr:uid="{00000000-0005-0000-0000-00002E830000}"/>
    <cellStyle name="Percent [1] 5 2 2 7" xfId="32425" xr:uid="{00000000-0005-0000-0000-00002F830000}"/>
    <cellStyle name="Percent [1] 5 2 2 8" xfId="32426" xr:uid="{00000000-0005-0000-0000-000030830000}"/>
    <cellStyle name="Percent [1] 5 2 3" xfId="32427" xr:uid="{00000000-0005-0000-0000-000031830000}"/>
    <cellStyle name="Percent [1] 5 2 3 2" xfId="32428" xr:uid="{00000000-0005-0000-0000-000032830000}"/>
    <cellStyle name="Percent [1] 5 2 3 2 2" xfId="32429" xr:uid="{00000000-0005-0000-0000-000033830000}"/>
    <cellStyle name="Percent [1] 5 2 3 2 2 2" xfId="32430" xr:uid="{00000000-0005-0000-0000-000034830000}"/>
    <cellStyle name="Percent [1] 5 2 3 2 2 3" xfId="32431" xr:uid="{00000000-0005-0000-0000-000035830000}"/>
    <cellStyle name="Percent [1] 5 2 3 2 3" xfId="32432" xr:uid="{00000000-0005-0000-0000-000036830000}"/>
    <cellStyle name="Percent [1] 5 2 3 2 3 2" xfId="32433" xr:uid="{00000000-0005-0000-0000-000037830000}"/>
    <cellStyle name="Percent [1] 5 2 3 2 3 3" xfId="32434" xr:uid="{00000000-0005-0000-0000-000038830000}"/>
    <cellStyle name="Percent [1] 5 2 3 2 4" xfId="32435" xr:uid="{00000000-0005-0000-0000-000039830000}"/>
    <cellStyle name="Percent [1] 5 2 3 2 4 2" xfId="32436" xr:uid="{00000000-0005-0000-0000-00003A830000}"/>
    <cellStyle name="Percent [1] 5 2 3 2 4 3" xfId="32437" xr:uid="{00000000-0005-0000-0000-00003B830000}"/>
    <cellStyle name="Percent [1] 5 2 3 2 5" xfId="32438" xr:uid="{00000000-0005-0000-0000-00003C830000}"/>
    <cellStyle name="Percent [1] 5 2 3 2 5 2" xfId="32439" xr:uid="{00000000-0005-0000-0000-00003D830000}"/>
    <cellStyle name="Percent [1] 5 2 3 2 5 3" xfId="32440" xr:uid="{00000000-0005-0000-0000-00003E830000}"/>
    <cellStyle name="Percent [1] 5 2 3 2 6" xfId="32441" xr:uid="{00000000-0005-0000-0000-00003F830000}"/>
    <cellStyle name="Percent [1] 5 2 3 2 6 2" xfId="32442" xr:uid="{00000000-0005-0000-0000-000040830000}"/>
    <cellStyle name="Percent [1] 5 2 3 2 6 3" xfId="32443" xr:uid="{00000000-0005-0000-0000-000041830000}"/>
    <cellStyle name="Percent [1] 5 2 3 2 7" xfId="32444" xr:uid="{00000000-0005-0000-0000-000042830000}"/>
    <cellStyle name="Percent [1] 5 2 3 3" xfId="32445" xr:uid="{00000000-0005-0000-0000-000043830000}"/>
    <cellStyle name="Percent [1] 5 2 3 3 2" xfId="32446" xr:uid="{00000000-0005-0000-0000-000044830000}"/>
    <cellStyle name="Percent [1] 5 2 3 3 3" xfId="32447" xr:uid="{00000000-0005-0000-0000-000045830000}"/>
    <cellStyle name="Percent [1] 5 2 3 4" xfId="32448" xr:uid="{00000000-0005-0000-0000-000046830000}"/>
    <cellStyle name="Percent [1] 5 2 3 4 2" xfId="32449" xr:uid="{00000000-0005-0000-0000-000047830000}"/>
    <cellStyle name="Percent [1] 5 2 3 4 3" xfId="32450" xr:uid="{00000000-0005-0000-0000-000048830000}"/>
    <cellStyle name="Percent [1] 5 2 3 5" xfId="32451" xr:uid="{00000000-0005-0000-0000-000049830000}"/>
    <cellStyle name="Percent [1] 5 2 3 5 2" xfId="32452" xr:uid="{00000000-0005-0000-0000-00004A830000}"/>
    <cellStyle name="Percent [1] 5 2 3 5 3" xfId="32453" xr:uid="{00000000-0005-0000-0000-00004B830000}"/>
    <cellStyle name="Percent [1] 5 2 3 6" xfId="32454" xr:uid="{00000000-0005-0000-0000-00004C830000}"/>
    <cellStyle name="Percent [1] 5 2 3 6 2" xfId="32455" xr:uid="{00000000-0005-0000-0000-00004D830000}"/>
    <cellStyle name="Percent [1] 5 2 3 6 3" xfId="32456" xr:uid="{00000000-0005-0000-0000-00004E830000}"/>
    <cellStyle name="Percent [1] 5 2 3 7" xfId="32457" xr:uid="{00000000-0005-0000-0000-00004F830000}"/>
    <cellStyle name="Percent [1] 5 2 3 8" xfId="32458" xr:uid="{00000000-0005-0000-0000-000050830000}"/>
    <cellStyle name="Percent [1] 5 2 4" xfId="32459" xr:uid="{00000000-0005-0000-0000-000051830000}"/>
    <cellStyle name="Percent [1] 5 2 4 2" xfId="32460" xr:uid="{00000000-0005-0000-0000-000052830000}"/>
    <cellStyle name="Percent [1] 5 2 4 2 2" xfId="32461" xr:uid="{00000000-0005-0000-0000-000053830000}"/>
    <cellStyle name="Percent [1] 5 2 4 2 2 2" xfId="32462" xr:uid="{00000000-0005-0000-0000-000054830000}"/>
    <cellStyle name="Percent [1] 5 2 4 2 2 3" xfId="32463" xr:uid="{00000000-0005-0000-0000-000055830000}"/>
    <cellStyle name="Percent [1] 5 2 4 2 3" xfId="32464" xr:uid="{00000000-0005-0000-0000-000056830000}"/>
    <cellStyle name="Percent [1] 5 2 4 2 3 2" xfId="32465" xr:uid="{00000000-0005-0000-0000-000057830000}"/>
    <cellStyle name="Percent [1] 5 2 4 2 3 3" xfId="32466" xr:uid="{00000000-0005-0000-0000-000058830000}"/>
    <cellStyle name="Percent [1] 5 2 4 2 4" xfId="32467" xr:uid="{00000000-0005-0000-0000-000059830000}"/>
    <cellStyle name="Percent [1] 5 2 4 2 4 2" xfId="32468" xr:uid="{00000000-0005-0000-0000-00005A830000}"/>
    <cellStyle name="Percent [1] 5 2 4 2 4 3" xfId="32469" xr:uid="{00000000-0005-0000-0000-00005B830000}"/>
    <cellStyle name="Percent [1] 5 2 4 2 5" xfId="32470" xr:uid="{00000000-0005-0000-0000-00005C830000}"/>
    <cellStyle name="Percent [1] 5 2 4 2 5 2" xfId="32471" xr:uid="{00000000-0005-0000-0000-00005D830000}"/>
    <cellStyle name="Percent [1] 5 2 4 2 5 3" xfId="32472" xr:uid="{00000000-0005-0000-0000-00005E830000}"/>
    <cellStyle name="Percent [1] 5 2 4 2 6" xfId="32473" xr:uid="{00000000-0005-0000-0000-00005F830000}"/>
    <cellStyle name="Percent [1] 5 2 4 2 6 2" xfId="32474" xr:uid="{00000000-0005-0000-0000-000060830000}"/>
    <cellStyle name="Percent [1] 5 2 4 2 6 3" xfId="32475" xr:uid="{00000000-0005-0000-0000-000061830000}"/>
    <cellStyle name="Percent [1] 5 2 4 2 7" xfId="32476" xr:uid="{00000000-0005-0000-0000-000062830000}"/>
    <cellStyle name="Percent [1] 5 2 4 3" xfId="32477" xr:uid="{00000000-0005-0000-0000-000063830000}"/>
    <cellStyle name="Percent [1] 5 2 4 3 2" xfId="32478" xr:uid="{00000000-0005-0000-0000-000064830000}"/>
    <cellStyle name="Percent [1] 5 2 4 3 3" xfId="32479" xr:uid="{00000000-0005-0000-0000-000065830000}"/>
    <cellStyle name="Percent [1] 5 2 4 4" xfId="32480" xr:uid="{00000000-0005-0000-0000-000066830000}"/>
    <cellStyle name="Percent [1] 5 2 4 4 2" xfId="32481" xr:uid="{00000000-0005-0000-0000-000067830000}"/>
    <cellStyle name="Percent [1] 5 2 4 4 3" xfId="32482" xr:uid="{00000000-0005-0000-0000-000068830000}"/>
    <cellStyle name="Percent [1] 5 2 4 5" xfId="32483" xr:uid="{00000000-0005-0000-0000-000069830000}"/>
    <cellStyle name="Percent [1] 5 2 4 5 2" xfId="32484" xr:uid="{00000000-0005-0000-0000-00006A830000}"/>
    <cellStyle name="Percent [1] 5 2 4 5 3" xfId="32485" xr:uid="{00000000-0005-0000-0000-00006B830000}"/>
    <cellStyle name="Percent [1] 5 2 4 6" xfId="32486" xr:uid="{00000000-0005-0000-0000-00006C830000}"/>
    <cellStyle name="Percent [1] 5 2 4 6 2" xfId="32487" xr:uid="{00000000-0005-0000-0000-00006D830000}"/>
    <cellStyle name="Percent [1] 5 2 4 6 3" xfId="32488" xr:uid="{00000000-0005-0000-0000-00006E830000}"/>
    <cellStyle name="Percent [1] 5 2 4 7" xfId="32489" xr:uid="{00000000-0005-0000-0000-00006F830000}"/>
    <cellStyle name="Percent [1] 5 2 4 8" xfId="32490" xr:uid="{00000000-0005-0000-0000-000070830000}"/>
    <cellStyle name="Percent [1] 5 2 5" xfId="32491" xr:uid="{00000000-0005-0000-0000-000071830000}"/>
    <cellStyle name="Percent [1] 5 2 5 2" xfId="32492" xr:uid="{00000000-0005-0000-0000-000072830000}"/>
    <cellStyle name="Percent [1] 5 2 5 2 2" xfId="32493" xr:uid="{00000000-0005-0000-0000-000073830000}"/>
    <cellStyle name="Percent [1] 5 2 5 2 3" xfId="32494" xr:uid="{00000000-0005-0000-0000-000074830000}"/>
    <cellStyle name="Percent [1] 5 2 5 3" xfId="32495" xr:uid="{00000000-0005-0000-0000-000075830000}"/>
    <cellStyle name="Percent [1] 5 2 5 3 2" xfId="32496" xr:uid="{00000000-0005-0000-0000-000076830000}"/>
    <cellStyle name="Percent [1] 5 2 5 3 3" xfId="32497" xr:uid="{00000000-0005-0000-0000-000077830000}"/>
    <cellStyle name="Percent [1] 5 2 5 4" xfId="32498" xr:uid="{00000000-0005-0000-0000-000078830000}"/>
    <cellStyle name="Percent [1] 5 2 5 4 2" xfId="32499" xr:uid="{00000000-0005-0000-0000-000079830000}"/>
    <cellStyle name="Percent [1] 5 2 5 4 3" xfId="32500" xr:uid="{00000000-0005-0000-0000-00007A830000}"/>
    <cellStyle name="Percent [1] 5 2 5 5" xfId="32501" xr:uid="{00000000-0005-0000-0000-00007B830000}"/>
    <cellStyle name="Percent [1] 5 2 5 5 2" xfId="32502" xr:uid="{00000000-0005-0000-0000-00007C830000}"/>
    <cellStyle name="Percent [1] 5 2 5 5 3" xfId="32503" xr:uid="{00000000-0005-0000-0000-00007D830000}"/>
    <cellStyle name="Percent [1] 5 2 5 6" xfId="32504" xr:uid="{00000000-0005-0000-0000-00007E830000}"/>
    <cellStyle name="Percent [1] 5 2 5 6 2" xfId="32505" xr:uid="{00000000-0005-0000-0000-00007F830000}"/>
    <cellStyle name="Percent [1] 5 2 5 6 3" xfId="32506" xr:uid="{00000000-0005-0000-0000-000080830000}"/>
    <cellStyle name="Percent [1] 5 2 5 7" xfId="32507" xr:uid="{00000000-0005-0000-0000-000081830000}"/>
    <cellStyle name="Percent [1] 5 2 6" xfId="32508" xr:uid="{00000000-0005-0000-0000-000082830000}"/>
    <cellStyle name="Percent [1] 5 2 6 2" xfId="32509" xr:uid="{00000000-0005-0000-0000-000083830000}"/>
    <cellStyle name="Percent [1] 5 2 6 3" xfId="32510" xr:uid="{00000000-0005-0000-0000-000084830000}"/>
    <cellStyle name="Percent [1] 5 2 7" xfId="32511" xr:uid="{00000000-0005-0000-0000-000085830000}"/>
    <cellStyle name="Percent [1] 5 2 7 2" xfId="32512" xr:uid="{00000000-0005-0000-0000-000086830000}"/>
    <cellStyle name="Percent [1] 5 2 7 3" xfId="32513" xr:uid="{00000000-0005-0000-0000-000087830000}"/>
    <cellStyle name="Percent [1] 5 2 8" xfId="32514" xr:uid="{00000000-0005-0000-0000-000088830000}"/>
    <cellStyle name="Percent [1] 5 2 8 2" xfId="32515" xr:uid="{00000000-0005-0000-0000-000089830000}"/>
    <cellStyle name="Percent [1] 5 2 8 3" xfId="32516" xr:uid="{00000000-0005-0000-0000-00008A830000}"/>
    <cellStyle name="Percent [1] 5 2 9" xfId="32517" xr:uid="{00000000-0005-0000-0000-00008B830000}"/>
    <cellStyle name="Percent [1] 5 2 9 2" xfId="32518" xr:uid="{00000000-0005-0000-0000-00008C830000}"/>
    <cellStyle name="Percent [1] 5 2 9 3" xfId="32519" xr:uid="{00000000-0005-0000-0000-00008D830000}"/>
    <cellStyle name="Percent [1] 5 3" xfId="32520" xr:uid="{00000000-0005-0000-0000-00008E830000}"/>
    <cellStyle name="Percent [1] 5 3 10" xfId="32521" xr:uid="{00000000-0005-0000-0000-00008F830000}"/>
    <cellStyle name="Percent [1] 5 3 11" xfId="32522" xr:uid="{00000000-0005-0000-0000-000090830000}"/>
    <cellStyle name="Percent [1] 5 3 2" xfId="32523" xr:uid="{00000000-0005-0000-0000-000091830000}"/>
    <cellStyle name="Percent [1] 5 3 2 2" xfId="32524" xr:uid="{00000000-0005-0000-0000-000092830000}"/>
    <cellStyle name="Percent [1] 5 3 2 2 2" xfId="32525" xr:uid="{00000000-0005-0000-0000-000093830000}"/>
    <cellStyle name="Percent [1] 5 3 2 2 2 2" xfId="32526" xr:uid="{00000000-0005-0000-0000-000094830000}"/>
    <cellStyle name="Percent [1] 5 3 2 2 2 3" xfId="32527" xr:uid="{00000000-0005-0000-0000-000095830000}"/>
    <cellStyle name="Percent [1] 5 3 2 2 3" xfId="32528" xr:uid="{00000000-0005-0000-0000-000096830000}"/>
    <cellStyle name="Percent [1] 5 3 2 2 3 2" xfId="32529" xr:uid="{00000000-0005-0000-0000-000097830000}"/>
    <cellStyle name="Percent [1] 5 3 2 2 3 3" xfId="32530" xr:uid="{00000000-0005-0000-0000-000098830000}"/>
    <cellStyle name="Percent [1] 5 3 2 2 4" xfId="32531" xr:uid="{00000000-0005-0000-0000-000099830000}"/>
    <cellStyle name="Percent [1] 5 3 2 2 4 2" xfId="32532" xr:uid="{00000000-0005-0000-0000-00009A830000}"/>
    <cellStyle name="Percent [1] 5 3 2 2 4 3" xfId="32533" xr:uid="{00000000-0005-0000-0000-00009B830000}"/>
    <cellStyle name="Percent [1] 5 3 2 2 5" xfId="32534" xr:uid="{00000000-0005-0000-0000-00009C830000}"/>
    <cellStyle name="Percent [1] 5 3 2 2 5 2" xfId="32535" xr:uid="{00000000-0005-0000-0000-00009D830000}"/>
    <cellStyle name="Percent [1] 5 3 2 2 5 3" xfId="32536" xr:uid="{00000000-0005-0000-0000-00009E830000}"/>
    <cellStyle name="Percent [1] 5 3 2 2 6" xfId="32537" xr:uid="{00000000-0005-0000-0000-00009F830000}"/>
    <cellStyle name="Percent [1] 5 3 2 2 6 2" xfId="32538" xr:uid="{00000000-0005-0000-0000-0000A0830000}"/>
    <cellStyle name="Percent [1] 5 3 2 2 6 3" xfId="32539" xr:uid="{00000000-0005-0000-0000-0000A1830000}"/>
    <cellStyle name="Percent [1] 5 3 2 2 7" xfId="32540" xr:uid="{00000000-0005-0000-0000-0000A2830000}"/>
    <cellStyle name="Percent [1] 5 3 2 3" xfId="32541" xr:uid="{00000000-0005-0000-0000-0000A3830000}"/>
    <cellStyle name="Percent [1] 5 3 2 3 2" xfId="32542" xr:uid="{00000000-0005-0000-0000-0000A4830000}"/>
    <cellStyle name="Percent [1] 5 3 2 3 3" xfId="32543" xr:uid="{00000000-0005-0000-0000-0000A5830000}"/>
    <cellStyle name="Percent [1] 5 3 2 4" xfId="32544" xr:uid="{00000000-0005-0000-0000-0000A6830000}"/>
    <cellStyle name="Percent [1] 5 3 2 4 2" xfId="32545" xr:uid="{00000000-0005-0000-0000-0000A7830000}"/>
    <cellStyle name="Percent [1] 5 3 2 4 3" xfId="32546" xr:uid="{00000000-0005-0000-0000-0000A8830000}"/>
    <cellStyle name="Percent [1] 5 3 2 5" xfId="32547" xr:uid="{00000000-0005-0000-0000-0000A9830000}"/>
    <cellStyle name="Percent [1] 5 3 2 5 2" xfId="32548" xr:uid="{00000000-0005-0000-0000-0000AA830000}"/>
    <cellStyle name="Percent [1] 5 3 2 5 3" xfId="32549" xr:uid="{00000000-0005-0000-0000-0000AB830000}"/>
    <cellStyle name="Percent [1] 5 3 2 6" xfId="32550" xr:uid="{00000000-0005-0000-0000-0000AC830000}"/>
    <cellStyle name="Percent [1] 5 3 2 6 2" xfId="32551" xr:uid="{00000000-0005-0000-0000-0000AD830000}"/>
    <cellStyle name="Percent [1] 5 3 2 6 3" xfId="32552" xr:uid="{00000000-0005-0000-0000-0000AE830000}"/>
    <cellStyle name="Percent [1] 5 3 2 7" xfId="32553" xr:uid="{00000000-0005-0000-0000-0000AF830000}"/>
    <cellStyle name="Percent [1] 5 3 2 8" xfId="32554" xr:uid="{00000000-0005-0000-0000-0000B0830000}"/>
    <cellStyle name="Percent [1] 5 3 3" xfId="32555" xr:uid="{00000000-0005-0000-0000-0000B1830000}"/>
    <cellStyle name="Percent [1] 5 3 3 2" xfId="32556" xr:uid="{00000000-0005-0000-0000-0000B2830000}"/>
    <cellStyle name="Percent [1] 5 3 3 2 2" xfId="32557" xr:uid="{00000000-0005-0000-0000-0000B3830000}"/>
    <cellStyle name="Percent [1] 5 3 3 2 2 2" xfId="32558" xr:uid="{00000000-0005-0000-0000-0000B4830000}"/>
    <cellStyle name="Percent [1] 5 3 3 2 2 3" xfId="32559" xr:uid="{00000000-0005-0000-0000-0000B5830000}"/>
    <cellStyle name="Percent [1] 5 3 3 2 3" xfId="32560" xr:uid="{00000000-0005-0000-0000-0000B6830000}"/>
    <cellStyle name="Percent [1] 5 3 3 2 3 2" xfId="32561" xr:uid="{00000000-0005-0000-0000-0000B7830000}"/>
    <cellStyle name="Percent [1] 5 3 3 2 3 3" xfId="32562" xr:uid="{00000000-0005-0000-0000-0000B8830000}"/>
    <cellStyle name="Percent [1] 5 3 3 2 4" xfId="32563" xr:uid="{00000000-0005-0000-0000-0000B9830000}"/>
    <cellStyle name="Percent [1] 5 3 3 2 4 2" xfId="32564" xr:uid="{00000000-0005-0000-0000-0000BA830000}"/>
    <cellStyle name="Percent [1] 5 3 3 2 4 3" xfId="32565" xr:uid="{00000000-0005-0000-0000-0000BB830000}"/>
    <cellStyle name="Percent [1] 5 3 3 2 5" xfId="32566" xr:uid="{00000000-0005-0000-0000-0000BC830000}"/>
    <cellStyle name="Percent [1] 5 3 3 2 5 2" xfId="32567" xr:uid="{00000000-0005-0000-0000-0000BD830000}"/>
    <cellStyle name="Percent [1] 5 3 3 2 5 3" xfId="32568" xr:uid="{00000000-0005-0000-0000-0000BE830000}"/>
    <cellStyle name="Percent [1] 5 3 3 2 6" xfId="32569" xr:uid="{00000000-0005-0000-0000-0000BF830000}"/>
    <cellStyle name="Percent [1] 5 3 3 2 6 2" xfId="32570" xr:uid="{00000000-0005-0000-0000-0000C0830000}"/>
    <cellStyle name="Percent [1] 5 3 3 2 6 3" xfId="32571" xr:uid="{00000000-0005-0000-0000-0000C1830000}"/>
    <cellStyle name="Percent [1] 5 3 3 2 7" xfId="32572" xr:uid="{00000000-0005-0000-0000-0000C2830000}"/>
    <cellStyle name="Percent [1] 5 3 3 3" xfId="32573" xr:uid="{00000000-0005-0000-0000-0000C3830000}"/>
    <cellStyle name="Percent [1] 5 3 3 3 2" xfId="32574" xr:uid="{00000000-0005-0000-0000-0000C4830000}"/>
    <cellStyle name="Percent [1] 5 3 3 3 3" xfId="32575" xr:uid="{00000000-0005-0000-0000-0000C5830000}"/>
    <cellStyle name="Percent [1] 5 3 3 4" xfId="32576" xr:uid="{00000000-0005-0000-0000-0000C6830000}"/>
    <cellStyle name="Percent [1] 5 3 3 4 2" xfId="32577" xr:uid="{00000000-0005-0000-0000-0000C7830000}"/>
    <cellStyle name="Percent [1] 5 3 3 4 3" xfId="32578" xr:uid="{00000000-0005-0000-0000-0000C8830000}"/>
    <cellStyle name="Percent [1] 5 3 3 5" xfId="32579" xr:uid="{00000000-0005-0000-0000-0000C9830000}"/>
    <cellStyle name="Percent [1] 5 3 3 5 2" xfId="32580" xr:uid="{00000000-0005-0000-0000-0000CA830000}"/>
    <cellStyle name="Percent [1] 5 3 3 5 3" xfId="32581" xr:uid="{00000000-0005-0000-0000-0000CB830000}"/>
    <cellStyle name="Percent [1] 5 3 3 6" xfId="32582" xr:uid="{00000000-0005-0000-0000-0000CC830000}"/>
    <cellStyle name="Percent [1] 5 3 3 6 2" xfId="32583" xr:uid="{00000000-0005-0000-0000-0000CD830000}"/>
    <cellStyle name="Percent [1] 5 3 3 6 3" xfId="32584" xr:uid="{00000000-0005-0000-0000-0000CE830000}"/>
    <cellStyle name="Percent [1] 5 3 3 7" xfId="32585" xr:uid="{00000000-0005-0000-0000-0000CF830000}"/>
    <cellStyle name="Percent [1] 5 3 3 8" xfId="32586" xr:uid="{00000000-0005-0000-0000-0000D0830000}"/>
    <cellStyle name="Percent [1] 5 3 4" xfId="32587" xr:uid="{00000000-0005-0000-0000-0000D1830000}"/>
    <cellStyle name="Percent [1] 5 3 4 2" xfId="32588" xr:uid="{00000000-0005-0000-0000-0000D2830000}"/>
    <cellStyle name="Percent [1] 5 3 4 2 2" xfId="32589" xr:uid="{00000000-0005-0000-0000-0000D3830000}"/>
    <cellStyle name="Percent [1] 5 3 4 2 2 2" xfId="32590" xr:uid="{00000000-0005-0000-0000-0000D4830000}"/>
    <cellStyle name="Percent [1] 5 3 4 2 2 3" xfId="32591" xr:uid="{00000000-0005-0000-0000-0000D5830000}"/>
    <cellStyle name="Percent [1] 5 3 4 2 3" xfId="32592" xr:uid="{00000000-0005-0000-0000-0000D6830000}"/>
    <cellStyle name="Percent [1] 5 3 4 2 3 2" xfId="32593" xr:uid="{00000000-0005-0000-0000-0000D7830000}"/>
    <cellStyle name="Percent [1] 5 3 4 2 3 3" xfId="32594" xr:uid="{00000000-0005-0000-0000-0000D8830000}"/>
    <cellStyle name="Percent [1] 5 3 4 2 4" xfId="32595" xr:uid="{00000000-0005-0000-0000-0000D9830000}"/>
    <cellStyle name="Percent [1] 5 3 4 2 4 2" xfId="32596" xr:uid="{00000000-0005-0000-0000-0000DA830000}"/>
    <cellStyle name="Percent [1] 5 3 4 2 4 3" xfId="32597" xr:uid="{00000000-0005-0000-0000-0000DB830000}"/>
    <cellStyle name="Percent [1] 5 3 4 2 5" xfId="32598" xr:uid="{00000000-0005-0000-0000-0000DC830000}"/>
    <cellStyle name="Percent [1] 5 3 4 2 5 2" xfId="32599" xr:uid="{00000000-0005-0000-0000-0000DD830000}"/>
    <cellStyle name="Percent [1] 5 3 4 2 5 3" xfId="32600" xr:uid="{00000000-0005-0000-0000-0000DE830000}"/>
    <cellStyle name="Percent [1] 5 3 4 2 6" xfId="32601" xr:uid="{00000000-0005-0000-0000-0000DF830000}"/>
    <cellStyle name="Percent [1] 5 3 4 2 6 2" xfId="32602" xr:uid="{00000000-0005-0000-0000-0000E0830000}"/>
    <cellStyle name="Percent [1] 5 3 4 2 6 3" xfId="32603" xr:uid="{00000000-0005-0000-0000-0000E1830000}"/>
    <cellStyle name="Percent [1] 5 3 4 2 7" xfId="32604" xr:uid="{00000000-0005-0000-0000-0000E2830000}"/>
    <cellStyle name="Percent [1] 5 3 4 3" xfId="32605" xr:uid="{00000000-0005-0000-0000-0000E3830000}"/>
    <cellStyle name="Percent [1] 5 3 4 3 2" xfId="32606" xr:uid="{00000000-0005-0000-0000-0000E4830000}"/>
    <cellStyle name="Percent [1] 5 3 4 3 3" xfId="32607" xr:uid="{00000000-0005-0000-0000-0000E5830000}"/>
    <cellStyle name="Percent [1] 5 3 4 4" xfId="32608" xr:uid="{00000000-0005-0000-0000-0000E6830000}"/>
    <cellStyle name="Percent [1] 5 3 4 4 2" xfId="32609" xr:uid="{00000000-0005-0000-0000-0000E7830000}"/>
    <cellStyle name="Percent [1] 5 3 4 4 3" xfId="32610" xr:uid="{00000000-0005-0000-0000-0000E8830000}"/>
    <cellStyle name="Percent [1] 5 3 4 5" xfId="32611" xr:uid="{00000000-0005-0000-0000-0000E9830000}"/>
    <cellStyle name="Percent [1] 5 3 4 5 2" xfId="32612" xr:uid="{00000000-0005-0000-0000-0000EA830000}"/>
    <cellStyle name="Percent [1] 5 3 4 5 3" xfId="32613" xr:uid="{00000000-0005-0000-0000-0000EB830000}"/>
    <cellStyle name="Percent [1] 5 3 4 6" xfId="32614" xr:uid="{00000000-0005-0000-0000-0000EC830000}"/>
    <cellStyle name="Percent [1] 5 3 4 6 2" xfId="32615" xr:uid="{00000000-0005-0000-0000-0000ED830000}"/>
    <cellStyle name="Percent [1] 5 3 4 6 3" xfId="32616" xr:uid="{00000000-0005-0000-0000-0000EE830000}"/>
    <cellStyle name="Percent [1] 5 3 4 7" xfId="32617" xr:uid="{00000000-0005-0000-0000-0000EF830000}"/>
    <cellStyle name="Percent [1] 5 3 4 8" xfId="32618" xr:uid="{00000000-0005-0000-0000-0000F0830000}"/>
    <cellStyle name="Percent [1] 5 3 5" xfId="32619" xr:uid="{00000000-0005-0000-0000-0000F1830000}"/>
    <cellStyle name="Percent [1] 5 3 5 2" xfId="32620" xr:uid="{00000000-0005-0000-0000-0000F2830000}"/>
    <cellStyle name="Percent [1] 5 3 5 2 2" xfId="32621" xr:uid="{00000000-0005-0000-0000-0000F3830000}"/>
    <cellStyle name="Percent [1] 5 3 5 2 3" xfId="32622" xr:uid="{00000000-0005-0000-0000-0000F4830000}"/>
    <cellStyle name="Percent [1] 5 3 5 3" xfId="32623" xr:uid="{00000000-0005-0000-0000-0000F5830000}"/>
    <cellStyle name="Percent [1] 5 3 5 3 2" xfId="32624" xr:uid="{00000000-0005-0000-0000-0000F6830000}"/>
    <cellStyle name="Percent [1] 5 3 5 3 3" xfId="32625" xr:uid="{00000000-0005-0000-0000-0000F7830000}"/>
    <cellStyle name="Percent [1] 5 3 5 4" xfId="32626" xr:uid="{00000000-0005-0000-0000-0000F8830000}"/>
    <cellStyle name="Percent [1] 5 3 5 4 2" xfId="32627" xr:uid="{00000000-0005-0000-0000-0000F9830000}"/>
    <cellStyle name="Percent [1] 5 3 5 4 3" xfId="32628" xr:uid="{00000000-0005-0000-0000-0000FA830000}"/>
    <cellStyle name="Percent [1] 5 3 5 5" xfId="32629" xr:uid="{00000000-0005-0000-0000-0000FB830000}"/>
    <cellStyle name="Percent [1] 5 3 5 5 2" xfId="32630" xr:uid="{00000000-0005-0000-0000-0000FC830000}"/>
    <cellStyle name="Percent [1] 5 3 5 5 3" xfId="32631" xr:uid="{00000000-0005-0000-0000-0000FD830000}"/>
    <cellStyle name="Percent [1] 5 3 5 6" xfId="32632" xr:uid="{00000000-0005-0000-0000-0000FE830000}"/>
    <cellStyle name="Percent [1] 5 3 5 6 2" xfId="32633" xr:uid="{00000000-0005-0000-0000-0000FF830000}"/>
    <cellStyle name="Percent [1] 5 3 5 6 3" xfId="32634" xr:uid="{00000000-0005-0000-0000-000000840000}"/>
    <cellStyle name="Percent [1] 5 3 5 7" xfId="32635" xr:uid="{00000000-0005-0000-0000-000001840000}"/>
    <cellStyle name="Percent [1] 5 3 6" xfId="32636" xr:uid="{00000000-0005-0000-0000-000002840000}"/>
    <cellStyle name="Percent [1] 5 3 6 2" xfId="32637" xr:uid="{00000000-0005-0000-0000-000003840000}"/>
    <cellStyle name="Percent [1] 5 3 6 3" xfId="32638" xr:uid="{00000000-0005-0000-0000-000004840000}"/>
    <cellStyle name="Percent [1] 5 3 7" xfId="32639" xr:uid="{00000000-0005-0000-0000-000005840000}"/>
    <cellStyle name="Percent [1] 5 3 7 2" xfId="32640" xr:uid="{00000000-0005-0000-0000-000006840000}"/>
    <cellStyle name="Percent [1] 5 3 7 3" xfId="32641" xr:uid="{00000000-0005-0000-0000-000007840000}"/>
    <cellStyle name="Percent [1] 5 3 8" xfId="32642" xr:uid="{00000000-0005-0000-0000-000008840000}"/>
    <cellStyle name="Percent [1] 5 3 8 2" xfId="32643" xr:uid="{00000000-0005-0000-0000-000009840000}"/>
    <cellStyle name="Percent [1] 5 3 8 3" xfId="32644" xr:uid="{00000000-0005-0000-0000-00000A840000}"/>
    <cellStyle name="Percent [1] 5 3 9" xfId="32645" xr:uid="{00000000-0005-0000-0000-00000B840000}"/>
    <cellStyle name="Percent [1] 5 3 9 2" xfId="32646" xr:uid="{00000000-0005-0000-0000-00000C840000}"/>
    <cellStyle name="Percent [1] 5 3 9 3" xfId="32647" xr:uid="{00000000-0005-0000-0000-00000D840000}"/>
    <cellStyle name="Percent [1] 5 4" xfId="32648" xr:uid="{00000000-0005-0000-0000-00000E840000}"/>
    <cellStyle name="Percent [1] 5 4 10" xfId="32649" xr:uid="{00000000-0005-0000-0000-00000F840000}"/>
    <cellStyle name="Percent [1] 5 4 11" xfId="32650" xr:uid="{00000000-0005-0000-0000-000010840000}"/>
    <cellStyle name="Percent [1] 5 4 2" xfId="32651" xr:uid="{00000000-0005-0000-0000-000011840000}"/>
    <cellStyle name="Percent [1] 5 4 2 2" xfId="32652" xr:uid="{00000000-0005-0000-0000-000012840000}"/>
    <cellStyle name="Percent [1] 5 4 2 2 2" xfId="32653" xr:uid="{00000000-0005-0000-0000-000013840000}"/>
    <cellStyle name="Percent [1] 5 4 2 2 2 2" xfId="32654" xr:uid="{00000000-0005-0000-0000-000014840000}"/>
    <cellStyle name="Percent [1] 5 4 2 2 2 3" xfId="32655" xr:uid="{00000000-0005-0000-0000-000015840000}"/>
    <cellStyle name="Percent [1] 5 4 2 2 3" xfId="32656" xr:uid="{00000000-0005-0000-0000-000016840000}"/>
    <cellStyle name="Percent [1] 5 4 2 2 3 2" xfId="32657" xr:uid="{00000000-0005-0000-0000-000017840000}"/>
    <cellStyle name="Percent [1] 5 4 2 2 3 3" xfId="32658" xr:uid="{00000000-0005-0000-0000-000018840000}"/>
    <cellStyle name="Percent [1] 5 4 2 2 4" xfId="32659" xr:uid="{00000000-0005-0000-0000-000019840000}"/>
    <cellStyle name="Percent [1] 5 4 2 2 4 2" xfId="32660" xr:uid="{00000000-0005-0000-0000-00001A840000}"/>
    <cellStyle name="Percent [1] 5 4 2 2 4 3" xfId="32661" xr:uid="{00000000-0005-0000-0000-00001B840000}"/>
    <cellStyle name="Percent [1] 5 4 2 2 5" xfId="32662" xr:uid="{00000000-0005-0000-0000-00001C840000}"/>
    <cellStyle name="Percent [1] 5 4 2 2 5 2" xfId="32663" xr:uid="{00000000-0005-0000-0000-00001D840000}"/>
    <cellStyle name="Percent [1] 5 4 2 2 5 3" xfId="32664" xr:uid="{00000000-0005-0000-0000-00001E840000}"/>
    <cellStyle name="Percent [1] 5 4 2 2 6" xfId="32665" xr:uid="{00000000-0005-0000-0000-00001F840000}"/>
    <cellStyle name="Percent [1] 5 4 2 2 6 2" xfId="32666" xr:uid="{00000000-0005-0000-0000-000020840000}"/>
    <cellStyle name="Percent [1] 5 4 2 2 6 3" xfId="32667" xr:uid="{00000000-0005-0000-0000-000021840000}"/>
    <cellStyle name="Percent [1] 5 4 2 2 7" xfId="32668" xr:uid="{00000000-0005-0000-0000-000022840000}"/>
    <cellStyle name="Percent [1] 5 4 2 3" xfId="32669" xr:uid="{00000000-0005-0000-0000-000023840000}"/>
    <cellStyle name="Percent [1] 5 4 2 3 2" xfId="32670" xr:uid="{00000000-0005-0000-0000-000024840000}"/>
    <cellStyle name="Percent [1] 5 4 2 3 3" xfId="32671" xr:uid="{00000000-0005-0000-0000-000025840000}"/>
    <cellStyle name="Percent [1] 5 4 2 4" xfId="32672" xr:uid="{00000000-0005-0000-0000-000026840000}"/>
    <cellStyle name="Percent [1] 5 4 2 4 2" xfId="32673" xr:uid="{00000000-0005-0000-0000-000027840000}"/>
    <cellStyle name="Percent [1] 5 4 2 4 3" xfId="32674" xr:uid="{00000000-0005-0000-0000-000028840000}"/>
    <cellStyle name="Percent [1] 5 4 2 5" xfId="32675" xr:uid="{00000000-0005-0000-0000-000029840000}"/>
    <cellStyle name="Percent [1] 5 4 2 5 2" xfId="32676" xr:uid="{00000000-0005-0000-0000-00002A840000}"/>
    <cellStyle name="Percent [1] 5 4 2 5 3" xfId="32677" xr:uid="{00000000-0005-0000-0000-00002B840000}"/>
    <cellStyle name="Percent [1] 5 4 2 6" xfId="32678" xr:uid="{00000000-0005-0000-0000-00002C840000}"/>
    <cellStyle name="Percent [1] 5 4 2 6 2" xfId="32679" xr:uid="{00000000-0005-0000-0000-00002D840000}"/>
    <cellStyle name="Percent [1] 5 4 2 6 3" xfId="32680" xr:uid="{00000000-0005-0000-0000-00002E840000}"/>
    <cellStyle name="Percent [1] 5 4 2 7" xfId="32681" xr:uid="{00000000-0005-0000-0000-00002F840000}"/>
    <cellStyle name="Percent [1] 5 4 2 8" xfId="32682" xr:uid="{00000000-0005-0000-0000-000030840000}"/>
    <cellStyle name="Percent [1] 5 4 3" xfId="32683" xr:uid="{00000000-0005-0000-0000-000031840000}"/>
    <cellStyle name="Percent [1] 5 4 3 2" xfId="32684" xr:uid="{00000000-0005-0000-0000-000032840000}"/>
    <cellStyle name="Percent [1] 5 4 3 2 2" xfId="32685" xr:uid="{00000000-0005-0000-0000-000033840000}"/>
    <cellStyle name="Percent [1] 5 4 3 2 2 2" xfId="32686" xr:uid="{00000000-0005-0000-0000-000034840000}"/>
    <cellStyle name="Percent [1] 5 4 3 2 2 3" xfId="32687" xr:uid="{00000000-0005-0000-0000-000035840000}"/>
    <cellStyle name="Percent [1] 5 4 3 2 3" xfId="32688" xr:uid="{00000000-0005-0000-0000-000036840000}"/>
    <cellStyle name="Percent [1] 5 4 3 2 3 2" xfId="32689" xr:uid="{00000000-0005-0000-0000-000037840000}"/>
    <cellStyle name="Percent [1] 5 4 3 2 3 3" xfId="32690" xr:uid="{00000000-0005-0000-0000-000038840000}"/>
    <cellStyle name="Percent [1] 5 4 3 2 4" xfId="32691" xr:uid="{00000000-0005-0000-0000-000039840000}"/>
    <cellStyle name="Percent [1] 5 4 3 2 4 2" xfId="32692" xr:uid="{00000000-0005-0000-0000-00003A840000}"/>
    <cellStyle name="Percent [1] 5 4 3 2 4 3" xfId="32693" xr:uid="{00000000-0005-0000-0000-00003B840000}"/>
    <cellStyle name="Percent [1] 5 4 3 2 5" xfId="32694" xr:uid="{00000000-0005-0000-0000-00003C840000}"/>
    <cellStyle name="Percent [1] 5 4 3 2 5 2" xfId="32695" xr:uid="{00000000-0005-0000-0000-00003D840000}"/>
    <cellStyle name="Percent [1] 5 4 3 2 5 3" xfId="32696" xr:uid="{00000000-0005-0000-0000-00003E840000}"/>
    <cellStyle name="Percent [1] 5 4 3 2 6" xfId="32697" xr:uid="{00000000-0005-0000-0000-00003F840000}"/>
    <cellStyle name="Percent [1] 5 4 3 2 6 2" xfId="32698" xr:uid="{00000000-0005-0000-0000-000040840000}"/>
    <cellStyle name="Percent [1] 5 4 3 2 6 3" xfId="32699" xr:uid="{00000000-0005-0000-0000-000041840000}"/>
    <cellStyle name="Percent [1] 5 4 3 2 7" xfId="32700" xr:uid="{00000000-0005-0000-0000-000042840000}"/>
    <cellStyle name="Percent [1] 5 4 3 3" xfId="32701" xr:uid="{00000000-0005-0000-0000-000043840000}"/>
    <cellStyle name="Percent [1] 5 4 3 3 2" xfId="32702" xr:uid="{00000000-0005-0000-0000-000044840000}"/>
    <cellStyle name="Percent [1] 5 4 3 3 3" xfId="32703" xr:uid="{00000000-0005-0000-0000-000045840000}"/>
    <cellStyle name="Percent [1] 5 4 3 4" xfId="32704" xr:uid="{00000000-0005-0000-0000-000046840000}"/>
    <cellStyle name="Percent [1] 5 4 3 4 2" xfId="32705" xr:uid="{00000000-0005-0000-0000-000047840000}"/>
    <cellStyle name="Percent [1] 5 4 3 4 3" xfId="32706" xr:uid="{00000000-0005-0000-0000-000048840000}"/>
    <cellStyle name="Percent [1] 5 4 3 5" xfId="32707" xr:uid="{00000000-0005-0000-0000-000049840000}"/>
    <cellStyle name="Percent [1] 5 4 3 5 2" xfId="32708" xr:uid="{00000000-0005-0000-0000-00004A840000}"/>
    <cellStyle name="Percent [1] 5 4 3 5 3" xfId="32709" xr:uid="{00000000-0005-0000-0000-00004B840000}"/>
    <cellStyle name="Percent [1] 5 4 3 6" xfId="32710" xr:uid="{00000000-0005-0000-0000-00004C840000}"/>
    <cellStyle name="Percent [1] 5 4 3 6 2" xfId="32711" xr:uid="{00000000-0005-0000-0000-00004D840000}"/>
    <cellStyle name="Percent [1] 5 4 3 6 3" xfId="32712" xr:uid="{00000000-0005-0000-0000-00004E840000}"/>
    <cellStyle name="Percent [1] 5 4 3 7" xfId="32713" xr:uid="{00000000-0005-0000-0000-00004F840000}"/>
    <cellStyle name="Percent [1] 5 4 3 8" xfId="32714" xr:uid="{00000000-0005-0000-0000-000050840000}"/>
    <cellStyle name="Percent [1] 5 4 4" xfId="32715" xr:uid="{00000000-0005-0000-0000-000051840000}"/>
    <cellStyle name="Percent [1] 5 4 4 2" xfId="32716" xr:uid="{00000000-0005-0000-0000-000052840000}"/>
    <cellStyle name="Percent [1] 5 4 4 2 2" xfId="32717" xr:uid="{00000000-0005-0000-0000-000053840000}"/>
    <cellStyle name="Percent [1] 5 4 4 2 2 2" xfId="32718" xr:uid="{00000000-0005-0000-0000-000054840000}"/>
    <cellStyle name="Percent [1] 5 4 4 2 2 3" xfId="32719" xr:uid="{00000000-0005-0000-0000-000055840000}"/>
    <cellStyle name="Percent [1] 5 4 4 2 3" xfId="32720" xr:uid="{00000000-0005-0000-0000-000056840000}"/>
    <cellStyle name="Percent [1] 5 4 4 2 3 2" xfId="32721" xr:uid="{00000000-0005-0000-0000-000057840000}"/>
    <cellStyle name="Percent [1] 5 4 4 2 3 3" xfId="32722" xr:uid="{00000000-0005-0000-0000-000058840000}"/>
    <cellStyle name="Percent [1] 5 4 4 2 4" xfId="32723" xr:uid="{00000000-0005-0000-0000-000059840000}"/>
    <cellStyle name="Percent [1] 5 4 4 2 4 2" xfId="32724" xr:uid="{00000000-0005-0000-0000-00005A840000}"/>
    <cellStyle name="Percent [1] 5 4 4 2 4 3" xfId="32725" xr:uid="{00000000-0005-0000-0000-00005B840000}"/>
    <cellStyle name="Percent [1] 5 4 4 2 5" xfId="32726" xr:uid="{00000000-0005-0000-0000-00005C840000}"/>
    <cellStyle name="Percent [1] 5 4 4 2 5 2" xfId="32727" xr:uid="{00000000-0005-0000-0000-00005D840000}"/>
    <cellStyle name="Percent [1] 5 4 4 2 5 3" xfId="32728" xr:uid="{00000000-0005-0000-0000-00005E840000}"/>
    <cellStyle name="Percent [1] 5 4 4 2 6" xfId="32729" xr:uid="{00000000-0005-0000-0000-00005F840000}"/>
    <cellStyle name="Percent [1] 5 4 4 2 6 2" xfId="32730" xr:uid="{00000000-0005-0000-0000-000060840000}"/>
    <cellStyle name="Percent [1] 5 4 4 2 6 3" xfId="32731" xr:uid="{00000000-0005-0000-0000-000061840000}"/>
    <cellStyle name="Percent [1] 5 4 4 2 7" xfId="32732" xr:uid="{00000000-0005-0000-0000-000062840000}"/>
    <cellStyle name="Percent [1] 5 4 4 3" xfId="32733" xr:uid="{00000000-0005-0000-0000-000063840000}"/>
    <cellStyle name="Percent [1] 5 4 4 3 2" xfId="32734" xr:uid="{00000000-0005-0000-0000-000064840000}"/>
    <cellStyle name="Percent [1] 5 4 4 3 3" xfId="32735" xr:uid="{00000000-0005-0000-0000-000065840000}"/>
    <cellStyle name="Percent [1] 5 4 4 4" xfId="32736" xr:uid="{00000000-0005-0000-0000-000066840000}"/>
    <cellStyle name="Percent [1] 5 4 4 4 2" xfId="32737" xr:uid="{00000000-0005-0000-0000-000067840000}"/>
    <cellStyle name="Percent [1] 5 4 4 4 3" xfId="32738" xr:uid="{00000000-0005-0000-0000-000068840000}"/>
    <cellStyle name="Percent [1] 5 4 4 5" xfId="32739" xr:uid="{00000000-0005-0000-0000-000069840000}"/>
    <cellStyle name="Percent [1] 5 4 4 5 2" xfId="32740" xr:uid="{00000000-0005-0000-0000-00006A840000}"/>
    <cellStyle name="Percent [1] 5 4 4 5 3" xfId="32741" xr:uid="{00000000-0005-0000-0000-00006B840000}"/>
    <cellStyle name="Percent [1] 5 4 4 6" xfId="32742" xr:uid="{00000000-0005-0000-0000-00006C840000}"/>
    <cellStyle name="Percent [1] 5 4 4 6 2" xfId="32743" xr:uid="{00000000-0005-0000-0000-00006D840000}"/>
    <cellStyle name="Percent [1] 5 4 4 6 3" xfId="32744" xr:uid="{00000000-0005-0000-0000-00006E840000}"/>
    <cellStyle name="Percent [1] 5 4 4 7" xfId="32745" xr:uid="{00000000-0005-0000-0000-00006F840000}"/>
    <cellStyle name="Percent [1] 5 4 4 8" xfId="32746" xr:uid="{00000000-0005-0000-0000-000070840000}"/>
    <cellStyle name="Percent [1] 5 4 5" xfId="32747" xr:uid="{00000000-0005-0000-0000-000071840000}"/>
    <cellStyle name="Percent [1] 5 4 5 2" xfId="32748" xr:uid="{00000000-0005-0000-0000-000072840000}"/>
    <cellStyle name="Percent [1] 5 4 5 2 2" xfId="32749" xr:uid="{00000000-0005-0000-0000-000073840000}"/>
    <cellStyle name="Percent [1] 5 4 5 2 3" xfId="32750" xr:uid="{00000000-0005-0000-0000-000074840000}"/>
    <cellStyle name="Percent [1] 5 4 5 3" xfId="32751" xr:uid="{00000000-0005-0000-0000-000075840000}"/>
    <cellStyle name="Percent [1] 5 4 5 3 2" xfId="32752" xr:uid="{00000000-0005-0000-0000-000076840000}"/>
    <cellStyle name="Percent [1] 5 4 5 3 3" xfId="32753" xr:uid="{00000000-0005-0000-0000-000077840000}"/>
    <cellStyle name="Percent [1] 5 4 5 4" xfId="32754" xr:uid="{00000000-0005-0000-0000-000078840000}"/>
    <cellStyle name="Percent [1] 5 4 5 4 2" xfId="32755" xr:uid="{00000000-0005-0000-0000-000079840000}"/>
    <cellStyle name="Percent [1] 5 4 5 4 3" xfId="32756" xr:uid="{00000000-0005-0000-0000-00007A840000}"/>
    <cellStyle name="Percent [1] 5 4 5 5" xfId="32757" xr:uid="{00000000-0005-0000-0000-00007B840000}"/>
    <cellStyle name="Percent [1] 5 4 5 5 2" xfId="32758" xr:uid="{00000000-0005-0000-0000-00007C840000}"/>
    <cellStyle name="Percent [1] 5 4 5 5 3" xfId="32759" xr:uid="{00000000-0005-0000-0000-00007D840000}"/>
    <cellStyle name="Percent [1] 5 4 5 6" xfId="32760" xr:uid="{00000000-0005-0000-0000-00007E840000}"/>
    <cellStyle name="Percent [1] 5 4 5 6 2" xfId="32761" xr:uid="{00000000-0005-0000-0000-00007F840000}"/>
    <cellStyle name="Percent [1] 5 4 5 6 3" xfId="32762" xr:uid="{00000000-0005-0000-0000-000080840000}"/>
    <cellStyle name="Percent [1] 5 4 5 7" xfId="32763" xr:uid="{00000000-0005-0000-0000-000081840000}"/>
    <cellStyle name="Percent [1] 5 4 6" xfId="32764" xr:uid="{00000000-0005-0000-0000-000082840000}"/>
    <cellStyle name="Percent [1] 5 4 6 2" xfId="32765" xr:uid="{00000000-0005-0000-0000-000083840000}"/>
    <cellStyle name="Percent [1] 5 4 6 3" xfId="32766" xr:uid="{00000000-0005-0000-0000-000084840000}"/>
    <cellStyle name="Percent [1] 5 4 7" xfId="32767" xr:uid="{00000000-0005-0000-0000-000085840000}"/>
    <cellStyle name="Percent [1] 5 4 7 2" xfId="32768" xr:uid="{00000000-0005-0000-0000-000086840000}"/>
    <cellStyle name="Percent [1] 5 4 7 3" xfId="32769" xr:uid="{00000000-0005-0000-0000-000087840000}"/>
    <cellStyle name="Percent [1] 5 4 8" xfId="32770" xr:uid="{00000000-0005-0000-0000-000088840000}"/>
    <cellStyle name="Percent [1] 5 4 8 2" xfId="32771" xr:uid="{00000000-0005-0000-0000-000089840000}"/>
    <cellStyle name="Percent [1] 5 4 8 3" xfId="32772" xr:uid="{00000000-0005-0000-0000-00008A840000}"/>
    <cellStyle name="Percent [1] 5 4 9" xfId="32773" xr:uid="{00000000-0005-0000-0000-00008B840000}"/>
    <cellStyle name="Percent [1] 5 4 9 2" xfId="32774" xr:uid="{00000000-0005-0000-0000-00008C840000}"/>
    <cellStyle name="Percent [1] 5 4 9 3" xfId="32775" xr:uid="{00000000-0005-0000-0000-00008D840000}"/>
    <cellStyle name="Percent [1] 5 5" xfId="32776" xr:uid="{00000000-0005-0000-0000-00008E840000}"/>
    <cellStyle name="Percent [1] 5 5 2" xfId="32777" xr:uid="{00000000-0005-0000-0000-00008F840000}"/>
    <cellStyle name="Percent [1] 5 5 2 2" xfId="32778" xr:uid="{00000000-0005-0000-0000-000090840000}"/>
    <cellStyle name="Percent [1] 5 5 2 3" xfId="32779" xr:uid="{00000000-0005-0000-0000-000091840000}"/>
    <cellStyle name="Percent [1] 5 5 3" xfId="32780" xr:uid="{00000000-0005-0000-0000-000092840000}"/>
    <cellStyle name="Percent [1] 5 5 3 2" xfId="32781" xr:uid="{00000000-0005-0000-0000-000093840000}"/>
    <cellStyle name="Percent [1] 5 5 3 3" xfId="32782" xr:uid="{00000000-0005-0000-0000-000094840000}"/>
    <cellStyle name="Percent [1] 5 5 4" xfId="32783" xr:uid="{00000000-0005-0000-0000-000095840000}"/>
    <cellStyle name="Percent [1] 5 5 4 2" xfId="32784" xr:uid="{00000000-0005-0000-0000-000096840000}"/>
    <cellStyle name="Percent [1] 5 5 4 3" xfId="32785" xr:uid="{00000000-0005-0000-0000-000097840000}"/>
    <cellStyle name="Percent [1] 5 5 5" xfId="32786" xr:uid="{00000000-0005-0000-0000-000098840000}"/>
    <cellStyle name="Percent [1] 5 5 5 2" xfId="32787" xr:uid="{00000000-0005-0000-0000-000099840000}"/>
    <cellStyle name="Percent [1] 5 5 5 3" xfId="32788" xr:uid="{00000000-0005-0000-0000-00009A840000}"/>
    <cellStyle name="Percent [1] 5 5 6" xfId="32789" xr:uid="{00000000-0005-0000-0000-00009B840000}"/>
    <cellStyle name="Percent [1] 5 5 6 2" xfId="32790" xr:uid="{00000000-0005-0000-0000-00009C840000}"/>
    <cellStyle name="Percent [1] 5 5 6 3" xfId="32791" xr:uid="{00000000-0005-0000-0000-00009D840000}"/>
    <cellStyle name="Percent [1] 5 5 7" xfId="32792" xr:uid="{00000000-0005-0000-0000-00009E840000}"/>
    <cellStyle name="Percent [1] 5 6" xfId="32793" xr:uid="{00000000-0005-0000-0000-00009F840000}"/>
    <cellStyle name="Percent [1] 5 6 2" xfId="32794" xr:uid="{00000000-0005-0000-0000-0000A0840000}"/>
    <cellStyle name="Percent [1] 5 6 3" xfId="32795" xr:uid="{00000000-0005-0000-0000-0000A1840000}"/>
    <cellStyle name="Percent [1] 5 7" xfId="32796" xr:uid="{00000000-0005-0000-0000-0000A2840000}"/>
    <cellStyle name="Percent [1] 5 7 2" xfId="32797" xr:uid="{00000000-0005-0000-0000-0000A3840000}"/>
    <cellStyle name="Percent [1] 5 7 3" xfId="32798" xr:uid="{00000000-0005-0000-0000-0000A4840000}"/>
    <cellStyle name="Percent [1] 5 8" xfId="32799" xr:uid="{00000000-0005-0000-0000-0000A5840000}"/>
    <cellStyle name="Percent [1] 5 8 2" xfId="32800" xr:uid="{00000000-0005-0000-0000-0000A6840000}"/>
    <cellStyle name="Percent [1] 5 8 3" xfId="32801" xr:uid="{00000000-0005-0000-0000-0000A7840000}"/>
    <cellStyle name="Percent [1] 5 9" xfId="32802" xr:uid="{00000000-0005-0000-0000-0000A8840000}"/>
    <cellStyle name="Percent [1] 5 9 2" xfId="32803" xr:uid="{00000000-0005-0000-0000-0000A9840000}"/>
    <cellStyle name="Percent [1] 5 9 3" xfId="32804" xr:uid="{00000000-0005-0000-0000-0000AA840000}"/>
    <cellStyle name="Percent [1] 6" xfId="32805" xr:uid="{00000000-0005-0000-0000-0000AB840000}"/>
    <cellStyle name="Percent [1] 6 10" xfId="32806" xr:uid="{00000000-0005-0000-0000-0000AC840000}"/>
    <cellStyle name="Percent [1] 6 11" xfId="32807" xr:uid="{00000000-0005-0000-0000-0000AD840000}"/>
    <cellStyle name="Percent [1] 6 2" xfId="32808" xr:uid="{00000000-0005-0000-0000-0000AE840000}"/>
    <cellStyle name="Percent [1] 6 2 10" xfId="32809" xr:uid="{00000000-0005-0000-0000-0000AF840000}"/>
    <cellStyle name="Percent [1] 6 2 11" xfId="32810" xr:uid="{00000000-0005-0000-0000-0000B0840000}"/>
    <cellStyle name="Percent [1] 6 2 2" xfId="32811" xr:uid="{00000000-0005-0000-0000-0000B1840000}"/>
    <cellStyle name="Percent [1] 6 2 2 2" xfId="32812" xr:uid="{00000000-0005-0000-0000-0000B2840000}"/>
    <cellStyle name="Percent [1] 6 2 2 2 2" xfId="32813" xr:uid="{00000000-0005-0000-0000-0000B3840000}"/>
    <cellStyle name="Percent [1] 6 2 2 2 2 2" xfId="32814" xr:uid="{00000000-0005-0000-0000-0000B4840000}"/>
    <cellStyle name="Percent [1] 6 2 2 2 2 3" xfId="32815" xr:uid="{00000000-0005-0000-0000-0000B5840000}"/>
    <cellStyle name="Percent [1] 6 2 2 2 3" xfId="32816" xr:uid="{00000000-0005-0000-0000-0000B6840000}"/>
    <cellStyle name="Percent [1] 6 2 2 2 3 2" xfId="32817" xr:uid="{00000000-0005-0000-0000-0000B7840000}"/>
    <cellStyle name="Percent [1] 6 2 2 2 3 3" xfId="32818" xr:uid="{00000000-0005-0000-0000-0000B8840000}"/>
    <cellStyle name="Percent [1] 6 2 2 2 4" xfId="32819" xr:uid="{00000000-0005-0000-0000-0000B9840000}"/>
    <cellStyle name="Percent [1] 6 2 2 2 4 2" xfId="32820" xr:uid="{00000000-0005-0000-0000-0000BA840000}"/>
    <cellStyle name="Percent [1] 6 2 2 2 4 3" xfId="32821" xr:uid="{00000000-0005-0000-0000-0000BB840000}"/>
    <cellStyle name="Percent [1] 6 2 2 2 5" xfId="32822" xr:uid="{00000000-0005-0000-0000-0000BC840000}"/>
    <cellStyle name="Percent [1] 6 2 2 2 5 2" xfId="32823" xr:uid="{00000000-0005-0000-0000-0000BD840000}"/>
    <cellStyle name="Percent [1] 6 2 2 2 5 3" xfId="32824" xr:uid="{00000000-0005-0000-0000-0000BE840000}"/>
    <cellStyle name="Percent [1] 6 2 2 2 6" xfId="32825" xr:uid="{00000000-0005-0000-0000-0000BF840000}"/>
    <cellStyle name="Percent [1] 6 2 2 2 6 2" xfId="32826" xr:uid="{00000000-0005-0000-0000-0000C0840000}"/>
    <cellStyle name="Percent [1] 6 2 2 2 6 3" xfId="32827" xr:uid="{00000000-0005-0000-0000-0000C1840000}"/>
    <cellStyle name="Percent [1] 6 2 2 2 7" xfId="32828" xr:uid="{00000000-0005-0000-0000-0000C2840000}"/>
    <cellStyle name="Percent [1] 6 2 2 3" xfId="32829" xr:uid="{00000000-0005-0000-0000-0000C3840000}"/>
    <cellStyle name="Percent [1] 6 2 2 3 2" xfId="32830" xr:uid="{00000000-0005-0000-0000-0000C4840000}"/>
    <cellStyle name="Percent [1] 6 2 2 3 3" xfId="32831" xr:uid="{00000000-0005-0000-0000-0000C5840000}"/>
    <cellStyle name="Percent [1] 6 2 2 4" xfId="32832" xr:uid="{00000000-0005-0000-0000-0000C6840000}"/>
    <cellStyle name="Percent [1] 6 2 2 4 2" xfId="32833" xr:uid="{00000000-0005-0000-0000-0000C7840000}"/>
    <cellStyle name="Percent [1] 6 2 2 4 3" xfId="32834" xr:uid="{00000000-0005-0000-0000-0000C8840000}"/>
    <cellStyle name="Percent [1] 6 2 2 5" xfId="32835" xr:uid="{00000000-0005-0000-0000-0000C9840000}"/>
    <cellStyle name="Percent [1] 6 2 2 5 2" xfId="32836" xr:uid="{00000000-0005-0000-0000-0000CA840000}"/>
    <cellStyle name="Percent [1] 6 2 2 5 3" xfId="32837" xr:uid="{00000000-0005-0000-0000-0000CB840000}"/>
    <cellStyle name="Percent [1] 6 2 2 6" xfId="32838" xr:uid="{00000000-0005-0000-0000-0000CC840000}"/>
    <cellStyle name="Percent [1] 6 2 2 6 2" xfId="32839" xr:uid="{00000000-0005-0000-0000-0000CD840000}"/>
    <cellStyle name="Percent [1] 6 2 2 6 3" xfId="32840" xr:uid="{00000000-0005-0000-0000-0000CE840000}"/>
    <cellStyle name="Percent [1] 6 2 2 7" xfId="32841" xr:uid="{00000000-0005-0000-0000-0000CF840000}"/>
    <cellStyle name="Percent [1] 6 2 2 8" xfId="32842" xr:uid="{00000000-0005-0000-0000-0000D0840000}"/>
    <cellStyle name="Percent [1] 6 2 3" xfId="32843" xr:uid="{00000000-0005-0000-0000-0000D1840000}"/>
    <cellStyle name="Percent [1] 6 2 3 2" xfId="32844" xr:uid="{00000000-0005-0000-0000-0000D2840000}"/>
    <cellStyle name="Percent [1] 6 2 3 2 2" xfId="32845" xr:uid="{00000000-0005-0000-0000-0000D3840000}"/>
    <cellStyle name="Percent [1] 6 2 3 2 2 2" xfId="32846" xr:uid="{00000000-0005-0000-0000-0000D4840000}"/>
    <cellStyle name="Percent [1] 6 2 3 2 2 3" xfId="32847" xr:uid="{00000000-0005-0000-0000-0000D5840000}"/>
    <cellStyle name="Percent [1] 6 2 3 2 3" xfId="32848" xr:uid="{00000000-0005-0000-0000-0000D6840000}"/>
    <cellStyle name="Percent [1] 6 2 3 2 3 2" xfId="32849" xr:uid="{00000000-0005-0000-0000-0000D7840000}"/>
    <cellStyle name="Percent [1] 6 2 3 2 3 3" xfId="32850" xr:uid="{00000000-0005-0000-0000-0000D8840000}"/>
    <cellStyle name="Percent [1] 6 2 3 2 4" xfId="32851" xr:uid="{00000000-0005-0000-0000-0000D9840000}"/>
    <cellStyle name="Percent [1] 6 2 3 2 4 2" xfId="32852" xr:uid="{00000000-0005-0000-0000-0000DA840000}"/>
    <cellStyle name="Percent [1] 6 2 3 2 4 3" xfId="32853" xr:uid="{00000000-0005-0000-0000-0000DB840000}"/>
    <cellStyle name="Percent [1] 6 2 3 2 5" xfId="32854" xr:uid="{00000000-0005-0000-0000-0000DC840000}"/>
    <cellStyle name="Percent [1] 6 2 3 2 5 2" xfId="32855" xr:uid="{00000000-0005-0000-0000-0000DD840000}"/>
    <cellStyle name="Percent [1] 6 2 3 2 5 3" xfId="32856" xr:uid="{00000000-0005-0000-0000-0000DE840000}"/>
    <cellStyle name="Percent [1] 6 2 3 2 6" xfId="32857" xr:uid="{00000000-0005-0000-0000-0000DF840000}"/>
    <cellStyle name="Percent [1] 6 2 3 2 6 2" xfId="32858" xr:uid="{00000000-0005-0000-0000-0000E0840000}"/>
    <cellStyle name="Percent [1] 6 2 3 2 6 3" xfId="32859" xr:uid="{00000000-0005-0000-0000-0000E1840000}"/>
    <cellStyle name="Percent [1] 6 2 3 2 7" xfId="32860" xr:uid="{00000000-0005-0000-0000-0000E2840000}"/>
    <cellStyle name="Percent [1] 6 2 3 3" xfId="32861" xr:uid="{00000000-0005-0000-0000-0000E3840000}"/>
    <cellStyle name="Percent [1] 6 2 3 3 2" xfId="32862" xr:uid="{00000000-0005-0000-0000-0000E4840000}"/>
    <cellStyle name="Percent [1] 6 2 3 3 3" xfId="32863" xr:uid="{00000000-0005-0000-0000-0000E5840000}"/>
    <cellStyle name="Percent [1] 6 2 3 4" xfId="32864" xr:uid="{00000000-0005-0000-0000-0000E6840000}"/>
    <cellStyle name="Percent [1] 6 2 3 4 2" xfId="32865" xr:uid="{00000000-0005-0000-0000-0000E7840000}"/>
    <cellStyle name="Percent [1] 6 2 3 4 3" xfId="32866" xr:uid="{00000000-0005-0000-0000-0000E8840000}"/>
    <cellStyle name="Percent [1] 6 2 3 5" xfId="32867" xr:uid="{00000000-0005-0000-0000-0000E9840000}"/>
    <cellStyle name="Percent [1] 6 2 3 5 2" xfId="32868" xr:uid="{00000000-0005-0000-0000-0000EA840000}"/>
    <cellStyle name="Percent [1] 6 2 3 5 3" xfId="32869" xr:uid="{00000000-0005-0000-0000-0000EB840000}"/>
    <cellStyle name="Percent [1] 6 2 3 6" xfId="32870" xr:uid="{00000000-0005-0000-0000-0000EC840000}"/>
    <cellStyle name="Percent [1] 6 2 3 6 2" xfId="32871" xr:uid="{00000000-0005-0000-0000-0000ED840000}"/>
    <cellStyle name="Percent [1] 6 2 3 6 3" xfId="32872" xr:uid="{00000000-0005-0000-0000-0000EE840000}"/>
    <cellStyle name="Percent [1] 6 2 3 7" xfId="32873" xr:uid="{00000000-0005-0000-0000-0000EF840000}"/>
    <cellStyle name="Percent [1] 6 2 3 8" xfId="32874" xr:uid="{00000000-0005-0000-0000-0000F0840000}"/>
    <cellStyle name="Percent [1] 6 2 4" xfId="32875" xr:uid="{00000000-0005-0000-0000-0000F1840000}"/>
    <cellStyle name="Percent [1] 6 2 4 2" xfId="32876" xr:uid="{00000000-0005-0000-0000-0000F2840000}"/>
    <cellStyle name="Percent [1] 6 2 4 2 2" xfId="32877" xr:uid="{00000000-0005-0000-0000-0000F3840000}"/>
    <cellStyle name="Percent [1] 6 2 4 2 2 2" xfId="32878" xr:uid="{00000000-0005-0000-0000-0000F4840000}"/>
    <cellStyle name="Percent [1] 6 2 4 2 2 3" xfId="32879" xr:uid="{00000000-0005-0000-0000-0000F5840000}"/>
    <cellStyle name="Percent [1] 6 2 4 2 3" xfId="32880" xr:uid="{00000000-0005-0000-0000-0000F6840000}"/>
    <cellStyle name="Percent [1] 6 2 4 2 3 2" xfId="32881" xr:uid="{00000000-0005-0000-0000-0000F7840000}"/>
    <cellStyle name="Percent [1] 6 2 4 2 3 3" xfId="32882" xr:uid="{00000000-0005-0000-0000-0000F8840000}"/>
    <cellStyle name="Percent [1] 6 2 4 2 4" xfId="32883" xr:uid="{00000000-0005-0000-0000-0000F9840000}"/>
    <cellStyle name="Percent [1] 6 2 4 2 4 2" xfId="32884" xr:uid="{00000000-0005-0000-0000-0000FA840000}"/>
    <cellStyle name="Percent [1] 6 2 4 2 4 3" xfId="32885" xr:uid="{00000000-0005-0000-0000-0000FB840000}"/>
    <cellStyle name="Percent [1] 6 2 4 2 5" xfId="32886" xr:uid="{00000000-0005-0000-0000-0000FC840000}"/>
    <cellStyle name="Percent [1] 6 2 4 2 5 2" xfId="32887" xr:uid="{00000000-0005-0000-0000-0000FD840000}"/>
    <cellStyle name="Percent [1] 6 2 4 2 5 3" xfId="32888" xr:uid="{00000000-0005-0000-0000-0000FE840000}"/>
    <cellStyle name="Percent [1] 6 2 4 2 6" xfId="32889" xr:uid="{00000000-0005-0000-0000-0000FF840000}"/>
    <cellStyle name="Percent [1] 6 2 4 2 6 2" xfId="32890" xr:uid="{00000000-0005-0000-0000-000000850000}"/>
    <cellStyle name="Percent [1] 6 2 4 2 6 3" xfId="32891" xr:uid="{00000000-0005-0000-0000-000001850000}"/>
    <cellStyle name="Percent [1] 6 2 4 2 7" xfId="32892" xr:uid="{00000000-0005-0000-0000-000002850000}"/>
    <cellStyle name="Percent [1] 6 2 4 3" xfId="32893" xr:uid="{00000000-0005-0000-0000-000003850000}"/>
    <cellStyle name="Percent [1] 6 2 4 3 2" xfId="32894" xr:uid="{00000000-0005-0000-0000-000004850000}"/>
    <cellStyle name="Percent [1] 6 2 4 3 3" xfId="32895" xr:uid="{00000000-0005-0000-0000-000005850000}"/>
    <cellStyle name="Percent [1] 6 2 4 4" xfId="32896" xr:uid="{00000000-0005-0000-0000-000006850000}"/>
    <cellStyle name="Percent [1] 6 2 4 4 2" xfId="32897" xr:uid="{00000000-0005-0000-0000-000007850000}"/>
    <cellStyle name="Percent [1] 6 2 4 4 3" xfId="32898" xr:uid="{00000000-0005-0000-0000-000008850000}"/>
    <cellStyle name="Percent [1] 6 2 4 5" xfId="32899" xr:uid="{00000000-0005-0000-0000-000009850000}"/>
    <cellStyle name="Percent [1] 6 2 4 5 2" xfId="32900" xr:uid="{00000000-0005-0000-0000-00000A850000}"/>
    <cellStyle name="Percent [1] 6 2 4 5 3" xfId="32901" xr:uid="{00000000-0005-0000-0000-00000B850000}"/>
    <cellStyle name="Percent [1] 6 2 4 6" xfId="32902" xr:uid="{00000000-0005-0000-0000-00000C850000}"/>
    <cellStyle name="Percent [1] 6 2 4 6 2" xfId="32903" xr:uid="{00000000-0005-0000-0000-00000D850000}"/>
    <cellStyle name="Percent [1] 6 2 4 6 3" xfId="32904" xr:uid="{00000000-0005-0000-0000-00000E850000}"/>
    <cellStyle name="Percent [1] 6 2 4 7" xfId="32905" xr:uid="{00000000-0005-0000-0000-00000F850000}"/>
    <cellStyle name="Percent [1] 6 2 4 8" xfId="32906" xr:uid="{00000000-0005-0000-0000-000010850000}"/>
    <cellStyle name="Percent [1] 6 2 5" xfId="32907" xr:uid="{00000000-0005-0000-0000-000011850000}"/>
    <cellStyle name="Percent [1] 6 2 5 2" xfId="32908" xr:uid="{00000000-0005-0000-0000-000012850000}"/>
    <cellStyle name="Percent [1] 6 2 5 2 2" xfId="32909" xr:uid="{00000000-0005-0000-0000-000013850000}"/>
    <cellStyle name="Percent [1] 6 2 5 2 3" xfId="32910" xr:uid="{00000000-0005-0000-0000-000014850000}"/>
    <cellStyle name="Percent [1] 6 2 5 3" xfId="32911" xr:uid="{00000000-0005-0000-0000-000015850000}"/>
    <cellStyle name="Percent [1] 6 2 5 3 2" xfId="32912" xr:uid="{00000000-0005-0000-0000-000016850000}"/>
    <cellStyle name="Percent [1] 6 2 5 3 3" xfId="32913" xr:uid="{00000000-0005-0000-0000-000017850000}"/>
    <cellStyle name="Percent [1] 6 2 5 4" xfId="32914" xr:uid="{00000000-0005-0000-0000-000018850000}"/>
    <cellStyle name="Percent [1] 6 2 5 4 2" xfId="32915" xr:uid="{00000000-0005-0000-0000-000019850000}"/>
    <cellStyle name="Percent [1] 6 2 5 4 3" xfId="32916" xr:uid="{00000000-0005-0000-0000-00001A850000}"/>
    <cellStyle name="Percent [1] 6 2 5 5" xfId="32917" xr:uid="{00000000-0005-0000-0000-00001B850000}"/>
    <cellStyle name="Percent [1] 6 2 5 5 2" xfId="32918" xr:uid="{00000000-0005-0000-0000-00001C850000}"/>
    <cellStyle name="Percent [1] 6 2 5 5 3" xfId="32919" xr:uid="{00000000-0005-0000-0000-00001D850000}"/>
    <cellStyle name="Percent [1] 6 2 5 6" xfId="32920" xr:uid="{00000000-0005-0000-0000-00001E850000}"/>
    <cellStyle name="Percent [1] 6 2 5 6 2" xfId="32921" xr:uid="{00000000-0005-0000-0000-00001F850000}"/>
    <cellStyle name="Percent [1] 6 2 5 6 3" xfId="32922" xr:uid="{00000000-0005-0000-0000-000020850000}"/>
    <cellStyle name="Percent [1] 6 2 5 7" xfId="32923" xr:uid="{00000000-0005-0000-0000-000021850000}"/>
    <cellStyle name="Percent [1] 6 2 6" xfId="32924" xr:uid="{00000000-0005-0000-0000-000022850000}"/>
    <cellStyle name="Percent [1] 6 2 6 2" xfId="32925" xr:uid="{00000000-0005-0000-0000-000023850000}"/>
    <cellStyle name="Percent [1] 6 2 6 3" xfId="32926" xr:uid="{00000000-0005-0000-0000-000024850000}"/>
    <cellStyle name="Percent [1] 6 2 7" xfId="32927" xr:uid="{00000000-0005-0000-0000-000025850000}"/>
    <cellStyle name="Percent [1] 6 2 7 2" xfId="32928" xr:uid="{00000000-0005-0000-0000-000026850000}"/>
    <cellStyle name="Percent [1] 6 2 7 3" xfId="32929" xr:uid="{00000000-0005-0000-0000-000027850000}"/>
    <cellStyle name="Percent [1] 6 2 8" xfId="32930" xr:uid="{00000000-0005-0000-0000-000028850000}"/>
    <cellStyle name="Percent [1] 6 2 8 2" xfId="32931" xr:uid="{00000000-0005-0000-0000-000029850000}"/>
    <cellStyle name="Percent [1] 6 2 8 3" xfId="32932" xr:uid="{00000000-0005-0000-0000-00002A850000}"/>
    <cellStyle name="Percent [1] 6 2 9" xfId="32933" xr:uid="{00000000-0005-0000-0000-00002B850000}"/>
    <cellStyle name="Percent [1] 6 2 9 2" xfId="32934" xr:uid="{00000000-0005-0000-0000-00002C850000}"/>
    <cellStyle name="Percent [1] 6 2 9 3" xfId="32935" xr:uid="{00000000-0005-0000-0000-00002D850000}"/>
    <cellStyle name="Percent [1] 6 3" xfId="32936" xr:uid="{00000000-0005-0000-0000-00002E850000}"/>
    <cellStyle name="Percent [1] 6 3 10" xfId="32937" xr:uid="{00000000-0005-0000-0000-00002F850000}"/>
    <cellStyle name="Percent [1] 6 3 11" xfId="32938" xr:uid="{00000000-0005-0000-0000-000030850000}"/>
    <cellStyle name="Percent [1] 6 3 2" xfId="32939" xr:uid="{00000000-0005-0000-0000-000031850000}"/>
    <cellStyle name="Percent [1] 6 3 2 2" xfId="32940" xr:uid="{00000000-0005-0000-0000-000032850000}"/>
    <cellStyle name="Percent [1] 6 3 2 2 2" xfId="32941" xr:uid="{00000000-0005-0000-0000-000033850000}"/>
    <cellStyle name="Percent [1] 6 3 2 2 2 2" xfId="32942" xr:uid="{00000000-0005-0000-0000-000034850000}"/>
    <cellStyle name="Percent [1] 6 3 2 2 2 3" xfId="32943" xr:uid="{00000000-0005-0000-0000-000035850000}"/>
    <cellStyle name="Percent [1] 6 3 2 2 3" xfId="32944" xr:uid="{00000000-0005-0000-0000-000036850000}"/>
    <cellStyle name="Percent [1] 6 3 2 2 3 2" xfId="32945" xr:uid="{00000000-0005-0000-0000-000037850000}"/>
    <cellStyle name="Percent [1] 6 3 2 2 3 3" xfId="32946" xr:uid="{00000000-0005-0000-0000-000038850000}"/>
    <cellStyle name="Percent [1] 6 3 2 2 4" xfId="32947" xr:uid="{00000000-0005-0000-0000-000039850000}"/>
    <cellStyle name="Percent [1] 6 3 2 2 4 2" xfId="32948" xr:uid="{00000000-0005-0000-0000-00003A850000}"/>
    <cellStyle name="Percent [1] 6 3 2 2 4 3" xfId="32949" xr:uid="{00000000-0005-0000-0000-00003B850000}"/>
    <cellStyle name="Percent [1] 6 3 2 2 5" xfId="32950" xr:uid="{00000000-0005-0000-0000-00003C850000}"/>
    <cellStyle name="Percent [1] 6 3 2 2 5 2" xfId="32951" xr:uid="{00000000-0005-0000-0000-00003D850000}"/>
    <cellStyle name="Percent [1] 6 3 2 2 5 3" xfId="32952" xr:uid="{00000000-0005-0000-0000-00003E850000}"/>
    <cellStyle name="Percent [1] 6 3 2 2 6" xfId="32953" xr:uid="{00000000-0005-0000-0000-00003F850000}"/>
    <cellStyle name="Percent [1] 6 3 2 2 6 2" xfId="32954" xr:uid="{00000000-0005-0000-0000-000040850000}"/>
    <cellStyle name="Percent [1] 6 3 2 2 6 3" xfId="32955" xr:uid="{00000000-0005-0000-0000-000041850000}"/>
    <cellStyle name="Percent [1] 6 3 2 2 7" xfId="32956" xr:uid="{00000000-0005-0000-0000-000042850000}"/>
    <cellStyle name="Percent [1] 6 3 2 3" xfId="32957" xr:uid="{00000000-0005-0000-0000-000043850000}"/>
    <cellStyle name="Percent [1] 6 3 2 3 2" xfId="32958" xr:uid="{00000000-0005-0000-0000-000044850000}"/>
    <cellStyle name="Percent [1] 6 3 2 3 3" xfId="32959" xr:uid="{00000000-0005-0000-0000-000045850000}"/>
    <cellStyle name="Percent [1] 6 3 2 4" xfId="32960" xr:uid="{00000000-0005-0000-0000-000046850000}"/>
    <cellStyle name="Percent [1] 6 3 2 4 2" xfId="32961" xr:uid="{00000000-0005-0000-0000-000047850000}"/>
    <cellStyle name="Percent [1] 6 3 2 4 3" xfId="32962" xr:uid="{00000000-0005-0000-0000-000048850000}"/>
    <cellStyle name="Percent [1] 6 3 2 5" xfId="32963" xr:uid="{00000000-0005-0000-0000-000049850000}"/>
    <cellStyle name="Percent [1] 6 3 2 5 2" xfId="32964" xr:uid="{00000000-0005-0000-0000-00004A850000}"/>
    <cellStyle name="Percent [1] 6 3 2 5 3" xfId="32965" xr:uid="{00000000-0005-0000-0000-00004B850000}"/>
    <cellStyle name="Percent [1] 6 3 2 6" xfId="32966" xr:uid="{00000000-0005-0000-0000-00004C850000}"/>
    <cellStyle name="Percent [1] 6 3 2 6 2" xfId="32967" xr:uid="{00000000-0005-0000-0000-00004D850000}"/>
    <cellStyle name="Percent [1] 6 3 2 6 3" xfId="32968" xr:uid="{00000000-0005-0000-0000-00004E850000}"/>
    <cellStyle name="Percent [1] 6 3 2 7" xfId="32969" xr:uid="{00000000-0005-0000-0000-00004F850000}"/>
    <cellStyle name="Percent [1] 6 3 2 8" xfId="32970" xr:uid="{00000000-0005-0000-0000-000050850000}"/>
    <cellStyle name="Percent [1] 6 3 3" xfId="32971" xr:uid="{00000000-0005-0000-0000-000051850000}"/>
    <cellStyle name="Percent [1] 6 3 3 2" xfId="32972" xr:uid="{00000000-0005-0000-0000-000052850000}"/>
    <cellStyle name="Percent [1] 6 3 3 2 2" xfId="32973" xr:uid="{00000000-0005-0000-0000-000053850000}"/>
    <cellStyle name="Percent [1] 6 3 3 2 2 2" xfId="32974" xr:uid="{00000000-0005-0000-0000-000054850000}"/>
    <cellStyle name="Percent [1] 6 3 3 2 2 3" xfId="32975" xr:uid="{00000000-0005-0000-0000-000055850000}"/>
    <cellStyle name="Percent [1] 6 3 3 2 3" xfId="32976" xr:uid="{00000000-0005-0000-0000-000056850000}"/>
    <cellStyle name="Percent [1] 6 3 3 2 3 2" xfId="32977" xr:uid="{00000000-0005-0000-0000-000057850000}"/>
    <cellStyle name="Percent [1] 6 3 3 2 3 3" xfId="32978" xr:uid="{00000000-0005-0000-0000-000058850000}"/>
    <cellStyle name="Percent [1] 6 3 3 2 4" xfId="32979" xr:uid="{00000000-0005-0000-0000-000059850000}"/>
    <cellStyle name="Percent [1] 6 3 3 2 4 2" xfId="32980" xr:uid="{00000000-0005-0000-0000-00005A850000}"/>
    <cellStyle name="Percent [1] 6 3 3 2 4 3" xfId="32981" xr:uid="{00000000-0005-0000-0000-00005B850000}"/>
    <cellStyle name="Percent [1] 6 3 3 2 5" xfId="32982" xr:uid="{00000000-0005-0000-0000-00005C850000}"/>
    <cellStyle name="Percent [1] 6 3 3 2 5 2" xfId="32983" xr:uid="{00000000-0005-0000-0000-00005D850000}"/>
    <cellStyle name="Percent [1] 6 3 3 2 5 3" xfId="32984" xr:uid="{00000000-0005-0000-0000-00005E850000}"/>
    <cellStyle name="Percent [1] 6 3 3 2 6" xfId="32985" xr:uid="{00000000-0005-0000-0000-00005F850000}"/>
    <cellStyle name="Percent [1] 6 3 3 2 6 2" xfId="32986" xr:uid="{00000000-0005-0000-0000-000060850000}"/>
    <cellStyle name="Percent [1] 6 3 3 2 6 3" xfId="32987" xr:uid="{00000000-0005-0000-0000-000061850000}"/>
    <cellStyle name="Percent [1] 6 3 3 2 7" xfId="32988" xr:uid="{00000000-0005-0000-0000-000062850000}"/>
    <cellStyle name="Percent [1] 6 3 3 3" xfId="32989" xr:uid="{00000000-0005-0000-0000-000063850000}"/>
    <cellStyle name="Percent [1] 6 3 3 3 2" xfId="32990" xr:uid="{00000000-0005-0000-0000-000064850000}"/>
    <cellStyle name="Percent [1] 6 3 3 3 3" xfId="32991" xr:uid="{00000000-0005-0000-0000-000065850000}"/>
    <cellStyle name="Percent [1] 6 3 3 4" xfId="32992" xr:uid="{00000000-0005-0000-0000-000066850000}"/>
    <cellStyle name="Percent [1] 6 3 3 4 2" xfId="32993" xr:uid="{00000000-0005-0000-0000-000067850000}"/>
    <cellStyle name="Percent [1] 6 3 3 4 3" xfId="32994" xr:uid="{00000000-0005-0000-0000-000068850000}"/>
    <cellStyle name="Percent [1] 6 3 3 5" xfId="32995" xr:uid="{00000000-0005-0000-0000-000069850000}"/>
    <cellStyle name="Percent [1] 6 3 3 5 2" xfId="32996" xr:uid="{00000000-0005-0000-0000-00006A850000}"/>
    <cellStyle name="Percent [1] 6 3 3 5 3" xfId="32997" xr:uid="{00000000-0005-0000-0000-00006B850000}"/>
    <cellStyle name="Percent [1] 6 3 3 6" xfId="32998" xr:uid="{00000000-0005-0000-0000-00006C850000}"/>
    <cellStyle name="Percent [1] 6 3 3 6 2" xfId="32999" xr:uid="{00000000-0005-0000-0000-00006D850000}"/>
    <cellStyle name="Percent [1] 6 3 3 6 3" xfId="33000" xr:uid="{00000000-0005-0000-0000-00006E850000}"/>
    <cellStyle name="Percent [1] 6 3 3 7" xfId="33001" xr:uid="{00000000-0005-0000-0000-00006F850000}"/>
    <cellStyle name="Percent [1] 6 3 3 8" xfId="33002" xr:uid="{00000000-0005-0000-0000-000070850000}"/>
    <cellStyle name="Percent [1] 6 3 4" xfId="33003" xr:uid="{00000000-0005-0000-0000-000071850000}"/>
    <cellStyle name="Percent [1] 6 3 4 2" xfId="33004" xr:uid="{00000000-0005-0000-0000-000072850000}"/>
    <cellStyle name="Percent [1] 6 3 4 2 2" xfId="33005" xr:uid="{00000000-0005-0000-0000-000073850000}"/>
    <cellStyle name="Percent [1] 6 3 4 2 2 2" xfId="33006" xr:uid="{00000000-0005-0000-0000-000074850000}"/>
    <cellStyle name="Percent [1] 6 3 4 2 2 3" xfId="33007" xr:uid="{00000000-0005-0000-0000-000075850000}"/>
    <cellStyle name="Percent [1] 6 3 4 2 3" xfId="33008" xr:uid="{00000000-0005-0000-0000-000076850000}"/>
    <cellStyle name="Percent [1] 6 3 4 2 3 2" xfId="33009" xr:uid="{00000000-0005-0000-0000-000077850000}"/>
    <cellStyle name="Percent [1] 6 3 4 2 3 3" xfId="33010" xr:uid="{00000000-0005-0000-0000-000078850000}"/>
    <cellStyle name="Percent [1] 6 3 4 2 4" xfId="33011" xr:uid="{00000000-0005-0000-0000-000079850000}"/>
    <cellStyle name="Percent [1] 6 3 4 2 4 2" xfId="33012" xr:uid="{00000000-0005-0000-0000-00007A850000}"/>
    <cellStyle name="Percent [1] 6 3 4 2 4 3" xfId="33013" xr:uid="{00000000-0005-0000-0000-00007B850000}"/>
    <cellStyle name="Percent [1] 6 3 4 2 5" xfId="33014" xr:uid="{00000000-0005-0000-0000-00007C850000}"/>
    <cellStyle name="Percent [1] 6 3 4 2 5 2" xfId="33015" xr:uid="{00000000-0005-0000-0000-00007D850000}"/>
    <cellStyle name="Percent [1] 6 3 4 2 5 3" xfId="33016" xr:uid="{00000000-0005-0000-0000-00007E850000}"/>
    <cellStyle name="Percent [1] 6 3 4 2 6" xfId="33017" xr:uid="{00000000-0005-0000-0000-00007F850000}"/>
    <cellStyle name="Percent [1] 6 3 4 2 6 2" xfId="33018" xr:uid="{00000000-0005-0000-0000-000080850000}"/>
    <cellStyle name="Percent [1] 6 3 4 2 6 3" xfId="33019" xr:uid="{00000000-0005-0000-0000-000081850000}"/>
    <cellStyle name="Percent [1] 6 3 4 2 7" xfId="33020" xr:uid="{00000000-0005-0000-0000-000082850000}"/>
    <cellStyle name="Percent [1] 6 3 4 3" xfId="33021" xr:uid="{00000000-0005-0000-0000-000083850000}"/>
    <cellStyle name="Percent [1] 6 3 4 3 2" xfId="33022" xr:uid="{00000000-0005-0000-0000-000084850000}"/>
    <cellStyle name="Percent [1] 6 3 4 3 3" xfId="33023" xr:uid="{00000000-0005-0000-0000-000085850000}"/>
    <cellStyle name="Percent [1] 6 3 4 4" xfId="33024" xr:uid="{00000000-0005-0000-0000-000086850000}"/>
    <cellStyle name="Percent [1] 6 3 4 4 2" xfId="33025" xr:uid="{00000000-0005-0000-0000-000087850000}"/>
    <cellStyle name="Percent [1] 6 3 4 4 3" xfId="33026" xr:uid="{00000000-0005-0000-0000-000088850000}"/>
    <cellStyle name="Percent [1] 6 3 4 5" xfId="33027" xr:uid="{00000000-0005-0000-0000-000089850000}"/>
    <cellStyle name="Percent [1] 6 3 4 5 2" xfId="33028" xr:uid="{00000000-0005-0000-0000-00008A850000}"/>
    <cellStyle name="Percent [1] 6 3 4 5 3" xfId="33029" xr:uid="{00000000-0005-0000-0000-00008B850000}"/>
    <cellStyle name="Percent [1] 6 3 4 6" xfId="33030" xr:uid="{00000000-0005-0000-0000-00008C850000}"/>
    <cellStyle name="Percent [1] 6 3 4 6 2" xfId="33031" xr:uid="{00000000-0005-0000-0000-00008D850000}"/>
    <cellStyle name="Percent [1] 6 3 4 6 3" xfId="33032" xr:uid="{00000000-0005-0000-0000-00008E850000}"/>
    <cellStyle name="Percent [1] 6 3 4 7" xfId="33033" xr:uid="{00000000-0005-0000-0000-00008F850000}"/>
    <cellStyle name="Percent [1] 6 3 4 8" xfId="33034" xr:uid="{00000000-0005-0000-0000-000090850000}"/>
    <cellStyle name="Percent [1] 6 3 5" xfId="33035" xr:uid="{00000000-0005-0000-0000-000091850000}"/>
    <cellStyle name="Percent [1] 6 3 5 2" xfId="33036" xr:uid="{00000000-0005-0000-0000-000092850000}"/>
    <cellStyle name="Percent [1] 6 3 5 2 2" xfId="33037" xr:uid="{00000000-0005-0000-0000-000093850000}"/>
    <cellStyle name="Percent [1] 6 3 5 2 3" xfId="33038" xr:uid="{00000000-0005-0000-0000-000094850000}"/>
    <cellStyle name="Percent [1] 6 3 5 3" xfId="33039" xr:uid="{00000000-0005-0000-0000-000095850000}"/>
    <cellStyle name="Percent [1] 6 3 5 3 2" xfId="33040" xr:uid="{00000000-0005-0000-0000-000096850000}"/>
    <cellStyle name="Percent [1] 6 3 5 3 3" xfId="33041" xr:uid="{00000000-0005-0000-0000-000097850000}"/>
    <cellStyle name="Percent [1] 6 3 5 4" xfId="33042" xr:uid="{00000000-0005-0000-0000-000098850000}"/>
    <cellStyle name="Percent [1] 6 3 5 4 2" xfId="33043" xr:uid="{00000000-0005-0000-0000-000099850000}"/>
    <cellStyle name="Percent [1] 6 3 5 4 3" xfId="33044" xr:uid="{00000000-0005-0000-0000-00009A850000}"/>
    <cellStyle name="Percent [1] 6 3 5 5" xfId="33045" xr:uid="{00000000-0005-0000-0000-00009B850000}"/>
    <cellStyle name="Percent [1] 6 3 5 5 2" xfId="33046" xr:uid="{00000000-0005-0000-0000-00009C850000}"/>
    <cellStyle name="Percent [1] 6 3 5 5 3" xfId="33047" xr:uid="{00000000-0005-0000-0000-00009D850000}"/>
    <cellStyle name="Percent [1] 6 3 5 6" xfId="33048" xr:uid="{00000000-0005-0000-0000-00009E850000}"/>
    <cellStyle name="Percent [1] 6 3 5 6 2" xfId="33049" xr:uid="{00000000-0005-0000-0000-00009F850000}"/>
    <cellStyle name="Percent [1] 6 3 5 6 3" xfId="33050" xr:uid="{00000000-0005-0000-0000-0000A0850000}"/>
    <cellStyle name="Percent [1] 6 3 5 7" xfId="33051" xr:uid="{00000000-0005-0000-0000-0000A1850000}"/>
    <cellStyle name="Percent [1] 6 3 6" xfId="33052" xr:uid="{00000000-0005-0000-0000-0000A2850000}"/>
    <cellStyle name="Percent [1] 6 3 6 2" xfId="33053" xr:uid="{00000000-0005-0000-0000-0000A3850000}"/>
    <cellStyle name="Percent [1] 6 3 6 3" xfId="33054" xr:uid="{00000000-0005-0000-0000-0000A4850000}"/>
    <cellStyle name="Percent [1] 6 3 7" xfId="33055" xr:uid="{00000000-0005-0000-0000-0000A5850000}"/>
    <cellStyle name="Percent [1] 6 3 7 2" xfId="33056" xr:uid="{00000000-0005-0000-0000-0000A6850000}"/>
    <cellStyle name="Percent [1] 6 3 7 3" xfId="33057" xr:uid="{00000000-0005-0000-0000-0000A7850000}"/>
    <cellStyle name="Percent [1] 6 3 8" xfId="33058" xr:uid="{00000000-0005-0000-0000-0000A8850000}"/>
    <cellStyle name="Percent [1] 6 3 8 2" xfId="33059" xr:uid="{00000000-0005-0000-0000-0000A9850000}"/>
    <cellStyle name="Percent [1] 6 3 8 3" xfId="33060" xr:uid="{00000000-0005-0000-0000-0000AA850000}"/>
    <cellStyle name="Percent [1] 6 3 9" xfId="33061" xr:uid="{00000000-0005-0000-0000-0000AB850000}"/>
    <cellStyle name="Percent [1] 6 3 9 2" xfId="33062" xr:uid="{00000000-0005-0000-0000-0000AC850000}"/>
    <cellStyle name="Percent [1] 6 3 9 3" xfId="33063" xr:uid="{00000000-0005-0000-0000-0000AD850000}"/>
    <cellStyle name="Percent [1] 6 4" xfId="33064" xr:uid="{00000000-0005-0000-0000-0000AE850000}"/>
    <cellStyle name="Percent [1] 6 4 10" xfId="33065" xr:uid="{00000000-0005-0000-0000-0000AF850000}"/>
    <cellStyle name="Percent [1] 6 4 11" xfId="33066" xr:uid="{00000000-0005-0000-0000-0000B0850000}"/>
    <cellStyle name="Percent [1] 6 4 2" xfId="33067" xr:uid="{00000000-0005-0000-0000-0000B1850000}"/>
    <cellStyle name="Percent [1] 6 4 2 2" xfId="33068" xr:uid="{00000000-0005-0000-0000-0000B2850000}"/>
    <cellStyle name="Percent [1] 6 4 2 2 2" xfId="33069" xr:uid="{00000000-0005-0000-0000-0000B3850000}"/>
    <cellStyle name="Percent [1] 6 4 2 2 2 2" xfId="33070" xr:uid="{00000000-0005-0000-0000-0000B4850000}"/>
    <cellStyle name="Percent [1] 6 4 2 2 2 3" xfId="33071" xr:uid="{00000000-0005-0000-0000-0000B5850000}"/>
    <cellStyle name="Percent [1] 6 4 2 2 3" xfId="33072" xr:uid="{00000000-0005-0000-0000-0000B6850000}"/>
    <cellStyle name="Percent [1] 6 4 2 2 3 2" xfId="33073" xr:uid="{00000000-0005-0000-0000-0000B7850000}"/>
    <cellStyle name="Percent [1] 6 4 2 2 3 3" xfId="33074" xr:uid="{00000000-0005-0000-0000-0000B8850000}"/>
    <cellStyle name="Percent [1] 6 4 2 2 4" xfId="33075" xr:uid="{00000000-0005-0000-0000-0000B9850000}"/>
    <cellStyle name="Percent [1] 6 4 2 2 4 2" xfId="33076" xr:uid="{00000000-0005-0000-0000-0000BA850000}"/>
    <cellStyle name="Percent [1] 6 4 2 2 4 3" xfId="33077" xr:uid="{00000000-0005-0000-0000-0000BB850000}"/>
    <cellStyle name="Percent [1] 6 4 2 2 5" xfId="33078" xr:uid="{00000000-0005-0000-0000-0000BC850000}"/>
    <cellStyle name="Percent [1] 6 4 2 2 5 2" xfId="33079" xr:uid="{00000000-0005-0000-0000-0000BD850000}"/>
    <cellStyle name="Percent [1] 6 4 2 2 5 3" xfId="33080" xr:uid="{00000000-0005-0000-0000-0000BE850000}"/>
    <cellStyle name="Percent [1] 6 4 2 2 6" xfId="33081" xr:uid="{00000000-0005-0000-0000-0000BF850000}"/>
    <cellStyle name="Percent [1] 6 4 2 2 6 2" xfId="33082" xr:uid="{00000000-0005-0000-0000-0000C0850000}"/>
    <cellStyle name="Percent [1] 6 4 2 2 6 3" xfId="33083" xr:uid="{00000000-0005-0000-0000-0000C1850000}"/>
    <cellStyle name="Percent [1] 6 4 2 2 7" xfId="33084" xr:uid="{00000000-0005-0000-0000-0000C2850000}"/>
    <cellStyle name="Percent [1] 6 4 2 3" xfId="33085" xr:uid="{00000000-0005-0000-0000-0000C3850000}"/>
    <cellStyle name="Percent [1] 6 4 2 3 2" xfId="33086" xr:uid="{00000000-0005-0000-0000-0000C4850000}"/>
    <cellStyle name="Percent [1] 6 4 2 3 3" xfId="33087" xr:uid="{00000000-0005-0000-0000-0000C5850000}"/>
    <cellStyle name="Percent [1] 6 4 2 4" xfId="33088" xr:uid="{00000000-0005-0000-0000-0000C6850000}"/>
    <cellStyle name="Percent [1] 6 4 2 4 2" xfId="33089" xr:uid="{00000000-0005-0000-0000-0000C7850000}"/>
    <cellStyle name="Percent [1] 6 4 2 4 3" xfId="33090" xr:uid="{00000000-0005-0000-0000-0000C8850000}"/>
    <cellStyle name="Percent [1] 6 4 2 5" xfId="33091" xr:uid="{00000000-0005-0000-0000-0000C9850000}"/>
    <cellStyle name="Percent [1] 6 4 2 5 2" xfId="33092" xr:uid="{00000000-0005-0000-0000-0000CA850000}"/>
    <cellStyle name="Percent [1] 6 4 2 5 3" xfId="33093" xr:uid="{00000000-0005-0000-0000-0000CB850000}"/>
    <cellStyle name="Percent [1] 6 4 2 6" xfId="33094" xr:uid="{00000000-0005-0000-0000-0000CC850000}"/>
    <cellStyle name="Percent [1] 6 4 2 6 2" xfId="33095" xr:uid="{00000000-0005-0000-0000-0000CD850000}"/>
    <cellStyle name="Percent [1] 6 4 2 6 3" xfId="33096" xr:uid="{00000000-0005-0000-0000-0000CE850000}"/>
    <cellStyle name="Percent [1] 6 4 2 7" xfId="33097" xr:uid="{00000000-0005-0000-0000-0000CF850000}"/>
    <cellStyle name="Percent [1] 6 4 2 8" xfId="33098" xr:uid="{00000000-0005-0000-0000-0000D0850000}"/>
    <cellStyle name="Percent [1] 6 4 3" xfId="33099" xr:uid="{00000000-0005-0000-0000-0000D1850000}"/>
    <cellStyle name="Percent [1] 6 4 3 2" xfId="33100" xr:uid="{00000000-0005-0000-0000-0000D2850000}"/>
    <cellStyle name="Percent [1] 6 4 3 2 2" xfId="33101" xr:uid="{00000000-0005-0000-0000-0000D3850000}"/>
    <cellStyle name="Percent [1] 6 4 3 2 2 2" xfId="33102" xr:uid="{00000000-0005-0000-0000-0000D4850000}"/>
    <cellStyle name="Percent [1] 6 4 3 2 2 3" xfId="33103" xr:uid="{00000000-0005-0000-0000-0000D5850000}"/>
    <cellStyle name="Percent [1] 6 4 3 2 3" xfId="33104" xr:uid="{00000000-0005-0000-0000-0000D6850000}"/>
    <cellStyle name="Percent [1] 6 4 3 2 3 2" xfId="33105" xr:uid="{00000000-0005-0000-0000-0000D7850000}"/>
    <cellStyle name="Percent [1] 6 4 3 2 3 3" xfId="33106" xr:uid="{00000000-0005-0000-0000-0000D8850000}"/>
    <cellStyle name="Percent [1] 6 4 3 2 4" xfId="33107" xr:uid="{00000000-0005-0000-0000-0000D9850000}"/>
    <cellStyle name="Percent [1] 6 4 3 2 4 2" xfId="33108" xr:uid="{00000000-0005-0000-0000-0000DA850000}"/>
    <cellStyle name="Percent [1] 6 4 3 2 4 3" xfId="33109" xr:uid="{00000000-0005-0000-0000-0000DB850000}"/>
    <cellStyle name="Percent [1] 6 4 3 2 5" xfId="33110" xr:uid="{00000000-0005-0000-0000-0000DC850000}"/>
    <cellStyle name="Percent [1] 6 4 3 2 5 2" xfId="33111" xr:uid="{00000000-0005-0000-0000-0000DD850000}"/>
    <cellStyle name="Percent [1] 6 4 3 2 5 3" xfId="33112" xr:uid="{00000000-0005-0000-0000-0000DE850000}"/>
    <cellStyle name="Percent [1] 6 4 3 2 6" xfId="33113" xr:uid="{00000000-0005-0000-0000-0000DF850000}"/>
    <cellStyle name="Percent [1] 6 4 3 2 6 2" xfId="33114" xr:uid="{00000000-0005-0000-0000-0000E0850000}"/>
    <cellStyle name="Percent [1] 6 4 3 2 6 3" xfId="33115" xr:uid="{00000000-0005-0000-0000-0000E1850000}"/>
    <cellStyle name="Percent [1] 6 4 3 2 7" xfId="33116" xr:uid="{00000000-0005-0000-0000-0000E2850000}"/>
    <cellStyle name="Percent [1] 6 4 3 3" xfId="33117" xr:uid="{00000000-0005-0000-0000-0000E3850000}"/>
    <cellStyle name="Percent [1] 6 4 3 3 2" xfId="33118" xr:uid="{00000000-0005-0000-0000-0000E4850000}"/>
    <cellStyle name="Percent [1] 6 4 3 3 3" xfId="33119" xr:uid="{00000000-0005-0000-0000-0000E5850000}"/>
    <cellStyle name="Percent [1] 6 4 3 4" xfId="33120" xr:uid="{00000000-0005-0000-0000-0000E6850000}"/>
    <cellStyle name="Percent [1] 6 4 3 4 2" xfId="33121" xr:uid="{00000000-0005-0000-0000-0000E7850000}"/>
    <cellStyle name="Percent [1] 6 4 3 4 3" xfId="33122" xr:uid="{00000000-0005-0000-0000-0000E8850000}"/>
    <cellStyle name="Percent [1] 6 4 3 5" xfId="33123" xr:uid="{00000000-0005-0000-0000-0000E9850000}"/>
    <cellStyle name="Percent [1] 6 4 3 5 2" xfId="33124" xr:uid="{00000000-0005-0000-0000-0000EA850000}"/>
    <cellStyle name="Percent [1] 6 4 3 5 3" xfId="33125" xr:uid="{00000000-0005-0000-0000-0000EB850000}"/>
    <cellStyle name="Percent [1] 6 4 3 6" xfId="33126" xr:uid="{00000000-0005-0000-0000-0000EC850000}"/>
    <cellStyle name="Percent [1] 6 4 3 6 2" xfId="33127" xr:uid="{00000000-0005-0000-0000-0000ED850000}"/>
    <cellStyle name="Percent [1] 6 4 3 6 3" xfId="33128" xr:uid="{00000000-0005-0000-0000-0000EE850000}"/>
    <cellStyle name="Percent [1] 6 4 3 7" xfId="33129" xr:uid="{00000000-0005-0000-0000-0000EF850000}"/>
    <cellStyle name="Percent [1] 6 4 3 8" xfId="33130" xr:uid="{00000000-0005-0000-0000-0000F0850000}"/>
    <cellStyle name="Percent [1] 6 4 4" xfId="33131" xr:uid="{00000000-0005-0000-0000-0000F1850000}"/>
    <cellStyle name="Percent [1] 6 4 4 2" xfId="33132" xr:uid="{00000000-0005-0000-0000-0000F2850000}"/>
    <cellStyle name="Percent [1] 6 4 4 2 2" xfId="33133" xr:uid="{00000000-0005-0000-0000-0000F3850000}"/>
    <cellStyle name="Percent [1] 6 4 4 2 2 2" xfId="33134" xr:uid="{00000000-0005-0000-0000-0000F4850000}"/>
    <cellStyle name="Percent [1] 6 4 4 2 2 3" xfId="33135" xr:uid="{00000000-0005-0000-0000-0000F5850000}"/>
    <cellStyle name="Percent [1] 6 4 4 2 3" xfId="33136" xr:uid="{00000000-0005-0000-0000-0000F6850000}"/>
    <cellStyle name="Percent [1] 6 4 4 2 3 2" xfId="33137" xr:uid="{00000000-0005-0000-0000-0000F7850000}"/>
    <cellStyle name="Percent [1] 6 4 4 2 3 3" xfId="33138" xr:uid="{00000000-0005-0000-0000-0000F8850000}"/>
    <cellStyle name="Percent [1] 6 4 4 2 4" xfId="33139" xr:uid="{00000000-0005-0000-0000-0000F9850000}"/>
    <cellStyle name="Percent [1] 6 4 4 2 4 2" xfId="33140" xr:uid="{00000000-0005-0000-0000-0000FA850000}"/>
    <cellStyle name="Percent [1] 6 4 4 2 4 3" xfId="33141" xr:uid="{00000000-0005-0000-0000-0000FB850000}"/>
    <cellStyle name="Percent [1] 6 4 4 2 5" xfId="33142" xr:uid="{00000000-0005-0000-0000-0000FC850000}"/>
    <cellStyle name="Percent [1] 6 4 4 2 5 2" xfId="33143" xr:uid="{00000000-0005-0000-0000-0000FD850000}"/>
    <cellStyle name="Percent [1] 6 4 4 2 5 3" xfId="33144" xr:uid="{00000000-0005-0000-0000-0000FE850000}"/>
    <cellStyle name="Percent [1] 6 4 4 2 6" xfId="33145" xr:uid="{00000000-0005-0000-0000-0000FF850000}"/>
    <cellStyle name="Percent [1] 6 4 4 2 6 2" xfId="33146" xr:uid="{00000000-0005-0000-0000-000000860000}"/>
    <cellStyle name="Percent [1] 6 4 4 2 6 3" xfId="33147" xr:uid="{00000000-0005-0000-0000-000001860000}"/>
    <cellStyle name="Percent [1] 6 4 4 2 7" xfId="33148" xr:uid="{00000000-0005-0000-0000-000002860000}"/>
    <cellStyle name="Percent [1] 6 4 4 3" xfId="33149" xr:uid="{00000000-0005-0000-0000-000003860000}"/>
    <cellStyle name="Percent [1] 6 4 4 3 2" xfId="33150" xr:uid="{00000000-0005-0000-0000-000004860000}"/>
    <cellStyle name="Percent [1] 6 4 4 3 3" xfId="33151" xr:uid="{00000000-0005-0000-0000-000005860000}"/>
    <cellStyle name="Percent [1] 6 4 4 4" xfId="33152" xr:uid="{00000000-0005-0000-0000-000006860000}"/>
    <cellStyle name="Percent [1] 6 4 4 4 2" xfId="33153" xr:uid="{00000000-0005-0000-0000-000007860000}"/>
    <cellStyle name="Percent [1] 6 4 4 4 3" xfId="33154" xr:uid="{00000000-0005-0000-0000-000008860000}"/>
    <cellStyle name="Percent [1] 6 4 4 5" xfId="33155" xr:uid="{00000000-0005-0000-0000-000009860000}"/>
    <cellStyle name="Percent [1] 6 4 4 5 2" xfId="33156" xr:uid="{00000000-0005-0000-0000-00000A860000}"/>
    <cellStyle name="Percent [1] 6 4 4 5 3" xfId="33157" xr:uid="{00000000-0005-0000-0000-00000B860000}"/>
    <cellStyle name="Percent [1] 6 4 4 6" xfId="33158" xr:uid="{00000000-0005-0000-0000-00000C860000}"/>
    <cellStyle name="Percent [1] 6 4 4 6 2" xfId="33159" xr:uid="{00000000-0005-0000-0000-00000D860000}"/>
    <cellStyle name="Percent [1] 6 4 4 6 3" xfId="33160" xr:uid="{00000000-0005-0000-0000-00000E860000}"/>
    <cellStyle name="Percent [1] 6 4 4 7" xfId="33161" xr:uid="{00000000-0005-0000-0000-00000F860000}"/>
    <cellStyle name="Percent [1] 6 4 4 8" xfId="33162" xr:uid="{00000000-0005-0000-0000-000010860000}"/>
    <cellStyle name="Percent [1] 6 4 5" xfId="33163" xr:uid="{00000000-0005-0000-0000-000011860000}"/>
    <cellStyle name="Percent [1] 6 4 5 2" xfId="33164" xr:uid="{00000000-0005-0000-0000-000012860000}"/>
    <cellStyle name="Percent [1] 6 4 5 2 2" xfId="33165" xr:uid="{00000000-0005-0000-0000-000013860000}"/>
    <cellStyle name="Percent [1] 6 4 5 2 3" xfId="33166" xr:uid="{00000000-0005-0000-0000-000014860000}"/>
    <cellStyle name="Percent [1] 6 4 5 3" xfId="33167" xr:uid="{00000000-0005-0000-0000-000015860000}"/>
    <cellStyle name="Percent [1] 6 4 5 3 2" xfId="33168" xr:uid="{00000000-0005-0000-0000-000016860000}"/>
    <cellStyle name="Percent [1] 6 4 5 3 3" xfId="33169" xr:uid="{00000000-0005-0000-0000-000017860000}"/>
    <cellStyle name="Percent [1] 6 4 5 4" xfId="33170" xr:uid="{00000000-0005-0000-0000-000018860000}"/>
    <cellStyle name="Percent [1] 6 4 5 4 2" xfId="33171" xr:uid="{00000000-0005-0000-0000-000019860000}"/>
    <cellStyle name="Percent [1] 6 4 5 4 3" xfId="33172" xr:uid="{00000000-0005-0000-0000-00001A860000}"/>
    <cellStyle name="Percent [1] 6 4 5 5" xfId="33173" xr:uid="{00000000-0005-0000-0000-00001B860000}"/>
    <cellStyle name="Percent [1] 6 4 5 5 2" xfId="33174" xr:uid="{00000000-0005-0000-0000-00001C860000}"/>
    <cellStyle name="Percent [1] 6 4 5 5 3" xfId="33175" xr:uid="{00000000-0005-0000-0000-00001D860000}"/>
    <cellStyle name="Percent [1] 6 4 5 6" xfId="33176" xr:uid="{00000000-0005-0000-0000-00001E860000}"/>
    <cellStyle name="Percent [1] 6 4 5 6 2" xfId="33177" xr:uid="{00000000-0005-0000-0000-00001F860000}"/>
    <cellStyle name="Percent [1] 6 4 5 6 3" xfId="33178" xr:uid="{00000000-0005-0000-0000-000020860000}"/>
    <cellStyle name="Percent [1] 6 4 5 7" xfId="33179" xr:uid="{00000000-0005-0000-0000-000021860000}"/>
    <cellStyle name="Percent [1] 6 4 6" xfId="33180" xr:uid="{00000000-0005-0000-0000-000022860000}"/>
    <cellStyle name="Percent [1] 6 4 6 2" xfId="33181" xr:uid="{00000000-0005-0000-0000-000023860000}"/>
    <cellStyle name="Percent [1] 6 4 6 3" xfId="33182" xr:uid="{00000000-0005-0000-0000-000024860000}"/>
    <cellStyle name="Percent [1] 6 4 7" xfId="33183" xr:uid="{00000000-0005-0000-0000-000025860000}"/>
    <cellStyle name="Percent [1] 6 4 7 2" xfId="33184" xr:uid="{00000000-0005-0000-0000-000026860000}"/>
    <cellStyle name="Percent [1] 6 4 7 3" xfId="33185" xr:uid="{00000000-0005-0000-0000-000027860000}"/>
    <cellStyle name="Percent [1] 6 4 8" xfId="33186" xr:uid="{00000000-0005-0000-0000-000028860000}"/>
    <cellStyle name="Percent [1] 6 4 8 2" xfId="33187" xr:uid="{00000000-0005-0000-0000-000029860000}"/>
    <cellStyle name="Percent [1] 6 4 8 3" xfId="33188" xr:uid="{00000000-0005-0000-0000-00002A860000}"/>
    <cellStyle name="Percent [1] 6 4 9" xfId="33189" xr:uid="{00000000-0005-0000-0000-00002B860000}"/>
    <cellStyle name="Percent [1] 6 4 9 2" xfId="33190" xr:uid="{00000000-0005-0000-0000-00002C860000}"/>
    <cellStyle name="Percent [1] 6 4 9 3" xfId="33191" xr:uid="{00000000-0005-0000-0000-00002D860000}"/>
    <cellStyle name="Percent [1] 6 5" xfId="33192" xr:uid="{00000000-0005-0000-0000-00002E860000}"/>
    <cellStyle name="Percent [1] 6 5 2" xfId="33193" xr:uid="{00000000-0005-0000-0000-00002F860000}"/>
    <cellStyle name="Percent [1] 6 5 2 2" xfId="33194" xr:uid="{00000000-0005-0000-0000-000030860000}"/>
    <cellStyle name="Percent [1] 6 5 2 3" xfId="33195" xr:uid="{00000000-0005-0000-0000-000031860000}"/>
    <cellStyle name="Percent [1] 6 5 3" xfId="33196" xr:uid="{00000000-0005-0000-0000-000032860000}"/>
    <cellStyle name="Percent [1] 6 5 3 2" xfId="33197" xr:uid="{00000000-0005-0000-0000-000033860000}"/>
    <cellStyle name="Percent [1] 6 5 3 3" xfId="33198" xr:uid="{00000000-0005-0000-0000-000034860000}"/>
    <cellStyle name="Percent [1] 6 5 4" xfId="33199" xr:uid="{00000000-0005-0000-0000-000035860000}"/>
    <cellStyle name="Percent [1] 6 5 4 2" xfId="33200" xr:uid="{00000000-0005-0000-0000-000036860000}"/>
    <cellStyle name="Percent [1] 6 5 4 3" xfId="33201" xr:uid="{00000000-0005-0000-0000-000037860000}"/>
    <cellStyle name="Percent [1] 6 5 5" xfId="33202" xr:uid="{00000000-0005-0000-0000-000038860000}"/>
    <cellStyle name="Percent [1] 6 5 5 2" xfId="33203" xr:uid="{00000000-0005-0000-0000-000039860000}"/>
    <cellStyle name="Percent [1] 6 5 5 3" xfId="33204" xr:uid="{00000000-0005-0000-0000-00003A860000}"/>
    <cellStyle name="Percent [1] 6 5 6" xfId="33205" xr:uid="{00000000-0005-0000-0000-00003B860000}"/>
    <cellStyle name="Percent [1] 6 5 6 2" xfId="33206" xr:uid="{00000000-0005-0000-0000-00003C860000}"/>
    <cellStyle name="Percent [1] 6 5 6 3" xfId="33207" xr:uid="{00000000-0005-0000-0000-00003D860000}"/>
    <cellStyle name="Percent [1] 6 5 7" xfId="33208" xr:uid="{00000000-0005-0000-0000-00003E860000}"/>
    <cellStyle name="Percent [1] 6 6" xfId="33209" xr:uid="{00000000-0005-0000-0000-00003F860000}"/>
    <cellStyle name="Percent [1] 6 6 2" xfId="33210" xr:uid="{00000000-0005-0000-0000-000040860000}"/>
    <cellStyle name="Percent [1] 6 6 3" xfId="33211" xr:uid="{00000000-0005-0000-0000-000041860000}"/>
    <cellStyle name="Percent [1] 6 7" xfId="33212" xr:uid="{00000000-0005-0000-0000-000042860000}"/>
    <cellStyle name="Percent [1] 6 7 2" xfId="33213" xr:uid="{00000000-0005-0000-0000-000043860000}"/>
    <cellStyle name="Percent [1] 6 7 3" xfId="33214" xr:uid="{00000000-0005-0000-0000-000044860000}"/>
    <cellStyle name="Percent [1] 6 8" xfId="33215" xr:uid="{00000000-0005-0000-0000-000045860000}"/>
    <cellStyle name="Percent [1] 6 8 2" xfId="33216" xr:uid="{00000000-0005-0000-0000-000046860000}"/>
    <cellStyle name="Percent [1] 6 8 3" xfId="33217" xr:uid="{00000000-0005-0000-0000-000047860000}"/>
    <cellStyle name="Percent [1] 6 9" xfId="33218" xr:uid="{00000000-0005-0000-0000-000048860000}"/>
    <cellStyle name="Percent [1] 6 9 2" xfId="33219" xr:uid="{00000000-0005-0000-0000-000049860000}"/>
    <cellStyle name="Percent [1] 6 9 3" xfId="33220" xr:uid="{00000000-0005-0000-0000-00004A860000}"/>
    <cellStyle name="Percent [1] 7" xfId="33221" xr:uid="{00000000-0005-0000-0000-00004B860000}"/>
    <cellStyle name="Percent [1] 7 10" xfId="33222" xr:uid="{00000000-0005-0000-0000-00004C860000}"/>
    <cellStyle name="Percent [1] 7 11" xfId="33223" xr:uid="{00000000-0005-0000-0000-00004D860000}"/>
    <cellStyle name="Percent [1] 7 2" xfId="33224" xr:uid="{00000000-0005-0000-0000-00004E860000}"/>
    <cellStyle name="Percent [1] 7 2 10" xfId="33225" xr:uid="{00000000-0005-0000-0000-00004F860000}"/>
    <cellStyle name="Percent [1] 7 2 11" xfId="33226" xr:uid="{00000000-0005-0000-0000-000050860000}"/>
    <cellStyle name="Percent [1] 7 2 2" xfId="33227" xr:uid="{00000000-0005-0000-0000-000051860000}"/>
    <cellStyle name="Percent [1] 7 2 2 2" xfId="33228" xr:uid="{00000000-0005-0000-0000-000052860000}"/>
    <cellStyle name="Percent [1] 7 2 2 2 2" xfId="33229" xr:uid="{00000000-0005-0000-0000-000053860000}"/>
    <cellStyle name="Percent [1] 7 2 2 2 2 2" xfId="33230" xr:uid="{00000000-0005-0000-0000-000054860000}"/>
    <cellStyle name="Percent [1] 7 2 2 2 2 3" xfId="33231" xr:uid="{00000000-0005-0000-0000-000055860000}"/>
    <cellStyle name="Percent [1] 7 2 2 2 3" xfId="33232" xr:uid="{00000000-0005-0000-0000-000056860000}"/>
    <cellStyle name="Percent [1] 7 2 2 2 3 2" xfId="33233" xr:uid="{00000000-0005-0000-0000-000057860000}"/>
    <cellStyle name="Percent [1] 7 2 2 2 3 3" xfId="33234" xr:uid="{00000000-0005-0000-0000-000058860000}"/>
    <cellStyle name="Percent [1] 7 2 2 2 4" xfId="33235" xr:uid="{00000000-0005-0000-0000-000059860000}"/>
    <cellStyle name="Percent [1] 7 2 2 2 4 2" xfId="33236" xr:uid="{00000000-0005-0000-0000-00005A860000}"/>
    <cellStyle name="Percent [1] 7 2 2 2 4 3" xfId="33237" xr:uid="{00000000-0005-0000-0000-00005B860000}"/>
    <cellStyle name="Percent [1] 7 2 2 2 5" xfId="33238" xr:uid="{00000000-0005-0000-0000-00005C860000}"/>
    <cellStyle name="Percent [1] 7 2 2 2 5 2" xfId="33239" xr:uid="{00000000-0005-0000-0000-00005D860000}"/>
    <cellStyle name="Percent [1] 7 2 2 2 5 3" xfId="33240" xr:uid="{00000000-0005-0000-0000-00005E860000}"/>
    <cellStyle name="Percent [1] 7 2 2 2 6" xfId="33241" xr:uid="{00000000-0005-0000-0000-00005F860000}"/>
    <cellStyle name="Percent [1] 7 2 2 2 6 2" xfId="33242" xr:uid="{00000000-0005-0000-0000-000060860000}"/>
    <cellStyle name="Percent [1] 7 2 2 2 6 3" xfId="33243" xr:uid="{00000000-0005-0000-0000-000061860000}"/>
    <cellStyle name="Percent [1] 7 2 2 2 7" xfId="33244" xr:uid="{00000000-0005-0000-0000-000062860000}"/>
    <cellStyle name="Percent [1] 7 2 2 3" xfId="33245" xr:uid="{00000000-0005-0000-0000-000063860000}"/>
    <cellStyle name="Percent [1] 7 2 2 3 2" xfId="33246" xr:uid="{00000000-0005-0000-0000-000064860000}"/>
    <cellStyle name="Percent [1] 7 2 2 3 3" xfId="33247" xr:uid="{00000000-0005-0000-0000-000065860000}"/>
    <cellStyle name="Percent [1] 7 2 2 4" xfId="33248" xr:uid="{00000000-0005-0000-0000-000066860000}"/>
    <cellStyle name="Percent [1] 7 2 2 4 2" xfId="33249" xr:uid="{00000000-0005-0000-0000-000067860000}"/>
    <cellStyle name="Percent [1] 7 2 2 4 3" xfId="33250" xr:uid="{00000000-0005-0000-0000-000068860000}"/>
    <cellStyle name="Percent [1] 7 2 2 5" xfId="33251" xr:uid="{00000000-0005-0000-0000-000069860000}"/>
    <cellStyle name="Percent [1] 7 2 2 5 2" xfId="33252" xr:uid="{00000000-0005-0000-0000-00006A860000}"/>
    <cellStyle name="Percent [1] 7 2 2 5 3" xfId="33253" xr:uid="{00000000-0005-0000-0000-00006B860000}"/>
    <cellStyle name="Percent [1] 7 2 2 6" xfId="33254" xr:uid="{00000000-0005-0000-0000-00006C860000}"/>
    <cellStyle name="Percent [1] 7 2 2 6 2" xfId="33255" xr:uid="{00000000-0005-0000-0000-00006D860000}"/>
    <cellStyle name="Percent [1] 7 2 2 6 3" xfId="33256" xr:uid="{00000000-0005-0000-0000-00006E860000}"/>
    <cellStyle name="Percent [1] 7 2 2 7" xfId="33257" xr:uid="{00000000-0005-0000-0000-00006F860000}"/>
    <cellStyle name="Percent [1] 7 2 2 8" xfId="33258" xr:uid="{00000000-0005-0000-0000-000070860000}"/>
    <cellStyle name="Percent [1] 7 2 3" xfId="33259" xr:uid="{00000000-0005-0000-0000-000071860000}"/>
    <cellStyle name="Percent [1] 7 2 3 2" xfId="33260" xr:uid="{00000000-0005-0000-0000-000072860000}"/>
    <cellStyle name="Percent [1] 7 2 3 2 2" xfId="33261" xr:uid="{00000000-0005-0000-0000-000073860000}"/>
    <cellStyle name="Percent [1] 7 2 3 2 2 2" xfId="33262" xr:uid="{00000000-0005-0000-0000-000074860000}"/>
    <cellStyle name="Percent [1] 7 2 3 2 2 3" xfId="33263" xr:uid="{00000000-0005-0000-0000-000075860000}"/>
    <cellStyle name="Percent [1] 7 2 3 2 3" xfId="33264" xr:uid="{00000000-0005-0000-0000-000076860000}"/>
    <cellStyle name="Percent [1] 7 2 3 2 3 2" xfId="33265" xr:uid="{00000000-0005-0000-0000-000077860000}"/>
    <cellStyle name="Percent [1] 7 2 3 2 3 3" xfId="33266" xr:uid="{00000000-0005-0000-0000-000078860000}"/>
    <cellStyle name="Percent [1] 7 2 3 2 4" xfId="33267" xr:uid="{00000000-0005-0000-0000-000079860000}"/>
    <cellStyle name="Percent [1] 7 2 3 2 4 2" xfId="33268" xr:uid="{00000000-0005-0000-0000-00007A860000}"/>
    <cellStyle name="Percent [1] 7 2 3 2 4 3" xfId="33269" xr:uid="{00000000-0005-0000-0000-00007B860000}"/>
    <cellStyle name="Percent [1] 7 2 3 2 5" xfId="33270" xr:uid="{00000000-0005-0000-0000-00007C860000}"/>
    <cellStyle name="Percent [1] 7 2 3 2 5 2" xfId="33271" xr:uid="{00000000-0005-0000-0000-00007D860000}"/>
    <cellStyle name="Percent [1] 7 2 3 2 5 3" xfId="33272" xr:uid="{00000000-0005-0000-0000-00007E860000}"/>
    <cellStyle name="Percent [1] 7 2 3 2 6" xfId="33273" xr:uid="{00000000-0005-0000-0000-00007F860000}"/>
    <cellStyle name="Percent [1] 7 2 3 2 6 2" xfId="33274" xr:uid="{00000000-0005-0000-0000-000080860000}"/>
    <cellStyle name="Percent [1] 7 2 3 2 6 3" xfId="33275" xr:uid="{00000000-0005-0000-0000-000081860000}"/>
    <cellStyle name="Percent [1] 7 2 3 2 7" xfId="33276" xr:uid="{00000000-0005-0000-0000-000082860000}"/>
    <cellStyle name="Percent [1] 7 2 3 3" xfId="33277" xr:uid="{00000000-0005-0000-0000-000083860000}"/>
    <cellStyle name="Percent [1] 7 2 3 3 2" xfId="33278" xr:uid="{00000000-0005-0000-0000-000084860000}"/>
    <cellStyle name="Percent [1] 7 2 3 3 3" xfId="33279" xr:uid="{00000000-0005-0000-0000-000085860000}"/>
    <cellStyle name="Percent [1] 7 2 3 4" xfId="33280" xr:uid="{00000000-0005-0000-0000-000086860000}"/>
    <cellStyle name="Percent [1] 7 2 3 4 2" xfId="33281" xr:uid="{00000000-0005-0000-0000-000087860000}"/>
    <cellStyle name="Percent [1] 7 2 3 4 3" xfId="33282" xr:uid="{00000000-0005-0000-0000-000088860000}"/>
    <cellStyle name="Percent [1] 7 2 3 5" xfId="33283" xr:uid="{00000000-0005-0000-0000-000089860000}"/>
    <cellStyle name="Percent [1] 7 2 3 5 2" xfId="33284" xr:uid="{00000000-0005-0000-0000-00008A860000}"/>
    <cellStyle name="Percent [1] 7 2 3 5 3" xfId="33285" xr:uid="{00000000-0005-0000-0000-00008B860000}"/>
    <cellStyle name="Percent [1] 7 2 3 6" xfId="33286" xr:uid="{00000000-0005-0000-0000-00008C860000}"/>
    <cellStyle name="Percent [1] 7 2 3 6 2" xfId="33287" xr:uid="{00000000-0005-0000-0000-00008D860000}"/>
    <cellStyle name="Percent [1] 7 2 3 6 3" xfId="33288" xr:uid="{00000000-0005-0000-0000-00008E860000}"/>
    <cellStyle name="Percent [1] 7 2 3 7" xfId="33289" xr:uid="{00000000-0005-0000-0000-00008F860000}"/>
    <cellStyle name="Percent [1] 7 2 3 8" xfId="33290" xr:uid="{00000000-0005-0000-0000-000090860000}"/>
    <cellStyle name="Percent [1] 7 2 4" xfId="33291" xr:uid="{00000000-0005-0000-0000-000091860000}"/>
    <cellStyle name="Percent [1] 7 2 4 2" xfId="33292" xr:uid="{00000000-0005-0000-0000-000092860000}"/>
    <cellStyle name="Percent [1] 7 2 4 2 2" xfId="33293" xr:uid="{00000000-0005-0000-0000-000093860000}"/>
    <cellStyle name="Percent [1] 7 2 4 2 2 2" xfId="33294" xr:uid="{00000000-0005-0000-0000-000094860000}"/>
    <cellStyle name="Percent [1] 7 2 4 2 2 3" xfId="33295" xr:uid="{00000000-0005-0000-0000-000095860000}"/>
    <cellStyle name="Percent [1] 7 2 4 2 3" xfId="33296" xr:uid="{00000000-0005-0000-0000-000096860000}"/>
    <cellStyle name="Percent [1] 7 2 4 2 3 2" xfId="33297" xr:uid="{00000000-0005-0000-0000-000097860000}"/>
    <cellStyle name="Percent [1] 7 2 4 2 3 3" xfId="33298" xr:uid="{00000000-0005-0000-0000-000098860000}"/>
    <cellStyle name="Percent [1] 7 2 4 2 4" xfId="33299" xr:uid="{00000000-0005-0000-0000-000099860000}"/>
    <cellStyle name="Percent [1] 7 2 4 2 4 2" xfId="33300" xr:uid="{00000000-0005-0000-0000-00009A860000}"/>
    <cellStyle name="Percent [1] 7 2 4 2 4 3" xfId="33301" xr:uid="{00000000-0005-0000-0000-00009B860000}"/>
    <cellStyle name="Percent [1] 7 2 4 2 5" xfId="33302" xr:uid="{00000000-0005-0000-0000-00009C860000}"/>
    <cellStyle name="Percent [1] 7 2 4 2 5 2" xfId="33303" xr:uid="{00000000-0005-0000-0000-00009D860000}"/>
    <cellStyle name="Percent [1] 7 2 4 2 5 3" xfId="33304" xr:uid="{00000000-0005-0000-0000-00009E860000}"/>
    <cellStyle name="Percent [1] 7 2 4 2 6" xfId="33305" xr:uid="{00000000-0005-0000-0000-00009F860000}"/>
    <cellStyle name="Percent [1] 7 2 4 2 6 2" xfId="33306" xr:uid="{00000000-0005-0000-0000-0000A0860000}"/>
    <cellStyle name="Percent [1] 7 2 4 2 6 3" xfId="33307" xr:uid="{00000000-0005-0000-0000-0000A1860000}"/>
    <cellStyle name="Percent [1] 7 2 4 2 7" xfId="33308" xr:uid="{00000000-0005-0000-0000-0000A2860000}"/>
    <cellStyle name="Percent [1] 7 2 4 3" xfId="33309" xr:uid="{00000000-0005-0000-0000-0000A3860000}"/>
    <cellStyle name="Percent [1] 7 2 4 3 2" xfId="33310" xr:uid="{00000000-0005-0000-0000-0000A4860000}"/>
    <cellStyle name="Percent [1] 7 2 4 3 3" xfId="33311" xr:uid="{00000000-0005-0000-0000-0000A5860000}"/>
    <cellStyle name="Percent [1] 7 2 4 4" xfId="33312" xr:uid="{00000000-0005-0000-0000-0000A6860000}"/>
    <cellStyle name="Percent [1] 7 2 4 4 2" xfId="33313" xr:uid="{00000000-0005-0000-0000-0000A7860000}"/>
    <cellStyle name="Percent [1] 7 2 4 4 3" xfId="33314" xr:uid="{00000000-0005-0000-0000-0000A8860000}"/>
    <cellStyle name="Percent [1] 7 2 4 5" xfId="33315" xr:uid="{00000000-0005-0000-0000-0000A9860000}"/>
    <cellStyle name="Percent [1] 7 2 4 5 2" xfId="33316" xr:uid="{00000000-0005-0000-0000-0000AA860000}"/>
    <cellStyle name="Percent [1] 7 2 4 5 3" xfId="33317" xr:uid="{00000000-0005-0000-0000-0000AB860000}"/>
    <cellStyle name="Percent [1] 7 2 4 6" xfId="33318" xr:uid="{00000000-0005-0000-0000-0000AC860000}"/>
    <cellStyle name="Percent [1] 7 2 4 6 2" xfId="33319" xr:uid="{00000000-0005-0000-0000-0000AD860000}"/>
    <cellStyle name="Percent [1] 7 2 4 6 3" xfId="33320" xr:uid="{00000000-0005-0000-0000-0000AE860000}"/>
    <cellStyle name="Percent [1] 7 2 4 7" xfId="33321" xr:uid="{00000000-0005-0000-0000-0000AF860000}"/>
    <cellStyle name="Percent [1] 7 2 4 8" xfId="33322" xr:uid="{00000000-0005-0000-0000-0000B0860000}"/>
    <cellStyle name="Percent [1] 7 2 5" xfId="33323" xr:uid="{00000000-0005-0000-0000-0000B1860000}"/>
    <cellStyle name="Percent [1] 7 2 5 2" xfId="33324" xr:uid="{00000000-0005-0000-0000-0000B2860000}"/>
    <cellStyle name="Percent [1] 7 2 5 2 2" xfId="33325" xr:uid="{00000000-0005-0000-0000-0000B3860000}"/>
    <cellStyle name="Percent [1] 7 2 5 2 3" xfId="33326" xr:uid="{00000000-0005-0000-0000-0000B4860000}"/>
    <cellStyle name="Percent [1] 7 2 5 3" xfId="33327" xr:uid="{00000000-0005-0000-0000-0000B5860000}"/>
    <cellStyle name="Percent [1] 7 2 5 3 2" xfId="33328" xr:uid="{00000000-0005-0000-0000-0000B6860000}"/>
    <cellStyle name="Percent [1] 7 2 5 3 3" xfId="33329" xr:uid="{00000000-0005-0000-0000-0000B7860000}"/>
    <cellStyle name="Percent [1] 7 2 5 4" xfId="33330" xr:uid="{00000000-0005-0000-0000-0000B8860000}"/>
    <cellStyle name="Percent [1] 7 2 5 4 2" xfId="33331" xr:uid="{00000000-0005-0000-0000-0000B9860000}"/>
    <cellStyle name="Percent [1] 7 2 5 4 3" xfId="33332" xr:uid="{00000000-0005-0000-0000-0000BA860000}"/>
    <cellStyle name="Percent [1] 7 2 5 5" xfId="33333" xr:uid="{00000000-0005-0000-0000-0000BB860000}"/>
    <cellStyle name="Percent [1] 7 2 5 5 2" xfId="33334" xr:uid="{00000000-0005-0000-0000-0000BC860000}"/>
    <cellStyle name="Percent [1] 7 2 5 5 3" xfId="33335" xr:uid="{00000000-0005-0000-0000-0000BD860000}"/>
    <cellStyle name="Percent [1] 7 2 5 6" xfId="33336" xr:uid="{00000000-0005-0000-0000-0000BE860000}"/>
    <cellStyle name="Percent [1] 7 2 5 6 2" xfId="33337" xr:uid="{00000000-0005-0000-0000-0000BF860000}"/>
    <cellStyle name="Percent [1] 7 2 5 6 3" xfId="33338" xr:uid="{00000000-0005-0000-0000-0000C0860000}"/>
    <cellStyle name="Percent [1] 7 2 5 7" xfId="33339" xr:uid="{00000000-0005-0000-0000-0000C1860000}"/>
    <cellStyle name="Percent [1] 7 2 6" xfId="33340" xr:uid="{00000000-0005-0000-0000-0000C2860000}"/>
    <cellStyle name="Percent [1] 7 2 6 2" xfId="33341" xr:uid="{00000000-0005-0000-0000-0000C3860000}"/>
    <cellStyle name="Percent [1] 7 2 6 3" xfId="33342" xr:uid="{00000000-0005-0000-0000-0000C4860000}"/>
    <cellStyle name="Percent [1] 7 2 7" xfId="33343" xr:uid="{00000000-0005-0000-0000-0000C5860000}"/>
    <cellStyle name="Percent [1] 7 2 7 2" xfId="33344" xr:uid="{00000000-0005-0000-0000-0000C6860000}"/>
    <cellStyle name="Percent [1] 7 2 7 3" xfId="33345" xr:uid="{00000000-0005-0000-0000-0000C7860000}"/>
    <cellStyle name="Percent [1] 7 2 8" xfId="33346" xr:uid="{00000000-0005-0000-0000-0000C8860000}"/>
    <cellStyle name="Percent [1] 7 2 8 2" xfId="33347" xr:uid="{00000000-0005-0000-0000-0000C9860000}"/>
    <cellStyle name="Percent [1] 7 2 8 3" xfId="33348" xr:uid="{00000000-0005-0000-0000-0000CA860000}"/>
    <cellStyle name="Percent [1] 7 2 9" xfId="33349" xr:uid="{00000000-0005-0000-0000-0000CB860000}"/>
    <cellStyle name="Percent [1] 7 2 9 2" xfId="33350" xr:uid="{00000000-0005-0000-0000-0000CC860000}"/>
    <cellStyle name="Percent [1] 7 2 9 3" xfId="33351" xr:uid="{00000000-0005-0000-0000-0000CD860000}"/>
    <cellStyle name="Percent [1] 7 3" xfId="33352" xr:uid="{00000000-0005-0000-0000-0000CE860000}"/>
    <cellStyle name="Percent [1] 7 3 10" xfId="33353" xr:uid="{00000000-0005-0000-0000-0000CF860000}"/>
    <cellStyle name="Percent [1] 7 3 11" xfId="33354" xr:uid="{00000000-0005-0000-0000-0000D0860000}"/>
    <cellStyle name="Percent [1] 7 3 2" xfId="33355" xr:uid="{00000000-0005-0000-0000-0000D1860000}"/>
    <cellStyle name="Percent [1] 7 3 2 2" xfId="33356" xr:uid="{00000000-0005-0000-0000-0000D2860000}"/>
    <cellStyle name="Percent [1] 7 3 2 2 2" xfId="33357" xr:uid="{00000000-0005-0000-0000-0000D3860000}"/>
    <cellStyle name="Percent [1] 7 3 2 2 2 2" xfId="33358" xr:uid="{00000000-0005-0000-0000-0000D4860000}"/>
    <cellStyle name="Percent [1] 7 3 2 2 2 3" xfId="33359" xr:uid="{00000000-0005-0000-0000-0000D5860000}"/>
    <cellStyle name="Percent [1] 7 3 2 2 3" xfId="33360" xr:uid="{00000000-0005-0000-0000-0000D6860000}"/>
    <cellStyle name="Percent [1] 7 3 2 2 3 2" xfId="33361" xr:uid="{00000000-0005-0000-0000-0000D7860000}"/>
    <cellStyle name="Percent [1] 7 3 2 2 3 3" xfId="33362" xr:uid="{00000000-0005-0000-0000-0000D8860000}"/>
    <cellStyle name="Percent [1] 7 3 2 2 4" xfId="33363" xr:uid="{00000000-0005-0000-0000-0000D9860000}"/>
    <cellStyle name="Percent [1] 7 3 2 2 4 2" xfId="33364" xr:uid="{00000000-0005-0000-0000-0000DA860000}"/>
    <cellStyle name="Percent [1] 7 3 2 2 4 3" xfId="33365" xr:uid="{00000000-0005-0000-0000-0000DB860000}"/>
    <cellStyle name="Percent [1] 7 3 2 2 5" xfId="33366" xr:uid="{00000000-0005-0000-0000-0000DC860000}"/>
    <cellStyle name="Percent [1] 7 3 2 2 5 2" xfId="33367" xr:uid="{00000000-0005-0000-0000-0000DD860000}"/>
    <cellStyle name="Percent [1] 7 3 2 2 5 3" xfId="33368" xr:uid="{00000000-0005-0000-0000-0000DE860000}"/>
    <cellStyle name="Percent [1] 7 3 2 2 6" xfId="33369" xr:uid="{00000000-0005-0000-0000-0000DF860000}"/>
    <cellStyle name="Percent [1] 7 3 2 2 6 2" xfId="33370" xr:uid="{00000000-0005-0000-0000-0000E0860000}"/>
    <cellStyle name="Percent [1] 7 3 2 2 6 3" xfId="33371" xr:uid="{00000000-0005-0000-0000-0000E1860000}"/>
    <cellStyle name="Percent [1] 7 3 2 2 7" xfId="33372" xr:uid="{00000000-0005-0000-0000-0000E2860000}"/>
    <cellStyle name="Percent [1] 7 3 2 3" xfId="33373" xr:uid="{00000000-0005-0000-0000-0000E3860000}"/>
    <cellStyle name="Percent [1] 7 3 2 3 2" xfId="33374" xr:uid="{00000000-0005-0000-0000-0000E4860000}"/>
    <cellStyle name="Percent [1] 7 3 2 3 3" xfId="33375" xr:uid="{00000000-0005-0000-0000-0000E5860000}"/>
    <cellStyle name="Percent [1] 7 3 2 4" xfId="33376" xr:uid="{00000000-0005-0000-0000-0000E6860000}"/>
    <cellStyle name="Percent [1] 7 3 2 4 2" xfId="33377" xr:uid="{00000000-0005-0000-0000-0000E7860000}"/>
    <cellStyle name="Percent [1] 7 3 2 4 3" xfId="33378" xr:uid="{00000000-0005-0000-0000-0000E8860000}"/>
    <cellStyle name="Percent [1] 7 3 2 5" xfId="33379" xr:uid="{00000000-0005-0000-0000-0000E9860000}"/>
    <cellStyle name="Percent [1] 7 3 2 5 2" xfId="33380" xr:uid="{00000000-0005-0000-0000-0000EA860000}"/>
    <cellStyle name="Percent [1] 7 3 2 5 3" xfId="33381" xr:uid="{00000000-0005-0000-0000-0000EB860000}"/>
    <cellStyle name="Percent [1] 7 3 2 6" xfId="33382" xr:uid="{00000000-0005-0000-0000-0000EC860000}"/>
    <cellStyle name="Percent [1] 7 3 2 6 2" xfId="33383" xr:uid="{00000000-0005-0000-0000-0000ED860000}"/>
    <cellStyle name="Percent [1] 7 3 2 6 3" xfId="33384" xr:uid="{00000000-0005-0000-0000-0000EE860000}"/>
    <cellStyle name="Percent [1] 7 3 2 7" xfId="33385" xr:uid="{00000000-0005-0000-0000-0000EF860000}"/>
    <cellStyle name="Percent [1] 7 3 2 8" xfId="33386" xr:uid="{00000000-0005-0000-0000-0000F0860000}"/>
    <cellStyle name="Percent [1] 7 3 3" xfId="33387" xr:uid="{00000000-0005-0000-0000-0000F1860000}"/>
    <cellStyle name="Percent [1] 7 3 3 2" xfId="33388" xr:uid="{00000000-0005-0000-0000-0000F2860000}"/>
    <cellStyle name="Percent [1] 7 3 3 2 2" xfId="33389" xr:uid="{00000000-0005-0000-0000-0000F3860000}"/>
    <cellStyle name="Percent [1] 7 3 3 2 2 2" xfId="33390" xr:uid="{00000000-0005-0000-0000-0000F4860000}"/>
    <cellStyle name="Percent [1] 7 3 3 2 2 3" xfId="33391" xr:uid="{00000000-0005-0000-0000-0000F5860000}"/>
    <cellStyle name="Percent [1] 7 3 3 2 3" xfId="33392" xr:uid="{00000000-0005-0000-0000-0000F6860000}"/>
    <cellStyle name="Percent [1] 7 3 3 2 3 2" xfId="33393" xr:uid="{00000000-0005-0000-0000-0000F7860000}"/>
    <cellStyle name="Percent [1] 7 3 3 2 3 3" xfId="33394" xr:uid="{00000000-0005-0000-0000-0000F8860000}"/>
    <cellStyle name="Percent [1] 7 3 3 2 4" xfId="33395" xr:uid="{00000000-0005-0000-0000-0000F9860000}"/>
    <cellStyle name="Percent [1] 7 3 3 2 4 2" xfId="33396" xr:uid="{00000000-0005-0000-0000-0000FA860000}"/>
    <cellStyle name="Percent [1] 7 3 3 2 4 3" xfId="33397" xr:uid="{00000000-0005-0000-0000-0000FB860000}"/>
    <cellStyle name="Percent [1] 7 3 3 2 5" xfId="33398" xr:uid="{00000000-0005-0000-0000-0000FC860000}"/>
    <cellStyle name="Percent [1] 7 3 3 2 5 2" xfId="33399" xr:uid="{00000000-0005-0000-0000-0000FD860000}"/>
    <cellStyle name="Percent [1] 7 3 3 2 5 3" xfId="33400" xr:uid="{00000000-0005-0000-0000-0000FE860000}"/>
    <cellStyle name="Percent [1] 7 3 3 2 6" xfId="33401" xr:uid="{00000000-0005-0000-0000-0000FF860000}"/>
    <cellStyle name="Percent [1] 7 3 3 2 6 2" xfId="33402" xr:uid="{00000000-0005-0000-0000-000000870000}"/>
    <cellStyle name="Percent [1] 7 3 3 2 6 3" xfId="33403" xr:uid="{00000000-0005-0000-0000-000001870000}"/>
    <cellStyle name="Percent [1] 7 3 3 2 7" xfId="33404" xr:uid="{00000000-0005-0000-0000-000002870000}"/>
    <cellStyle name="Percent [1] 7 3 3 3" xfId="33405" xr:uid="{00000000-0005-0000-0000-000003870000}"/>
    <cellStyle name="Percent [1] 7 3 3 3 2" xfId="33406" xr:uid="{00000000-0005-0000-0000-000004870000}"/>
    <cellStyle name="Percent [1] 7 3 3 3 3" xfId="33407" xr:uid="{00000000-0005-0000-0000-000005870000}"/>
    <cellStyle name="Percent [1] 7 3 3 4" xfId="33408" xr:uid="{00000000-0005-0000-0000-000006870000}"/>
    <cellStyle name="Percent [1] 7 3 3 4 2" xfId="33409" xr:uid="{00000000-0005-0000-0000-000007870000}"/>
    <cellStyle name="Percent [1] 7 3 3 4 3" xfId="33410" xr:uid="{00000000-0005-0000-0000-000008870000}"/>
    <cellStyle name="Percent [1] 7 3 3 5" xfId="33411" xr:uid="{00000000-0005-0000-0000-000009870000}"/>
    <cellStyle name="Percent [1] 7 3 3 5 2" xfId="33412" xr:uid="{00000000-0005-0000-0000-00000A870000}"/>
    <cellStyle name="Percent [1] 7 3 3 5 3" xfId="33413" xr:uid="{00000000-0005-0000-0000-00000B870000}"/>
    <cellStyle name="Percent [1] 7 3 3 6" xfId="33414" xr:uid="{00000000-0005-0000-0000-00000C870000}"/>
    <cellStyle name="Percent [1] 7 3 3 6 2" xfId="33415" xr:uid="{00000000-0005-0000-0000-00000D870000}"/>
    <cellStyle name="Percent [1] 7 3 3 6 3" xfId="33416" xr:uid="{00000000-0005-0000-0000-00000E870000}"/>
    <cellStyle name="Percent [1] 7 3 3 7" xfId="33417" xr:uid="{00000000-0005-0000-0000-00000F870000}"/>
    <cellStyle name="Percent [1] 7 3 3 8" xfId="33418" xr:uid="{00000000-0005-0000-0000-000010870000}"/>
    <cellStyle name="Percent [1] 7 3 4" xfId="33419" xr:uid="{00000000-0005-0000-0000-000011870000}"/>
    <cellStyle name="Percent [1] 7 3 4 2" xfId="33420" xr:uid="{00000000-0005-0000-0000-000012870000}"/>
    <cellStyle name="Percent [1] 7 3 4 2 2" xfId="33421" xr:uid="{00000000-0005-0000-0000-000013870000}"/>
    <cellStyle name="Percent [1] 7 3 4 2 2 2" xfId="33422" xr:uid="{00000000-0005-0000-0000-000014870000}"/>
    <cellStyle name="Percent [1] 7 3 4 2 2 3" xfId="33423" xr:uid="{00000000-0005-0000-0000-000015870000}"/>
    <cellStyle name="Percent [1] 7 3 4 2 3" xfId="33424" xr:uid="{00000000-0005-0000-0000-000016870000}"/>
    <cellStyle name="Percent [1] 7 3 4 2 3 2" xfId="33425" xr:uid="{00000000-0005-0000-0000-000017870000}"/>
    <cellStyle name="Percent [1] 7 3 4 2 3 3" xfId="33426" xr:uid="{00000000-0005-0000-0000-000018870000}"/>
    <cellStyle name="Percent [1] 7 3 4 2 4" xfId="33427" xr:uid="{00000000-0005-0000-0000-000019870000}"/>
    <cellStyle name="Percent [1] 7 3 4 2 4 2" xfId="33428" xr:uid="{00000000-0005-0000-0000-00001A870000}"/>
    <cellStyle name="Percent [1] 7 3 4 2 4 3" xfId="33429" xr:uid="{00000000-0005-0000-0000-00001B870000}"/>
    <cellStyle name="Percent [1] 7 3 4 2 5" xfId="33430" xr:uid="{00000000-0005-0000-0000-00001C870000}"/>
    <cellStyle name="Percent [1] 7 3 4 2 5 2" xfId="33431" xr:uid="{00000000-0005-0000-0000-00001D870000}"/>
    <cellStyle name="Percent [1] 7 3 4 2 5 3" xfId="33432" xr:uid="{00000000-0005-0000-0000-00001E870000}"/>
    <cellStyle name="Percent [1] 7 3 4 2 6" xfId="33433" xr:uid="{00000000-0005-0000-0000-00001F870000}"/>
    <cellStyle name="Percent [1] 7 3 4 2 6 2" xfId="33434" xr:uid="{00000000-0005-0000-0000-000020870000}"/>
    <cellStyle name="Percent [1] 7 3 4 2 6 3" xfId="33435" xr:uid="{00000000-0005-0000-0000-000021870000}"/>
    <cellStyle name="Percent [1] 7 3 4 2 7" xfId="33436" xr:uid="{00000000-0005-0000-0000-000022870000}"/>
    <cellStyle name="Percent [1] 7 3 4 3" xfId="33437" xr:uid="{00000000-0005-0000-0000-000023870000}"/>
    <cellStyle name="Percent [1] 7 3 4 3 2" xfId="33438" xr:uid="{00000000-0005-0000-0000-000024870000}"/>
    <cellStyle name="Percent [1] 7 3 4 3 3" xfId="33439" xr:uid="{00000000-0005-0000-0000-000025870000}"/>
    <cellStyle name="Percent [1] 7 3 4 4" xfId="33440" xr:uid="{00000000-0005-0000-0000-000026870000}"/>
    <cellStyle name="Percent [1] 7 3 4 4 2" xfId="33441" xr:uid="{00000000-0005-0000-0000-000027870000}"/>
    <cellStyle name="Percent [1] 7 3 4 4 3" xfId="33442" xr:uid="{00000000-0005-0000-0000-000028870000}"/>
    <cellStyle name="Percent [1] 7 3 4 5" xfId="33443" xr:uid="{00000000-0005-0000-0000-000029870000}"/>
    <cellStyle name="Percent [1] 7 3 4 5 2" xfId="33444" xr:uid="{00000000-0005-0000-0000-00002A870000}"/>
    <cellStyle name="Percent [1] 7 3 4 5 3" xfId="33445" xr:uid="{00000000-0005-0000-0000-00002B870000}"/>
    <cellStyle name="Percent [1] 7 3 4 6" xfId="33446" xr:uid="{00000000-0005-0000-0000-00002C870000}"/>
    <cellStyle name="Percent [1] 7 3 4 6 2" xfId="33447" xr:uid="{00000000-0005-0000-0000-00002D870000}"/>
    <cellStyle name="Percent [1] 7 3 4 6 3" xfId="33448" xr:uid="{00000000-0005-0000-0000-00002E870000}"/>
    <cellStyle name="Percent [1] 7 3 4 7" xfId="33449" xr:uid="{00000000-0005-0000-0000-00002F870000}"/>
    <cellStyle name="Percent [1] 7 3 4 8" xfId="33450" xr:uid="{00000000-0005-0000-0000-000030870000}"/>
    <cellStyle name="Percent [1] 7 3 5" xfId="33451" xr:uid="{00000000-0005-0000-0000-000031870000}"/>
    <cellStyle name="Percent [1] 7 3 5 2" xfId="33452" xr:uid="{00000000-0005-0000-0000-000032870000}"/>
    <cellStyle name="Percent [1] 7 3 5 2 2" xfId="33453" xr:uid="{00000000-0005-0000-0000-000033870000}"/>
    <cellStyle name="Percent [1] 7 3 5 2 3" xfId="33454" xr:uid="{00000000-0005-0000-0000-000034870000}"/>
    <cellStyle name="Percent [1] 7 3 5 3" xfId="33455" xr:uid="{00000000-0005-0000-0000-000035870000}"/>
    <cellStyle name="Percent [1] 7 3 5 3 2" xfId="33456" xr:uid="{00000000-0005-0000-0000-000036870000}"/>
    <cellStyle name="Percent [1] 7 3 5 3 3" xfId="33457" xr:uid="{00000000-0005-0000-0000-000037870000}"/>
    <cellStyle name="Percent [1] 7 3 5 4" xfId="33458" xr:uid="{00000000-0005-0000-0000-000038870000}"/>
    <cellStyle name="Percent [1] 7 3 5 4 2" xfId="33459" xr:uid="{00000000-0005-0000-0000-000039870000}"/>
    <cellStyle name="Percent [1] 7 3 5 4 3" xfId="33460" xr:uid="{00000000-0005-0000-0000-00003A870000}"/>
    <cellStyle name="Percent [1] 7 3 5 5" xfId="33461" xr:uid="{00000000-0005-0000-0000-00003B870000}"/>
    <cellStyle name="Percent [1] 7 3 5 5 2" xfId="33462" xr:uid="{00000000-0005-0000-0000-00003C870000}"/>
    <cellStyle name="Percent [1] 7 3 5 5 3" xfId="33463" xr:uid="{00000000-0005-0000-0000-00003D870000}"/>
    <cellStyle name="Percent [1] 7 3 5 6" xfId="33464" xr:uid="{00000000-0005-0000-0000-00003E870000}"/>
    <cellStyle name="Percent [1] 7 3 5 6 2" xfId="33465" xr:uid="{00000000-0005-0000-0000-00003F870000}"/>
    <cellStyle name="Percent [1] 7 3 5 6 3" xfId="33466" xr:uid="{00000000-0005-0000-0000-000040870000}"/>
    <cellStyle name="Percent [1] 7 3 5 7" xfId="33467" xr:uid="{00000000-0005-0000-0000-000041870000}"/>
    <cellStyle name="Percent [1] 7 3 6" xfId="33468" xr:uid="{00000000-0005-0000-0000-000042870000}"/>
    <cellStyle name="Percent [1] 7 3 6 2" xfId="33469" xr:uid="{00000000-0005-0000-0000-000043870000}"/>
    <cellStyle name="Percent [1] 7 3 6 3" xfId="33470" xr:uid="{00000000-0005-0000-0000-000044870000}"/>
    <cellStyle name="Percent [1] 7 3 7" xfId="33471" xr:uid="{00000000-0005-0000-0000-000045870000}"/>
    <cellStyle name="Percent [1] 7 3 7 2" xfId="33472" xr:uid="{00000000-0005-0000-0000-000046870000}"/>
    <cellStyle name="Percent [1] 7 3 7 3" xfId="33473" xr:uid="{00000000-0005-0000-0000-000047870000}"/>
    <cellStyle name="Percent [1] 7 3 8" xfId="33474" xr:uid="{00000000-0005-0000-0000-000048870000}"/>
    <cellStyle name="Percent [1] 7 3 8 2" xfId="33475" xr:uid="{00000000-0005-0000-0000-000049870000}"/>
    <cellStyle name="Percent [1] 7 3 8 3" xfId="33476" xr:uid="{00000000-0005-0000-0000-00004A870000}"/>
    <cellStyle name="Percent [1] 7 3 9" xfId="33477" xr:uid="{00000000-0005-0000-0000-00004B870000}"/>
    <cellStyle name="Percent [1] 7 3 9 2" xfId="33478" xr:uid="{00000000-0005-0000-0000-00004C870000}"/>
    <cellStyle name="Percent [1] 7 3 9 3" xfId="33479" xr:uid="{00000000-0005-0000-0000-00004D870000}"/>
    <cellStyle name="Percent [1] 7 4" xfId="33480" xr:uid="{00000000-0005-0000-0000-00004E870000}"/>
    <cellStyle name="Percent [1] 7 4 10" xfId="33481" xr:uid="{00000000-0005-0000-0000-00004F870000}"/>
    <cellStyle name="Percent [1] 7 4 11" xfId="33482" xr:uid="{00000000-0005-0000-0000-000050870000}"/>
    <cellStyle name="Percent [1] 7 4 2" xfId="33483" xr:uid="{00000000-0005-0000-0000-000051870000}"/>
    <cellStyle name="Percent [1] 7 4 2 2" xfId="33484" xr:uid="{00000000-0005-0000-0000-000052870000}"/>
    <cellStyle name="Percent [1] 7 4 2 2 2" xfId="33485" xr:uid="{00000000-0005-0000-0000-000053870000}"/>
    <cellStyle name="Percent [1] 7 4 2 2 2 2" xfId="33486" xr:uid="{00000000-0005-0000-0000-000054870000}"/>
    <cellStyle name="Percent [1] 7 4 2 2 2 3" xfId="33487" xr:uid="{00000000-0005-0000-0000-000055870000}"/>
    <cellStyle name="Percent [1] 7 4 2 2 3" xfId="33488" xr:uid="{00000000-0005-0000-0000-000056870000}"/>
    <cellStyle name="Percent [1] 7 4 2 2 3 2" xfId="33489" xr:uid="{00000000-0005-0000-0000-000057870000}"/>
    <cellStyle name="Percent [1] 7 4 2 2 3 3" xfId="33490" xr:uid="{00000000-0005-0000-0000-000058870000}"/>
    <cellStyle name="Percent [1] 7 4 2 2 4" xfId="33491" xr:uid="{00000000-0005-0000-0000-000059870000}"/>
    <cellStyle name="Percent [1] 7 4 2 2 4 2" xfId="33492" xr:uid="{00000000-0005-0000-0000-00005A870000}"/>
    <cellStyle name="Percent [1] 7 4 2 2 4 3" xfId="33493" xr:uid="{00000000-0005-0000-0000-00005B870000}"/>
    <cellStyle name="Percent [1] 7 4 2 2 5" xfId="33494" xr:uid="{00000000-0005-0000-0000-00005C870000}"/>
    <cellStyle name="Percent [1] 7 4 2 2 5 2" xfId="33495" xr:uid="{00000000-0005-0000-0000-00005D870000}"/>
    <cellStyle name="Percent [1] 7 4 2 2 5 3" xfId="33496" xr:uid="{00000000-0005-0000-0000-00005E870000}"/>
    <cellStyle name="Percent [1] 7 4 2 2 6" xfId="33497" xr:uid="{00000000-0005-0000-0000-00005F870000}"/>
    <cellStyle name="Percent [1] 7 4 2 2 6 2" xfId="33498" xr:uid="{00000000-0005-0000-0000-000060870000}"/>
    <cellStyle name="Percent [1] 7 4 2 2 6 3" xfId="33499" xr:uid="{00000000-0005-0000-0000-000061870000}"/>
    <cellStyle name="Percent [1] 7 4 2 2 7" xfId="33500" xr:uid="{00000000-0005-0000-0000-000062870000}"/>
    <cellStyle name="Percent [1] 7 4 2 3" xfId="33501" xr:uid="{00000000-0005-0000-0000-000063870000}"/>
    <cellStyle name="Percent [1] 7 4 2 3 2" xfId="33502" xr:uid="{00000000-0005-0000-0000-000064870000}"/>
    <cellStyle name="Percent [1] 7 4 2 3 3" xfId="33503" xr:uid="{00000000-0005-0000-0000-000065870000}"/>
    <cellStyle name="Percent [1] 7 4 2 4" xfId="33504" xr:uid="{00000000-0005-0000-0000-000066870000}"/>
    <cellStyle name="Percent [1] 7 4 2 4 2" xfId="33505" xr:uid="{00000000-0005-0000-0000-000067870000}"/>
    <cellStyle name="Percent [1] 7 4 2 4 3" xfId="33506" xr:uid="{00000000-0005-0000-0000-000068870000}"/>
    <cellStyle name="Percent [1] 7 4 2 5" xfId="33507" xr:uid="{00000000-0005-0000-0000-000069870000}"/>
    <cellStyle name="Percent [1] 7 4 2 5 2" xfId="33508" xr:uid="{00000000-0005-0000-0000-00006A870000}"/>
    <cellStyle name="Percent [1] 7 4 2 5 3" xfId="33509" xr:uid="{00000000-0005-0000-0000-00006B870000}"/>
    <cellStyle name="Percent [1] 7 4 2 6" xfId="33510" xr:uid="{00000000-0005-0000-0000-00006C870000}"/>
    <cellStyle name="Percent [1] 7 4 2 6 2" xfId="33511" xr:uid="{00000000-0005-0000-0000-00006D870000}"/>
    <cellStyle name="Percent [1] 7 4 2 6 3" xfId="33512" xr:uid="{00000000-0005-0000-0000-00006E870000}"/>
    <cellStyle name="Percent [1] 7 4 2 7" xfId="33513" xr:uid="{00000000-0005-0000-0000-00006F870000}"/>
    <cellStyle name="Percent [1] 7 4 2 8" xfId="33514" xr:uid="{00000000-0005-0000-0000-000070870000}"/>
    <cellStyle name="Percent [1] 7 4 3" xfId="33515" xr:uid="{00000000-0005-0000-0000-000071870000}"/>
    <cellStyle name="Percent [1] 7 4 3 2" xfId="33516" xr:uid="{00000000-0005-0000-0000-000072870000}"/>
    <cellStyle name="Percent [1] 7 4 3 2 2" xfId="33517" xr:uid="{00000000-0005-0000-0000-000073870000}"/>
    <cellStyle name="Percent [1] 7 4 3 2 2 2" xfId="33518" xr:uid="{00000000-0005-0000-0000-000074870000}"/>
    <cellStyle name="Percent [1] 7 4 3 2 2 3" xfId="33519" xr:uid="{00000000-0005-0000-0000-000075870000}"/>
    <cellStyle name="Percent [1] 7 4 3 2 3" xfId="33520" xr:uid="{00000000-0005-0000-0000-000076870000}"/>
    <cellStyle name="Percent [1] 7 4 3 2 3 2" xfId="33521" xr:uid="{00000000-0005-0000-0000-000077870000}"/>
    <cellStyle name="Percent [1] 7 4 3 2 3 3" xfId="33522" xr:uid="{00000000-0005-0000-0000-000078870000}"/>
    <cellStyle name="Percent [1] 7 4 3 2 4" xfId="33523" xr:uid="{00000000-0005-0000-0000-000079870000}"/>
    <cellStyle name="Percent [1] 7 4 3 2 4 2" xfId="33524" xr:uid="{00000000-0005-0000-0000-00007A870000}"/>
    <cellStyle name="Percent [1] 7 4 3 2 4 3" xfId="33525" xr:uid="{00000000-0005-0000-0000-00007B870000}"/>
    <cellStyle name="Percent [1] 7 4 3 2 5" xfId="33526" xr:uid="{00000000-0005-0000-0000-00007C870000}"/>
    <cellStyle name="Percent [1] 7 4 3 2 5 2" xfId="33527" xr:uid="{00000000-0005-0000-0000-00007D870000}"/>
    <cellStyle name="Percent [1] 7 4 3 2 5 3" xfId="33528" xr:uid="{00000000-0005-0000-0000-00007E870000}"/>
    <cellStyle name="Percent [1] 7 4 3 2 6" xfId="33529" xr:uid="{00000000-0005-0000-0000-00007F870000}"/>
    <cellStyle name="Percent [1] 7 4 3 2 6 2" xfId="33530" xr:uid="{00000000-0005-0000-0000-000080870000}"/>
    <cellStyle name="Percent [1] 7 4 3 2 6 3" xfId="33531" xr:uid="{00000000-0005-0000-0000-000081870000}"/>
    <cellStyle name="Percent [1] 7 4 3 2 7" xfId="33532" xr:uid="{00000000-0005-0000-0000-000082870000}"/>
    <cellStyle name="Percent [1] 7 4 3 3" xfId="33533" xr:uid="{00000000-0005-0000-0000-000083870000}"/>
    <cellStyle name="Percent [1] 7 4 3 3 2" xfId="33534" xr:uid="{00000000-0005-0000-0000-000084870000}"/>
    <cellStyle name="Percent [1] 7 4 3 3 3" xfId="33535" xr:uid="{00000000-0005-0000-0000-000085870000}"/>
    <cellStyle name="Percent [1] 7 4 3 4" xfId="33536" xr:uid="{00000000-0005-0000-0000-000086870000}"/>
    <cellStyle name="Percent [1] 7 4 3 4 2" xfId="33537" xr:uid="{00000000-0005-0000-0000-000087870000}"/>
    <cellStyle name="Percent [1] 7 4 3 4 3" xfId="33538" xr:uid="{00000000-0005-0000-0000-000088870000}"/>
    <cellStyle name="Percent [1] 7 4 3 5" xfId="33539" xr:uid="{00000000-0005-0000-0000-000089870000}"/>
    <cellStyle name="Percent [1] 7 4 3 5 2" xfId="33540" xr:uid="{00000000-0005-0000-0000-00008A870000}"/>
    <cellStyle name="Percent [1] 7 4 3 5 3" xfId="33541" xr:uid="{00000000-0005-0000-0000-00008B870000}"/>
    <cellStyle name="Percent [1] 7 4 3 6" xfId="33542" xr:uid="{00000000-0005-0000-0000-00008C870000}"/>
    <cellStyle name="Percent [1] 7 4 3 6 2" xfId="33543" xr:uid="{00000000-0005-0000-0000-00008D870000}"/>
    <cellStyle name="Percent [1] 7 4 3 6 3" xfId="33544" xr:uid="{00000000-0005-0000-0000-00008E870000}"/>
    <cellStyle name="Percent [1] 7 4 3 7" xfId="33545" xr:uid="{00000000-0005-0000-0000-00008F870000}"/>
    <cellStyle name="Percent [1] 7 4 3 8" xfId="33546" xr:uid="{00000000-0005-0000-0000-000090870000}"/>
    <cellStyle name="Percent [1] 7 4 4" xfId="33547" xr:uid="{00000000-0005-0000-0000-000091870000}"/>
    <cellStyle name="Percent [1] 7 4 4 2" xfId="33548" xr:uid="{00000000-0005-0000-0000-000092870000}"/>
    <cellStyle name="Percent [1] 7 4 4 2 2" xfId="33549" xr:uid="{00000000-0005-0000-0000-000093870000}"/>
    <cellStyle name="Percent [1] 7 4 4 2 2 2" xfId="33550" xr:uid="{00000000-0005-0000-0000-000094870000}"/>
    <cellStyle name="Percent [1] 7 4 4 2 2 3" xfId="33551" xr:uid="{00000000-0005-0000-0000-000095870000}"/>
    <cellStyle name="Percent [1] 7 4 4 2 3" xfId="33552" xr:uid="{00000000-0005-0000-0000-000096870000}"/>
    <cellStyle name="Percent [1] 7 4 4 2 3 2" xfId="33553" xr:uid="{00000000-0005-0000-0000-000097870000}"/>
    <cellStyle name="Percent [1] 7 4 4 2 3 3" xfId="33554" xr:uid="{00000000-0005-0000-0000-000098870000}"/>
    <cellStyle name="Percent [1] 7 4 4 2 4" xfId="33555" xr:uid="{00000000-0005-0000-0000-000099870000}"/>
    <cellStyle name="Percent [1] 7 4 4 2 4 2" xfId="33556" xr:uid="{00000000-0005-0000-0000-00009A870000}"/>
    <cellStyle name="Percent [1] 7 4 4 2 4 3" xfId="33557" xr:uid="{00000000-0005-0000-0000-00009B870000}"/>
    <cellStyle name="Percent [1] 7 4 4 2 5" xfId="33558" xr:uid="{00000000-0005-0000-0000-00009C870000}"/>
    <cellStyle name="Percent [1] 7 4 4 2 5 2" xfId="33559" xr:uid="{00000000-0005-0000-0000-00009D870000}"/>
    <cellStyle name="Percent [1] 7 4 4 2 5 3" xfId="33560" xr:uid="{00000000-0005-0000-0000-00009E870000}"/>
    <cellStyle name="Percent [1] 7 4 4 2 6" xfId="33561" xr:uid="{00000000-0005-0000-0000-00009F870000}"/>
    <cellStyle name="Percent [1] 7 4 4 2 6 2" xfId="33562" xr:uid="{00000000-0005-0000-0000-0000A0870000}"/>
    <cellStyle name="Percent [1] 7 4 4 2 6 3" xfId="33563" xr:uid="{00000000-0005-0000-0000-0000A1870000}"/>
    <cellStyle name="Percent [1] 7 4 4 2 7" xfId="33564" xr:uid="{00000000-0005-0000-0000-0000A2870000}"/>
    <cellStyle name="Percent [1] 7 4 4 3" xfId="33565" xr:uid="{00000000-0005-0000-0000-0000A3870000}"/>
    <cellStyle name="Percent [1] 7 4 4 3 2" xfId="33566" xr:uid="{00000000-0005-0000-0000-0000A4870000}"/>
    <cellStyle name="Percent [1] 7 4 4 3 3" xfId="33567" xr:uid="{00000000-0005-0000-0000-0000A5870000}"/>
    <cellStyle name="Percent [1] 7 4 4 4" xfId="33568" xr:uid="{00000000-0005-0000-0000-0000A6870000}"/>
    <cellStyle name="Percent [1] 7 4 4 4 2" xfId="33569" xr:uid="{00000000-0005-0000-0000-0000A7870000}"/>
    <cellStyle name="Percent [1] 7 4 4 4 3" xfId="33570" xr:uid="{00000000-0005-0000-0000-0000A8870000}"/>
    <cellStyle name="Percent [1] 7 4 4 5" xfId="33571" xr:uid="{00000000-0005-0000-0000-0000A9870000}"/>
    <cellStyle name="Percent [1] 7 4 4 5 2" xfId="33572" xr:uid="{00000000-0005-0000-0000-0000AA870000}"/>
    <cellStyle name="Percent [1] 7 4 4 5 3" xfId="33573" xr:uid="{00000000-0005-0000-0000-0000AB870000}"/>
    <cellStyle name="Percent [1] 7 4 4 6" xfId="33574" xr:uid="{00000000-0005-0000-0000-0000AC870000}"/>
    <cellStyle name="Percent [1] 7 4 4 6 2" xfId="33575" xr:uid="{00000000-0005-0000-0000-0000AD870000}"/>
    <cellStyle name="Percent [1] 7 4 4 6 3" xfId="33576" xr:uid="{00000000-0005-0000-0000-0000AE870000}"/>
    <cellStyle name="Percent [1] 7 4 4 7" xfId="33577" xr:uid="{00000000-0005-0000-0000-0000AF870000}"/>
    <cellStyle name="Percent [1] 7 4 4 8" xfId="33578" xr:uid="{00000000-0005-0000-0000-0000B0870000}"/>
    <cellStyle name="Percent [1] 7 4 5" xfId="33579" xr:uid="{00000000-0005-0000-0000-0000B1870000}"/>
    <cellStyle name="Percent [1] 7 4 5 2" xfId="33580" xr:uid="{00000000-0005-0000-0000-0000B2870000}"/>
    <cellStyle name="Percent [1] 7 4 5 2 2" xfId="33581" xr:uid="{00000000-0005-0000-0000-0000B3870000}"/>
    <cellStyle name="Percent [1] 7 4 5 2 3" xfId="33582" xr:uid="{00000000-0005-0000-0000-0000B4870000}"/>
    <cellStyle name="Percent [1] 7 4 5 3" xfId="33583" xr:uid="{00000000-0005-0000-0000-0000B5870000}"/>
    <cellStyle name="Percent [1] 7 4 5 3 2" xfId="33584" xr:uid="{00000000-0005-0000-0000-0000B6870000}"/>
    <cellStyle name="Percent [1] 7 4 5 3 3" xfId="33585" xr:uid="{00000000-0005-0000-0000-0000B7870000}"/>
    <cellStyle name="Percent [1] 7 4 5 4" xfId="33586" xr:uid="{00000000-0005-0000-0000-0000B8870000}"/>
    <cellStyle name="Percent [1] 7 4 5 4 2" xfId="33587" xr:uid="{00000000-0005-0000-0000-0000B9870000}"/>
    <cellStyle name="Percent [1] 7 4 5 4 3" xfId="33588" xr:uid="{00000000-0005-0000-0000-0000BA870000}"/>
    <cellStyle name="Percent [1] 7 4 5 5" xfId="33589" xr:uid="{00000000-0005-0000-0000-0000BB870000}"/>
    <cellStyle name="Percent [1] 7 4 5 5 2" xfId="33590" xr:uid="{00000000-0005-0000-0000-0000BC870000}"/>
    <cellStyle name="Percent [1] 7 4 5 5 3" xfId="33591" xr:uid="{00000000-0005-0000-0000-0000BD870000}"/>
    <cellStyle name="Percent [1] 7 4 5 6" xfId="33592" xr:uid="{00000000-0005-0000-0000-0000BE870000}"/>
    <cellStyle name="Percent [1] 7 4 5 6 2" xfId="33593" xr:uid="{00000000-0005-0000-0000-0000BF870000}"/>
    <cellStyle name="Percent [1] 7 4 5 6 3" xfId="33594" xr:uid="{00000000-0005-0000-0000-0000C0870000}"/>
    <cellStyle name="Percent [1] 7 4 5 7" xfId="33595" xr:uid="{00000000-0005-0000-0000-0000C1870000}"/>
    <cellStyle name="Percent [1] 7 4 6" xfId="33596" xr:uid="{00000000-0005-0000-0000-0000C2870000}"/>
    <cellStyle name="Percent [1] 7 4 6 2" xfId="33597" xr:uid="{00000000-0005-0000-0000-0000C3870000}"/>
    <cellStyle name="Percent [1] 7 4 6 3" xfId="33598" xr:uid="{00000000-0005-0000-0000-0000C4870000}"/>
    <cellStyle name="Percent [1] 7 4 7" xfId="33599" xr:uid="{00000000-0005-0000-0000-0000C5870000}"/>
    <cellStyle name="Percent [1] 7 4 7 2" xfId="33600" xr:uid="{00000000-0005-0000-0000-0000C6870000}"/>
    <cellStyle name="Percent [1] 7 4 7 3" xfId="33601" xr:uid="{00000000-0005-0000-0000-0000C7870000}"/>
    <cellStyle name="Percent [1] 7 4 8" xfId="33602" xr:uid="{00000000-0005-0000-0000-0000C8870000}"/>
    <cellStyle name="Percent [1] 7 4 8 2" xfId="33603" xr:uid="{00000000-0005-0000-0000-0000C9870000}"/>
    <cellStyle name="Percent [1] 7 4 8 3" xfId="33604" xr:uid="{00000000-0005-0000-0000-0000CA870000}"/>
    <cellStyle name="Percent [1] 7 4 9" xfId="33605" xr:uid="{00000000-0005-0000-0000-0000CB870000}"/>
    <cellStyle name="Percent [1] 7 4 9 2" xfId="33606" xr:uid="{00000000-0005-0000-0000-0000CC870000}"/>
    <cellStyle name="Percent [1] 7 4 9 3" xfId="33607" xr:uid="{00000000-0005-0000-0000-0000CD870000}"/>
    <cellStyle name="Percent [1] 7 5" xfId="33608" xr:uid="{00000000-0005-0000-0000-0000CE870000}"/>
    <cellStyle name="Percent [1] 7 5 2" xfId="33609" xr:uid="{00000000-0005-0000-0000-0000CF870000}"/>
    <cellStyle name="Percent [1] 7 5 2 2" xfId="33610" xr:uid="{00000000-0005-0000-0000-0000D0870000}"/>
    <cellStyle name="Percent [1] 7 5 2 3" xfId="33611" xr:uid="{00000000-0005-0000-0000-0000D1870000}"/>
    <cellStyle name="Percent [1] 7 5 3" xfId="33612" xr:uid="{00000000-0005-0000-0000-0000D2870000}"/>
    <cellStyle name="Percent [1] 7 5 3 2" xfId="33613" xr:uid="{00000000-0005-0000-0000-0000D3870000}"/>
    <cellStyle name="Percent [1] 7 5 3 3" xfId="33614" xr:uid="{00000000-0005-0000-0000-0000D4870000}"/>
    <cellStyle name="Percent [1] 7 5 4" xfId="33615" xr:uid="{00000000-0005-0000-0000-0000D5870000}"/>
    <cellStyle name="Percent [1] 7 5 4 2" xfId="33616" xr:uid="{00000000-0005-0000-0000-0000D6870000}"/>
    <cellStyle name="Percent [1] 7 5 4 3" xfId="33617" xr:uid="{00000000-0005-0000-0000-0000D7870000}"/>
    <cellStyle name="Percent [1] 7 5 5" xfId="33618" xr:uid="{00000000-0005-0000-0000-0000D8870000}"/>
    <cellStyle name="Percent [1] 7 5 5 2" xfId="33619" xr:uid="{00000000-0005-0000-0000-0000D9870000}"/>
    <cellStyle name="Percent [1] 7 5 5 3" xfId="33620" xr:uid="{00000000-0005-0000-0000-0000DA870000}"/>
    <cellStyle name="Percent [1] 7 5 6" xfId="33621" xr:uid="{00000000-0005-0000-0000-0000DB870000}"/>
    <cellStyle name="Percent [1] 7 5 6 2" xfId="33622" xr:uid="{00000000-0005-0000-0000-0000DC870000}"/>
    <cellStyle name="Percent [1] 7 5 6 3" xfId="33623" xr:uid="{00000000-0005-0000-0000-0000DD870000}"/>
    <cellStyle name="Percent [1] 7 5 7" xfId="33624" xr:uid="{00000000-0005-0000-0000-0000DE870000}"/>
    <cellStyle name="Percent [1] 7 6" xfId="33625" xr:uid="{00000000-0005-0000-0000-0000DF870000}"/>
    <cellStyle name="Percent [1] 7 6 2" xfId="33626" xr:uid="{00000000-0005-0000-0000-0000E0870000}"/>
    <cellStyle name="Percent [1] 7 6 3" xfId="33627" xr:uid="{00000000-0005-0000-0000-0000E1870000}"/>
    <cellStyle name="Percent [1] 7 7" xfId="33628" xr:uid="{00000000-0005-0000-0000-0000E2870000}"/>
    <cellStyle name="Percent [1] 7 7 2" xfId="33629" xr:uid="{00000000-0005-0000-0000-0000E3870000}"/>
    <cellStyle name="Percent [1] 7 7 3" xfId="33630" xr:uid="{00000000-0005-0000-0000-0000E4870000}"/>
    <cellStyle name="Percent [1] 7 8" xfId="33631" xr:uid="{00000000-0005-0000-0000-0000E5870000}"/>
    <cellStyle name="Percent [1] 7 8 2" xfId="33632" xr:uid="{00000000-0005-0000-0000-0000E6870000}"/>
    <cellStyle name="Percent [1] 7 8 3" xfId="33633" xr:uid="{00000000-0005-0000-0000-0000E7870000}"/>
    <cellStyle name="Percent [1] 7 9" xfId="33634" xr:uid="{00000000-0005-0000-0000-0000E8870000}"/>
    <cellStyle name="Percent [1] 7 9 2" xfId="33635" xr:uid="{00000000-0005-0000-0000-0000E9870000}"/>
    <cellStyle name="Percent [1] 7 9 3" xfId="33636" xr:uid="{00000000-0005-0000-0000-0000EA870000}"/>
    <cellStyle name="Percent [1] 8" xfId="33637" xr:uid="{00000000-0005-0000-0000-0000EB870000}"/>
    <cellStyle name="Percent [1] 8 10" xfId="33638" xr:uid="{00000000-0005-0000-0000-0000EC870000}"/>
    <cellStyle name="Percent [1] 8 11" xfId="33639" xr:uid="{00000000-0005-0000-0000-0000ED870000}"/>
    <cellStyle name="Percent [1] 8 2" xfId="33640" xr:uid="{00000000-0005-0000-0000-0000EE870000}"/>
    <cellStyle name="Percent [1] 8 2 2" xfId="33641" xr:uid="{00000000-0005-0000-0000-0000EF870000}"/>
    <cellStyle name="Percent [1] 8 2 2 2" xfId="33642" xr:uid="{00000000-0005-0000-0000-0000F0870000}"/>
    <cellStyle name="Percent [1] 8 2 2 2 2" xfId="33643" xr:uid="{00000000-0005-0000-0000-0000F1870000}"/>
    <cellStyle name="Percent [1] 8 2 2 2 3" xfId="33644" xr:uid="{00000000-0005-0000-0000-0000F2870000}"/>
    <cellStyle name="Percent [1] 8 2 2 3" xfId="33645" xr:uid="{00000000-0005-0000-0000-0000F3870000}"/>
    <cellStyle name="Percent [1] 8 2 2 3 2" xfId="33646" xr:uid="{00000000-0005-0000-0000-0000F4870000}"/>
    <cellStyle name="Percent [1] 8 2 2 3 3" xfId="33647" xr:uid="{00000000-0005-0000-0000-0000F5870000}"/>
    <cellStyle name="Percent [1] 8 2 2 4" xfId="33648" xr:uid="{00000000-0005-0000-0000-0000F6870000}"/>
    <cellStyle name="Percent [1] 8 2 2 4 2" xfId="33649" xr:uid="{00000000-0005-0000-0000-0000F7870000}"/>
    <cellStyle name="Percent [1] 8 2 2 4 3" xfId="33650" xr:uid="{00000000-0005-0000-0000-0000F8870000}"/>
    <cellStyle name="Percent [1] 8 2 2 5" xfId="33651" xr:uid="{00000000-0005-0000-0000-0000F9870000}"/>
    <cellStyle name="Percent [1] 8 2 2 5 2" xfId="33652" xr:uid="{00000000-0005-0000-0000-0000FA870000}"/>
    <cellStyle name="Percent [1] 8 2 2 5 3" xfId="33653" xr:uid="{00000000-0005-0000-0000-0000FB870000}"/>
    <cellStyle name="Percent [1] 8 2 2 6" xfId="33654" xr:uid="{00000000-0005-0000-0000-0000FC870000}"/>
    <cellStyle name="Percent [1] 8 2 2 6 2" xfId="33655" xr:uid="{00000000-0005-0000-0000-0000FD870000}"/>
    <cellStyle name="Percent [1] 8 2 2 6 3" xfId="33656" xr:uid="{00000000-0005-0000-0000-0000FE870000}"/>
    <cellStyle name="Percent [1] 8 2 2 7" xfId="33657" xr:uid="{00000000-0005-0000-0000-0000FF870000}"/>
    <cellStyle name="Percent [1] 8 2 3" xfId="33658" xr:uid="{00000000-0005-0000-0000-000000880000}"/>
    <cellStyle name="Percent [1] 8 2 3 2" xfId="33659" xr:uid="{00000000-0005-0000-0000-000001880000}"/>
    <cellStyle name="Percent [1] 8 2 3 3" xfId="33660" xr:uid="{00000000-0005-0000-0000-000002880000}"/>
    <cellStyle name="Percent [1] 8 2 4" xfId="33661" xr:uid="{00000000-0005-0000-0000-000003880000}"/>
    <cellStyle name="Percent [1] 8 2 4 2" xfId="33662" xr:uid="{00000000-0005-0000-0000-000004880000}"/>
    <cellStyle name="Percent [1] 8 2 4 3" xfId="33663" xr:uid="{00000000-0005-0000-0000-000005880000}"/>
    <cellStyle name="Percent [1] 8 2 5" xfId="33664" xr:uid="{00000000-0005-0000-0000-000006880000}"/>
    <cellStyle name="Percent [1] 8 2 5 2" xfId="33665" xr:uid="{00000000-0005-0000-0000-000007880000}"/>
    <cellStyle name="Percent [1] 8 2 5 3" xfId="33666" xr:uid="{00000000-0005-0000-0000-000008880000}"/>
    <cellStyle name="Percent [1] 8 2 6" xfId="33667" xr:uid="{00000000-0005-0000-0000-000009880000}"/>
    <cellStyle name="Percent [1] 8 2 6 2" xfId="33668" xr:uid="{00000000-0005-0000-0000-00000A880000}"/>
    <cellStyle name="Percent [1] 8 2 6 3" xfId="33669" xr:uid="{00000000-0005-0000-0000-00000B880000}"/>
    <cellStyle name="Percent [1] 8 2 7" xfId="33670" xr:uid="{00000000-0005-0000-0000-00000C880000}"/>
    <cellStyle name="Percent [1] 8 2 8" xfId="33671" xr:uid="{00000000-0005-0000-0000-00000D880000}"/>
    <cellStyle name="Percent [1] 8 3" xfId="33672" xr:uid="{00000000-0005-0000-0000-00000E880000}"/>
    <cellStyle name="Percent [1] 8 3 2" xfId="33673" xr:uid="{00000000-0005-0000-0000-00000F880000}"/>
    <cellStyle name="Percent [1] 8 3 2 2" xfId="33674" xr:uid="{00000000-0005-0000-0000-000010880000}"/>
    <cellStyle name="Percent [1] 8 3 2 2 2" xfId="33675" xr:uid="{00000000-0005-0000-0000-000011880000}"/>
    <cellStyle name="Percent [1] 8 3 2 2 3" xfId="33676" xr:uid="{00000000-0005-0000-0000-000012880000}"/>
    <cellStyle name="Percent [1] 8 3 2 3" xfId="33677" xr:uid="{00000000-0005-0000-0000-000013880000}"/>
    <cellStyle name="Percent [1] 8 3 2 3 2" xfId="33678" xr:uid="{00000000-0005-0000-0000-000014880000}"/>
    <cellStyle name="Percent [1] 8 3 2 3 3" xfId="33679" xr:uid="{00000000-0005-0000-0000-000015880000}"/>
    <cellStyle name="Percent [1] 8 3 2 4" xfId="33680" xr:uid="{00000000-0005-0000-0000-000016880000}"/>
    <cellStyle name="Percent [1] 8 3 2 4 2" xfId="33681" xr:uid="{00000000-0005-0000-0000-000017880000}"/>
    <cellStyle name="Percent [1] 8 3 2 4 3" xfId="33682" xr:uid="{00000000-0005-0000-0000-000018880000}"/>
    <cellStyle name="Percent [1] 8 3 2 5" xfId="33683" xr:uid="{00000000-0005-0000-0000-000019880000}"/>
    <cellStyle name="Percent [1] 8 3 2 5 2" xfId="33684" xr:uid="{00000000-0005-0000-0000-00001A880000}"/>
    <cellStyle name="Percent [1] 8 3 2 5 3" xfId="33685" xr:uid="{00000000-0005-0000-0000-00001B880000}"/>
    <cellStyle name="Percent [1] 8 3 2 6" xfId="33686" xr:uid="{00000000-0005-0000-0000-00001C880000}"/>
    <cellStyle name="Percent [1] 8 3 2 6 2" xfId="33687" xr:uid="{00000000-0005-0000-0000-00001D880000}"/>
    <cellStyle name="Percent [1] 8 3 2 6 3" xfId="33688" xr:uid="{00000000-0005-0000-0000-00001E880000}"/>
    <cellStyle name="Percent [1] 8 3 2 7" xfId="33689" xr:uid="{00000000-0005-0000-0000-00001F880000}"/>
    <cellStyle name="Percent [1] 8 3 3" xfId="33690" xr:uid="{00000000-0005-0000-0000-000020880000}"/>
    <cellStyle name="Percent [1] 8 3 3 2" xfId="33691" xr:uid="{00000000-0005-0000-0000-000021880000}"/>
    <cellStyle name="Percent [1] 8 3 3 3" xfId="33692" xr:uid="{00000000-0005-0000-0000-000022880000}"/>
    <cellStyle name="Percent [1] 8 3 4" xfId="33693" xr:uid="{00000000-0005-0000-0000-000023880000}"/>
    <cellStyle name="Percent [1] 8 3 4 2" xfId="33694" xr:uid="{00000000-0005-0000-0000-000024880000}"/>
    <cellStyle name="Percent [1] 8 3 4 3" xfId="33695" xr:uid="{00000000-0005-0000-0000-000025880000}"/>
    <cellStyle name="Percent [1] 8 3 5" xfId="33696" xr:uid="{00000000-0005-0000-0000-000026880000}"/>
    <cellStyle name="Percent [1] 8 3 5 2" xfId="33697" xr:uid="{00000000-0005-0000-0000-000027880000}"/>
    <cellStyle name="Percent [1] 8 3 5 3" xfId="33698" xr:uid="{00000000-0005-0000-0000-000028880000}"/>
    <cellStyle name="Percent [1] 8 3 6" xfId="33699" xr:uid="{00000000-0005-0000-0000-000029880000}"/>
    <cellStyle name="Percent [1] 8 3 6 2" xfId="33700" xr:uid="{00000000-0005-0000-0000-00002A880000}"/>
    <cellStyle name="Percent [1] 8 3 6 3" xfId="33701" xr:uid="{00000000-0005-0000-0000-00002B880000}"/>
    <cellStyle name="Percent [1] 8 3 7" xfId="33702" xr:uid="{00000000-0005-0000-0000-00002C880000}"/>
    <cellStyle name="Percent [1] 8 3 8" xfId="33703" xr:uid="{00000000-0005-0000-0000-00002D880000}"/>
    <cellStyle name="Percent [1] 8 4" xfId="33704" xr:uid="{00000000-0005-0000-0000-00002E880000}"/>
    <cellStyle name="Percent [1] 8 4 2" xfId="33705" xr:uid="{00000000-0005-0000-0000-00002F880000}"/>
    <cellStyle name="Percent [1] 8 4 2 2" xfId="33706" xr:uid="{00000000-0005-0000-0000-000030880000}"/>
    <cellStyle name="Percent [1] 8 4 2 2 2" xfId="33707" xr:uid="{00000000-0005-0000-0000-000031880000}"/>
    <cellStyle name="Percent [1] 8 4 2 2 3" xfId="33708" xr:uid="{00000000-0005-0000-0000-000032880000}"/>
    <cellStyle name="Percent [1] 8 4 2 3" xfId="33709" xr:uid="{00000000-0005-0000-0000-000033880000}"/>
    <cellStyle name="Percent [1] 8 4 2 3 2" xfId="33710" xr:uid="{00000000-0005-0000-0000-000034880000}"/>
    <cellStyle name="Percent [1] 8 4 2 3 3" xfId="33711" xr:uid="{00000000-0005-0000-0000-000035880000}"/>
    <cellStyle name="Percent [1] 8 4 2 4" xfId="33712" xr:uid="{00000000-0005-0000-0000-000036880000}"/>
    <cellStyle name="Percent [1] 8 4 2 4 2" xfId="33713" xr:uid="{00000000-0005-0000-0000-000037880000}"/>
    <cellStyle name="Percent [1] 8 4 2 4 3" xfId="33714" xr:uid="{00000000-0005-0000-0000-000038880000}"/>
    <cellStyle name="Percent [1] 8 4 2 5" xfId="33715" xr:uid="{00000000-0005-0000-0000-000039880000}"/>
    <cellStyle name="Percent [1] 8 4 2 5 2" xfId="33716" xr:uid="{00000000-0005-0000-0000-00003A880000}"/>
    <cellStyle name="Percent [1] 8 4 2 5 3" xfId="33717" xr:uid="{00000000-0005-0000-0000-00003B880000}"/>
    <cellStyle name="Percent [1] 8 4 2 6" xfId="33718" xr:uid="{00000000-0005-0000-0000-00003C880000}"/>
    <cellStyle name="Percent [1] 8 4 2 6 2" xfId="33719" xr:uid="{00000000-0005-0000-0000-00003D880000}"/>
    <cellStyle name="Percent [1] 8 4 2 6 3" xfId="33720" xr:uid="{00000000-0005-0000-0000-00003E880000}"/>
    <cellStyle name="Percent [1] 8 4 2 7" xfId="33721" xr:uid="{00000000-0005-0000-0000-00003F880000}"/>
    <cellStyle name="Percent [1] 8 4 3" xfId="33722" xr:uid="{00000000-0005-0000-0000-000040880000}"/>
    <cellStyle name="Percent [1] 8 4 3 2" xfId="33723" xr:uid="{00000000-0005-0000-0000-000041880000}"/>
    <cellStyle name="Percent [1] 8 4 3 3" xfId="33724" xr:uid="{00000000-0005-0000-0000-000042880000}"/>
    <cellStyle name="Percent [1] 8 4 4" xfId="33725" xr:uid="{00000000-0005-0000-0000-000043880000}"/>
    <cellStyle name="Percent [1] 8 4 4 2" xfId="33726" xr:uid="{00000000-0005-0000-0000-000044880000}"/>
    <cellStyle name="Percent [1] 8 4 4 3" xfId="33727" xr:uid="{00000000-0005-0000-0000-000045880000}"/>
    <cellStyle name="Percent [1] 8 4 5" xfId="33728" xr:uid="{00000000-0005-0000-0000-000046880000}"/>
    <cellStyle name="Percent [1] 8 4 5 2" xfId="33729" xr:uid="{00000000-0005-0000-0000-000047880000}"/>
    <cellStyle name="Percent [1] 8 4 5 3" xfId="33730" xr:uid="{00000000-0005-0000-0000-000048880000}"/>
    <cellStyle name="Percent [1] 8 4 6" xfId="33731" xr:uid="{00000000-0005-0000-0000-000049880000}"/>
    <cellStyle name="Percent [1] 8 4 6 2" xfId="33732" xr:uid="{00000000-0005-0000-0000-00004A880000}"/>
    <cellStyle name="Percent [1] 8 4 6 3" xfId="33733" xr:uid="{00000000-0005-0000-0000-00004B880000}"/>
    <cellStyle name="Percent [1] 8 4 7" xfId="33734" xr:uid="{00000000-0005-0000-0000-00004C880000}"/>
    <cellStyle name="Percent [1] 8 4 8" xfId="33735" xr:uid="{00000000-0005-0000-0000-00004D880000}"/>
    <cellStyle name="Percent [1] 8 5" xfId="33736" xr:uid="{00000000-0005-0000-0000-00004E880000}"/>
    <cellStyle name="Percent [1] 8 5 2" xfId="33737" xr:uid="{00000000-0005-0000-0000-00004F880000}"/>
    <cellStyle name="Percent [1] 8 5 2 2" xfId="33738" xr:uid="{00000000-0005-0000-0000-000050880000}"/>
    <cellStyle name="Percent [1] 8 5 2 3" xfId="33739" xr:uid="{00000000-0005-0000-0000-000051880000}"/>
    <cellStyle name="Percent [1] 8 5 3" xfId="33740" xr:uid="{00000000-0005-0000-0000-000052880000}"/>
    <cellStyle name="Percent [1] 8 5 3 2" xfId="33741" xr:uid="{00000000-0005-0000-0000-000053880000}"/>
    <cellStyle name="Percent [1] 8 5 3 3" xfId="33742" xr:uid="{00000000-0005-0000-0000-000054880000}"/>
    <cellStyle name="Percent [1] 8 5 4" xfId="33743" xr:uid="{00000000-0005-0000-0000-000055880000}"/>
    <cellStyle name="Percent [1] 8 5 4 2" xfId="33744" xr:uid="{00000000-0005-0000-0000-000056880000}"/>
    <cellStyle name="Percent [1] 8 5 4 3" xfId="33745" xr:uid="{00000000-0005-0000-0000-000057880000}"/>
    <cellStyle name="Percent [1] 8 5 5" xfId="33746" xr:uid="{00000000-0005-0000-0000-000058880000}"/>
    <cellStyle name="Percent [1] 8 5 5 2" xfId="33747" xr:uid="{00000000-0005-0000-0000-000059880000}"/>
    <cellStyle name="Percent [1] 8 5 5 3" xfId="33748" xr:uid="{00000000-0005-0000-0000-00005A880000}"/>
    <cellStyle name="Percent [1] 8 5 6" xfId="33749" xr:uid="{00000000-0005-0000-0000-00005B880000}"/>
    <cellStyle name="Percent [1] 8 5 6 2" xfId="33750" xr:uid="{00000000-0005-0000-0000-00005C880000}"/>
    <cellStyle name="Percent [1] 8 5 6 3" xfId="33751" xr:uid="{00000000-0005-0000-0000-00005D880000}"/>
    <cellStyle name="Percent [1] 8 5 7" xfId="33752" xr:uid="{00000000-0005-0000-0000-00005E880000}"/>
    <cellStyle name="Percent [1] 8 6" xfId="33753" xr:uid="{00000000-0005-0000-0000-00005F880000}"/>
    <cellStyle name="Percent [1] 8 6 2" xfId="33754" xr:uid="{00000000-0005-0000-0000-000060880000}"/>
    <cellStyle name="Percent [1] 8 6 3" xfId="33755" xr:uid="{00000000-0005-0000-0000-000061880000}"/>
    <cellStyle name="Percent [1] 8 7" xfId="33756" xr:uid="{00000000-0005-0000-0000-000062880000}"/>
    <cellStyle name="Percent [1] 8 7 2" xfId="33757" xr:uid="{00000000-0005-0000-0000-000063880000}"/>
    <cellStyle name="Percent [1] 8 7 3" xfId="33758" xr:uid="{00000000-0005-0000-0000-000064880000}"/>
    <cellStyle name="Percent [1] 8 8" xfId="33759" xr:uid="{00000000-0005-0000-0000-000065880000}"/>
    <cellStyle name="Percent [1] 8 8 2" xfId="33760" xr:uid="{00000000-0005-0000-0000-000066880000}"/>
    <cellStyle name="Percent [1] 8 8 3" xfId="33761" xr:uid="{00000000-0005-0000-0000-000067880000}"/>
    <cellStyle name="Percent [1] 8 9" xfId="33762" xr:uid="{00000000-0005-0000-0000-000068880000}"/>
    <cellStyle name="Percent [1] 8 9 2" xfId="33763" xr:uid="{00000000-0005-0000-0000-000069880000}"/>
    <cellStyle name="Percent [1] 8 9 3" xfId="33764" xr:uid="{00000000-0005-0000-0000-00006A880000}"/>
    <cellStyle name="Percent [1] 9" xfId="33765" xr:uid="{00000000-0005-0000-0000-00006B880000}"/>
    <cellStyle name="Percent [1] 9 10" xfId="33766" xr:uid="{00000000-0005-0000-0000-00006C880000}"/>
    <cellStyle name="Percent [1] 9 11" xfId="33767" xr:uid="{00000000-0005-0000-0000-00006D880000}"/>
    <cellStyle name="Percent [1] 9 2" xfId="33768" xr:uid="{00000000-0005-0000-0000-00006E880000}"/>
    <cellStyle name="Percent [1] 9 2 2" xfId="33769" xr:uid="{00000000-0005-0000-0000-00006F880000}"/>
    <cellStyle name="Percent [1] 9 2 2 2" xfId="33770" xr:uid="{00000000-0005-0000-0000-000070880000}"/>
    <cellStyle name="Percent [1] 9 2 2 2 2" xfId="33771" xr:uid="{00000000-0005-0000-0000-000071880000}"/>
    <cellStyle name="Percent [1] 9 2 2 2 3" xfId="33772" xr:uid="{00000000-0005-0000-0000-000072880000}"/>
    <cellStyle name="Percent [1] 9 2 2 3" xfId="33773" xr:uid="{00000000-0005-0000-0000-000073880000}"/>
    <cellStyle name="Percent [1] 9 2 2 3 2" xfId="33774" xr:uid="{00000000-0005-0000-0000-000074880000}"/>
    <cellStyle name="Percent [1] 9 2 2 3 3" xfId="33775" xr:uid="{00000000-0005-0000-0000-000075880000}"/>
    <cellStyle name="Percent [1] 9 2 2 4" xfId="33776" xr:uid="{00000000-0005-0000-0000-000076880000}"/>
    <cellStyle name="Percent [1] 9 2 2 4 2" xfId="33777" xr:uid="{00000000-0005-0000-0000-000077880000}"/>
    <cellStyle name="Percent [1] 9 2 2 4 3" xfId="33778" xr:uid="{00000000-0005-0000-0000-000078880000}"/>
    <cellStyle name="Percent [1] 9 2 2 5" xfId="33779" xr:uid="{00000000-0005-0000-0000-000079880000}"/>
    <cellStyle name="Percent [1] 9 2 2 5 2" xfId="33780" xr:uid="{00000000-0005-0000-0000-00007A880000}"/>
    <cellStyle name="Percent [1] 9 2 2 5 3" xfId="33781" xr:uid="{00000000-0005-0000-0000-00007B880000}"/>
    <cellStyle name="Percent [1] 9 2 2 6" xfId="33782" xr:uid="{00000000-0005-0000-0000-00007C880000}"/>
    <cellStyle name="Percent [1] 9 2 2 6 2" xfId="33783" xr:uid="{00000000-0005-0000-0000-00007D880000}"/>
    <cellStyle name="Percent [1] 9 2 2 6 3" xfId="33784" xr:uid="{00000000-0005-0000-0000-00007E880000}"/>
    <cellStyle name="Percent [1] 9 2 2 7" xfId="33785" xr:uid="{00000000-0005-0000-0000-00007F880000}"/>
    <cellStyle name="Percent [1] 9 2 3" xfId="33786" xr:uid="{00000000-0005-0000-0000-000080880000}"/>
    <cellStyle name="Percent [1] 9 2 3 2" xfId="33787" xr:uid="{00000000-0005-0000-0000-000081880000}"/>
    <cellStyle name="Percent [1] 9 2 3 3" xfId="33788" xr:uid="{00000000-0005-0000-0000-000082880000}"/>
    <cellStyle name="Percent [1] 9 2 4" xfId="33789" xr:uid="{00000000-0005-0000-0000-000083880000}"/>
    <cellStyle name="Percent [1] 9 2 4 2" xfId="33790" xr:uid="{00000000-0005-0000-0000-000084880000}"/>
    <cellStyle name="Percent [1] 9 2 4 3" xfId="33791" xr:uid="{00000000-0005-0000-0000-000085880000}"/>
    <cellStyle name="Percent [1] 9 2 5" xfId="33792" xr:uid="{00000000-0005-0000-0000-000086880000}"/>
    <cellStyle name="Percent [1] 9 2 5 2" xfId="33793" xr:uid="{00000000-0005-0000-0000-000087880000}"/>
    <cellStyle name="Percent [1] 9 2 5 3" xfId="33794" xr:uid="{00000000-0005-0000-0000-000088880000}"/>
    <cellStyle name="Percent [1] 9 2 6" xfId="33795" xr:uid="{00000000-0005-0000-0000-000089880000}"/>
    <cellStyle name="Percent [1] 9 2 6 2" xfId="33796" xr:uid="{00000000-0005-0000-0000-00008A880000}"/>
    <cellStyle name="Percent [1] 9 2 6 3" xfId="33797" xr:uid="{00000000-0005-0000-0000-00008B880000}"/>
    <cellStyle name="Percent [1] 9 2 7" xfId="33798" xr:uid="{00000000-0005-0000-0000-00008C880000}"/>
    <cellStyle name="Percent [1] 9 2 8" xfId="33799" xr:uid="{00000000-0005-0000-0000-00008D880000}"/>
    <cellStyle name="Percent [1] 9 3" xfId="33800" xr:uid="{00000000-0005-0000-0000-00008E880000}"/>
    <cellStyle name="Percent [1] 9 3 2" xfId="33801" xr:uid="{00000000-0005-0000-0000-00008F880000}"/>
    <cellStyle name="Percent [1] 9 3 2 2" xfId="33802" xr:uid="{00000000-0005-0000-0000-000090880000}"/>
    <cellStyle name="Percent [1] 9 3 2 2 2" xfId="33803" xr:uid="{00000000-0005-0000-0000-000091880000}"/>
    <cellStyle name="Percent [1] 9 3 2 2 3" xfId="33804" xr:uid="{00000000-0005-0000-0000-000092880000}"/>
    <cellStyle name="Percent [1] 9 3 2 3" xfId="33805" xr:uid="{00000000-0005-0000-0000-000093880000}"/>
    <cellStyle name="Percent [1] 9 3 2 3 2" xfId="33806" xr:uid="{00000000-0005-0000-0000-000094880000}"/>
    <cellStyle name="Percent [1] 9 3 2 3 3" xfId="33807" xr:uid="{00000000-0005-0000-0000-000095880000}"/>
    <cellStyle name="Percent [1] 9 3 2 4" xfId="33808" xr:uid="{00000000-0005-0000-0000-000096880000}"/>
    <cellStyle name="Percent [1] 9 3 2 4 2" xfId="33809" xr:uid="{00000000-0005-0000-0000-000097880000}"/>
    <cellStyle name="Percent [1] 9 3 2 4 3" xfId="33810" xr:uid="{00000000-0005-0000-0000-000098880000}"/>
    <cellStyle name="Percent [1] 9 3 2 5" xfId="33811" xr:uid="{00000000-0005-0000-0000-000099880000}"/>
    <cellStyle name="Percent [1] 9 3 2 5 2" xfId="33812" xr:uid="{00000000-0005-0000-0000-00009A880000}"/>
    <cellStyle name="Percent [1] 9 3 2 5 3" xfId="33813" xr:uid="{00000000-0005-0000-0000-00009B880000}"/>
    <cellStyle name="Percent [1] 9 3 2 6" xfId="33814" xr:uid="{00000000-0005-0000-0000-00009C880000}"/>
    <cellStyle name="Percent [1] 9 3 2 6 2" xfId="33815" xr:uid="{00000000-0005-0000-0000-00009D880000}"/>
    <cellStyle name="Percent [1] 9 3 2 6 3" xfId="33816" xr:uid="{00000000-0005-0000-0000-00009E880000}"/>
    <cellStyle name="Percent [1] 9 3 2 7" xfId="33817" xr:uid="{00000000-0005-0000-0000-00009F880000}"/>
    <cellStyle name="Percent [1] 9 3 3" xfId="33818" xr:uid="{00000000-0005-0000-0000-0000A0880000}"/>
    <cellStyle name="Percent [1] 9 3 3 2" xfId="33819" xr:uid="{00000000-0005-0000-0000-0000A1880000}"/>
    <cellStyle name="Percent [1] 9 3 3 3" xfId="33820" xr:uid="{00000000-0005-0000-0000-0000A2880000}"/>
    <cellStyle name="Percent [1] 9 3 4" xfId="33821" xr:uid="{00000000-0005-0000-0000-0000A3880000}"/>
    <cellStyle name="Percent [1] 9 3 4 2" xfId="33822" xr:uid="{00000000-0005-0000-0000-0000A4880000}"/>
    <cellStyle name="Percent [1] 9 3 4 3" xfId="33823" xr:uid="{00000000-0005-0000-0000-0000A5880000}"/>
    <cellStyle name="Percent [1] 9 3 5" xfId="33824" xr:uid="{00000000-0005-0000-0000-0000A6880000}"/>
    <cellStyle name="Percent [1] 9 3 5 2" xfId="33825" xr:uid="{00000000-0005-0000-0000-0000A7880000}"/>
    <cellStyle name="Percent [1] 9 3 5 3" xfId="33826" xr:uid="{00000000-0005-0000-0000-0000A8880000}"/>
    <cellStyle name="Percent [1] 9 3 6" xfId="33827" xr:uid="{00000000-0005-0000-0000-0000A9880000}"/>
    <cellStyle name="Percent [1] 9 3 6 2" xfId="33828" xr:uid="{00000000-0005-0000-0000-0000AA880000}"/>
    <cellStyle name="Percent [1] 9 3 6 3" xfId="33829" xr:uid="{00000000-0005-0000-0000-0000AB880000}"/>
    <cellStyle name="Percent [1] 9 3 7" xfId="33830" xr:uid="{00000000-0005-0000-0000-0000AC880000}"/>
    <cellStyle name="Percent [1] 9 3 8" xfId="33831" xr:uid="{00000000-0005-0000-0000-0000AD880000}"/>
    <cellStyle name="Percent [1] 9 4" xfId="33832" xr:uid="{00000000-0005-0000-0000-0000AE880000}"/>
    <cellStyle name="Percent [1] 9 4 2" xfId="33833" xr:uid="{00000000-0005-0000-0000-0000AF880000}"/>
    <cellStyle name="Percent [1] 9 4 2 2" xfId="33834" xr:uid="{00000000-0005-0000-0000-0000B0880000}"/>
    <cellStyle name="Percent [1] 9 4 2 2 2" xfId="33835" xr:uid="{00000000-0005-0000-0000-0000B1880000}"/>
    <cellStyle name="Percent [1] 9 4 2 2 3" xfId="33836" xr:uid="{00000000-0005-0000-0000-0000B2880000}"/>
    <cellStyle name="Percent [1] 9 4 2 3" xfId="33837" xr:uid="{00000000-0005-0000-0000-0000B3880000}"/>
    <cellStyle name="Percent [1] 9 4 2 3 2" xfId="33838" xr:uid="{00000000-0005-0000-0000-0000B4880000}"/>
    <cellStyle name="Percent [1] 9 4 2 3 3" xfId="33839" xr:uid="{00000000-0005-0000-0000-0000B5880000}"/>
    <cellStyle name="Percent [1] 9 4 2 4" xfId="33840" xr:uid="{00000000-0005-0000-0000-0000B6880000}"/>
    <cellStyle name="Percent [1] 9 4 2 4 2" xfId="33841" xr:uid="{00000000-0005-0000-0000-0000B7880000}"/>
    <cellStyle name="Percent [1] 9 4 2 4 3" xfId="33842" xr:uid="{00000000-0005-0000-0000-0000B8880000}"/>
    <cellStyle name="Percent [1] 9 4 2 5" xfId="33843" xr:uid="{00000000-0005-0000-0000-0000B9880000}"/>
    <cellStyle name="Percent [1] 9 4 2 5 2" xfId="33844" xr:uid="{00000000-0005-0000-0000-0000BA880000}"/>
    <cellStyle name="Percent [1] 9 4 2 5 3" xfId="33845" xr:uid="{00000000-0005-0000-0000-0000BB880000}"/>
    <cellStyle name="Percent [1] 9 4 2 6" xfId="33846" xr:uid="{00000000-0005-0000-0000-0000BC880000}"/>
    <cellStyle name="Percent [1] 9 4 2 6 2" xfId="33847" xr:uid="{00000000-0005-0000-0000-0000BD880000}"/>
    <cellStyle name="Percent [1] 9 4 2 6 3" xfId="33848" xr:uid="{00000000-0005-0000-0000-0000BE880000}"/>
    <cellStyle name="Percent [1] 9 4 2 7" xfId="33849" xr:uid="{00000000-0005-0000-0000-0000BF880000}"/>
    <cellStyle name="Percent [1] 9 4 3" xfId="33850" xr:uid="{00000000-0005-0000-0000-0000C0880000}"/>
    <cellStyle name="Percent [1] 9 4 3 2" xfId="33851" xr:uid="{00000000-0005-0000-0000-0000C1880000}"/>
    <cellStyle name="Percent [1] 9 4 3 3" xfId="33852" xr:uid="{00000000-0005-0000-0000-0000C2880000}"/>
    <cellStyle name="Percent [1] 9 4 4" xfId="33853" xr:uid="{00000000-0005-0000-0000-0000C3880000}"/>
    <cellStyle name="Percent [1] 9 4 4 2" xfId="33854" xr:uid="{00000000-0005-0000-0000-0000C4880000}"/>
    <cellStyle name="Percent [1] 9 4 4 3" xfId="33855" xr:uid="{00000000-0005-0000-0000-0000C5880000}"/>
    <cellStyle name="Percent [1] 9 4 5" xfId="33856" xr:uid="{00000000-0005-0000-0000-0000C6880000}"/>
    <cellStyle name="Percent [1] 9 4 5 2" xfId="33857" xr:uid="{00000000-0005-0000-0000-0000C7880000}"/>
    <cellStyle name="Percent [1] 9 4 5 3" xfId="33858" xr:uid="{00000000-0005-0000-0000-0000C8880000}"/>
    <cellStyle name="Percent [1] 9 4 6" xfId="33859" xr:uid="{00000000-0005-0000-0000-0000C9880000}"/>
    <cellStyle name="Percent [1] 9 4 6 2" xfId="33860" xr:uid="{00000000-0005-0000-0000-0000CA880000}"/>
    <cellStyle name="Percent [1] 9 4 6 3" xfId="33861" xr:uid="{00000000-0005-0000-0000-0000CB880000}"/>
    <cellStyle name="Percent [1] 9 4 7" xfId="33862" xr:uid="{00000000-0005-0000-0000-0000CC880000}"/>
    <cellStyle name="Percent [1] 9 4 8" xfId="33863" xr:uid="{00000000-0005-0000-0000-0000CD880000}"/>
    <cellStyle name="Percent [1] 9 5" xfId="33864" xr:uid="{00000000-0005-0000-0000-0000CE880000}"/>
    <cellStyle name="Percent [1] 9 5 2" xfId="33865" xr:uid="{00000000-0005-0000-0000-0000CF880000}"/>
    <cellStyle name="Percent [1] 9 5 2 2" xfId="33866" xr:uid="{00000000-0005-0000-0000-0000D0880000}"/>
    <cellStyle name="Percent [1] 9 5 2 3" xfId="33867" xr:uid="{00000000-0005-0000-0000-0000D1880000}"/>
    <cellStyle name="Percent [1] 9 5 3" xfId="33868" xr:uid="{00000000-0005-0000-0000-0000D2880000}"/>
    <cellStyle name="Percent [1] 9 5 3 2" xfId="33869" xr:uid="{00000000-0005-0000-0000-0000D3880000}"/>
    <cellStyle name="Percent [1] 9 5 3 3" xfId="33870" xr:uid="{00000000-0005-0000-0000-0000D4880000}"/>
    <cellStyle name="Percent [1] 9 5 4" xfId="33871" xr:uid="{00000000-0005-0000-0000-0000D5880000}"/>
    <cellStyle name="Percent [1] 9 5 4 2" xfId="33872" xr:uid="{00000000-0005-0000-0000-0000D6880000}"/>
    <cellStyle name="Percent [1] 9 5 4 3" xfId="33873" xr:uid="{00000000-0005-0000-0000-0000D7880000}"/>
    <cellStyle name="Percent [1] 9 5 5" xfId="33874" xr:uid="{00000000-0005-0000-0000-0000D8880000}"/>
    <cellStyle name="Percent [1] 9 5 5 2" xfId="33875" xr:uid="{00000000-0005-0000-0000-0000D9880000}"/>
    <cellStyle name="Percent [1] 9 5 5 3" xfId="33876" xr:uid="{00000000-0005-0000-0000-0000DA880000}"/>
    <cellStyle name="Percent [1] 9 5 6" xfId="33877" xr:uid="{00000000-0005-0000-0000-0000DB880000}"/>
    <cellStyle name="Percent [1] 9 5 6 2" xfId="33878" xr:uid="{00000000-0005-0000-0000-0000DC880000}"/>
    <cellStyle name="Percent [1] 9 5 6 3" xfId="33879" xr:uid="{00000000-0005-0000-0000-0000DD880000}"/>
    <cellStyle name="Percent [1] 9 5 7" xfId="33880" xr:uid="{00000000-0005-0000-0000-0000DE880000}"/>
    <cellStyle name="Percent [1] 9 6" xfId="33881" xr:uid="{00000000-0005-0000-0000-0000DF880000}"/>
    <cellStyle name="Percent [1] 9 6 2" xfId="33882" xr:uid="{00000000-0005-0000-0000-0000E0880000}"/>
    <cellStyle name="Percent [1] 9 6 3" xfId="33883" xr:uid="{00000000-0005-0000-0000-0000E1880000}"/>
    <cellStyle name="Percent [1] 9 7" xfId="33884" xr:uid="{00000000-0005-0000-0000-0000E2880000}"/>
    <cellStyle name="Percent [1] 9 7 2" xfId="33885" xr:uid="{00000000-0005-0000-0000-0000E3880000}"/>
    <cellStyle name="Percent [1] 9 7 3" xfId="33886" xr:uid="{00000000-0005-0000-0000-0000E4880000}"/>
    <cellStyle name="Percent [1] 9 8" xfId="33887" xr:uid="{00000000-0005-0000-0000-0000E5880000}"/>
    <cellStyle name="Percent [1] 9 8 2" xfId="33888" xr:uid="{00000000-0005-0000-0000-0000E6880000}"/>
    <cellStyle name="Percent [1] 9 8 3" xfId="33889" xr:uid="{00000000-0005-0000-0000-0000E7880000}"/>
    <cellStyle name="Percent [1] 9 9" xfId="33890" xr:uid="{00000000-0005-0000-0000-0000E8880000}"/>
    <cellStyle name="Percent [1] 9 9 2" xfId="33891" xr:uid="{00000000-0005-0000-0000-0000E9880000}"/>
    <cellStyle name="Percent [1] 9 9 3" xfId="33892" xr:uid="{00000000-0005-0000-0000-0000EA880000}"/>
    <cellStyle name="Percent [2]" xfId="27" xr:uid="{00000000-0005-0000-0000-0000EB880000}"/>
    <cellStyle name="Percent [2] 2" xfId="33893" xr:uid="{00000000-0005-0000-0000-0000EC880000}"/>
    <cellStyle name="Percent 10" xfId="33894" xr:uid="{00000000-0005-0000-0000-0000ED880000}"/>
    <cellStyle name="Percent 10 10" xfId="33895" xr:uid="{00000000-0005-0000-0000-0000EE880000}"/>
    <cellStyle name="Percent 10 11" xfId="33896" xr:uid="{00000000-0005-0000-0000-0000EF880000}"/>
    <cellStyle name="Percent 10 2" xfId="33897" xr:uid="{00000000-0005-0000-0000-0000F0880000}"/>
    <cellStyle name="Percent 10 2 10" xfId="33898" xr:uid="{00000000-0005-0000-0000-0000F1880000}"/>
    <cellStyle name="Percent 10 2 10 2" xfId="33899" xr:uid="{00000000-0005-0000-0000-0000F2880000}"/>
    <cellStyle name="Percent 10 2 11" xfId="33900" xr:uid="{00000000-0005-0000-0000-0000F3880000}"/>
    <cellStyle name="Percent 10 2 11 2" xfId="33901" xr:uid="{00000000-0005-0000-0000-0000F4880000}"/>
    <cellStyle name="Percent 10 2 12" xfId="33902" xr:uid="{00000000-0005-0000-0000-0000F5880000}"/>
    <cellStyle name="Percent 10 2 13" xfId="33903" xr:uid="{00000000-0005-0000-0000-0000F6880000}"/>
    <cellStyle name="Percent 10 2 2" xfId="33904" xr:uid="{00000000-0005-0000-0000-0000F7880000}"/>
    <cellStyle name="Percent 10 2 2 10" xfId="33905" xr:uid="{00000000-0005-0000-0000-0000F8880000}"/>
    <cellStyle name="Percent 10 2 2 10 2" xfId="33906" xr:uid="{00000000-0005-0000-0000-0000F9880000}"/>
    <cellStyle name="Percent 10 2 2 11" xfId="33907" xr:uid="{00000000-0005-0000-0000-0000FA880000}"/>
    <cellStyle name="Percent 10 2 2 12" xfId="33908" xr:uid="{00000000-0005-0000-0000-0000FB880000}"/>
    <cellStyle name="Percent 10 2 2 2" xfId="33909" xr:uid="{00000000-0005-0000-0000-0000FC880000}"/>
    <cellStyle name="Percent 10 2 2 2 10" xfId="33910" xr:uid="{00000000-0005-0000-0000-0000FD880000}"/>
    <cellStyle name="Percent 10 2 2 2 11" xfId="33911" xr:uid="{00000000-0005-0000-0000-0000FE880000}"/>
    <cellStyle name="Percent 10 2 2 2 2" xfId="33912" xr:uid="{00000000-0005-0000-0000-0000FF880000}"/>
    <cellStyle name="Percent 10 2 2 2 2 2" xfId="33913" xr:uid="{00000000-0005-0000-0000-000000890000}"/>
    <cellStyle name="Percent 10 2 2 2 2 2 2" xfId="33914" xr:uid="{00000000-0005-0000-0000-000001890000}"/>
    <cellStyle name="Percent 10 2 2 2 2 2 2 2" xfId="33915" xr:uid="{00000000-0005-0000-0000-000002890000}"/>
    <cellStyle name="Percent 10 2 2 2 2 2 2 2 2" xfId="33916" xr:uid="{00000000-0005-0000-0000-000003890000}"/>
    <cellStyle name="Percent 10 2 2 2 2 2 2 2 2 2" xfId="33917" xr:uid="{00000000-0005-0000-0000-000004890000}"/>
    <cellStyle name="Percent 10 2 2 2 2 2 2 2 3" xfId="33918" xr:uid="{00000000-0005-0000-0000-000005890000}"/>
    <cellStyle name="Percent 10 2 2 2 2 2 2 3" xfId="33919" xr:uid="{00000000-0005-0000-0000-000006890000}"/>
    <cellStyle name="Percent 10 2 2 2 2 2 2 3 2" xfId="33920" xr:uid="{00000000-0005-0000-0000-000007890000}"/>
    <cellStyle name="Percent 10 2 2 2 2 2 2 4" xfId="33921" xr:uid="{00000000-0005-0000-0000-000008890000}"/>
    <cellStyle name="Percent 10 2 2 2 2 2 3" xfId="33922" xr:uid="{00000000-0005-0000-0000-000009890000}"/>
    <cellStyle name="Percent 10 2 2 2 2 2 3 2" xfId="33923" xr:uid="{00000000-0005-0000-0000-00000A890000}"/>
    <cellStyle name="Percent 10 2 2 2 2 2 3 2 2" xfId="33924" xr:uid="{00000000-0005-0000-0000-00000B890000}"/>
    <cellStyle name="Percent 10 2 2 2 2 2 3 3" xfId="33925" xr:uid="{00000000-0005-0000-0000-00000C890000}"/>
    <cellStyle name="Percent 10 2 2 2 2 2 4" xfId="33926" xr:uid="{00000000-0005-0000-0000-00000D890000}"/>
    <cellStyle name="Percent 10 2 2 2 2 2 4 2" xfId="33927" xr:uid="{00000000-0005-0000-0000-00000E890000}"/>
    <cellStyle name="Percent 10 2 2 2 2 2 5" xfId="33928" xr:uid="{00000000-0005-0000-0000-00000F890000}"/>
    <cellStyle name="Percent 10 2 2 2 2 2 5 2" xfId="33929" xr:uid="{00000000-0005-0000-0000-000010890000}"/>
    <cellStyle name="Percent 10 2 2 2 2 2 6" xfId="33930" xr:uid="{00000000-0005-0000-0000-000011890000}"/>
    <cellStyle name="Percent 10 2 2 2 2 2 7" xfId="33931" xr:uid="{00000000-0005-0000-0000-000012890000}"/>
    <cellStyle name="Percent 10 2 2 2 2 3" xfId="33932" xr:uid="{00000000-0005-0000-0000-000013890000}"/>
    <cellStyle name="Percent 10 2 2 2 2 3 2" xfId="33933" xr:uid="{00000000-0005-0000-0000-000014890000}"/>
    <cellStyle name="Percent 10 2 2 2 2 3 2 2" xfId="33934" xr:uid="{00000000-0005-0000-0000-000015890000}"/>
    <cellStyle name="Percent 10 2 2 2 2 3 2 2 2" xfId="33935" xr:uid="{00000000-0005-0000-0000-000016890000}"/>
    <cellStyle name="Percent 10 2 2 2 2 3 2 2 2 2" xfId="33936" xr:uid="{00000000-0005-0000-0000-000017890000}"/>
    <cellStyle name="Percent 10 2 2 2 2 3 2 2 3" xfId="33937" xr:uid="{00000000-0005-0000-0000-000018890000}"/>
    <cellStyle name="Percent 10 2 2 2 2 3 3" xfId="33938" xr:uid="{00000000-0005-0000-0000-000019890000}"/>
    <cellStyle name="Percent 10 2 2 2 2 3 3 2" xfId="33939" xr:uid="{00000000-0005-0000-0000-00001A890000}"/>
    <cellStyle name="Percent 10 2 2 2 2 3 3 2 2" xfId="33940" xr:uid="{00000000-0005-0000-0000-00001B890000}"/>
    <cellStyle name="Percent 10 2 2 2 2 3 3 3" xfId="33941" xr:uid="{00000000-0005-0000-0000-00001C890000}"/>
    <cellStyle name="Percent 10 2 2 2 2 3 4" xfId="33942" xr:uid="{00000000-0005-0000-0000-00001D890000}"/>
    <cellStyle name="Percent 10 2 2 2 2 3 4 2" xfId="33943" xr:uid="{00000000-0005-0000-0000-00001E890000}"/>
    <cellStyle name="Percent 10 2 2 2 2 3 5" xfId="33944" xr:uid="{00000000-0005-0000-0000-00001F890000}"/>
    <cellStyle name="Percent 10 2 2 2 2 3 6" xfId="33945" xr:uid="{00000000-0005-0000-0000-000020890000}"/>
    <cellStyle name="Percent 10 2 2 2 2 4" xfId="33946" xr:uid="{00000000-0005-0000-0000-000021890000}"/>
    <cellStyle name="Percent 10 2 2 2 2 4 2" xfId="33947" xr:uid="{00000000-0005-0000-0000-000022890000}"/>
    <cellStyle name="Percent 10 2 2 2 2 4 2 2" xfId="33948" xr:uid="{00000000-0005-0000-0000-000023890000}"/>
    <cellStyle name="Percent 10 2 2 2 2 4 2 2 2" xfId="33949" xr:uid="{00000000-0005-0000-0000-000024890000}"/>
    <cellStyle name="Percent 10 2 2 2 2 4 2 3" xfId="33950" xr:uid="{00000000-0005-0000-0000-000025890000}"/>
    <cellStyle name="Percent 10 2 2 2 2 5" xfId="33951" xr:uid="{00000000-0005-0000-0000-000026890000}"/>
    <cellStyle name="Percent 10 2 2 2 2 5 2" xfId="33952" xr:uid="{00000000-0005-0000-0000-000027890000}"/>
    <cellStyle name="Percent 10 2 2 2 2 5 2 2" xfId="33953" xr:uid="{00000000-0005-0000-0000-000028890000}"/>
    <cellStyle name="Percent 10 2 2 2 2 5 3" xfId="33954" xr:uid="{00000000-0005-0000-0000-000029890000}"/>
    <cellStyle name="Percent 10 2 2 2 2 6" xfId="33955" xr:uid="{00000000-0005-0000-0000-00002A890000}"/>
    <cellStyle name="Percent 10 2 2 2 2 6 2" xfId="33956" xr:uid="{00000000-0005-0000-0000-00002B890000}"/>
    <cellStyle name="Percent 10 2 2 2 2 7" xfId="33957" xr:uid="{00000000-0005-0000-0000-00002C890000}"/>
    <cellStyle name="Percent 10 2 2 2 2 7 2" xfId="33958" xr:uid="{00000000-0005-0000-0000-00002D890000}"/>
    <cellStyle name="Percent 10 2 2 2 2 8" xfId="33959" xr:uid="{00000000-0005-0000-0000-00002E890000}"/>
    <cellStyle name="Percent 10 2 2 2 2 9" xfId="33960" xr:uid="{00000000-0005-0000-0000-00002F890000}"/>
    <cellStyle name="Percent 10 2 2 2 3" xfId="33961" xr:uid="{00000000-0005-0000-0000-000030890000}"/>
    <cellStyle name="Percent 10 2 2 2 3 2" xfId="33962" xr:uid="{00000000-0005-0000-0000-000031890000}"/>
    <cellStyle name="Percent 10 2 2 2 3 2 2" xfId="33963" xr:uid="{00000000-0005-0000-0000-000032890000}"/>
    <cellStyle name="Percent 10 2 2 2 3 2 2 2" xfId="33964" xr:uid="{00000000-0005-0000-0000-000033890000}"/>
    <cellStyle name="Percent 10 2 2 2 3 2 2 2 2" xfId="33965" xr:uid="{00000000-0005-0000-0000-000034890000}"/>
    <cellStyle name="Percent 10 2 2 2 3 2 2 2 2 2" xfId="33966" xr:uid="{00000000-0005-0000-0000-000035890000}"/>
    <cellStyle name="Percent 10 2 2 2 3 2 2 2 3" xfId="33967" xr:uid="{00000000-0005-0000-0000-000036890000}"/>
    <cellStyle name="Percent 10 2 2 2 3 2 2 3" xfId="33968" xr:uid="{00000000-0005-0000-0000-000037890000}"/>
    <cellStyle name="Percent 10 2 2 2 3 2 2 3 2" xfId="33969" xr:uid="{00000000-0005-0000-0000-000038890000}"/>
    <cellStyle name="Percent 10 2 2 2 3 2 2 4" xfId="33970" xr:uid="{00000000-0005-0000-0000-000039890000}"/>
    <cellStyle name="Percent 10 2 2 2 3 2 3" xfId="33971" xr:uid="{00000000-0005-0000-0000-00003A890000}"/>
    <cellStyle name="Percent 10 2 2 2 3 2 3 2" xfId="33972" xr:uid="{00000000-0005-0000-0000-00003B890000}"/>
    <cellStyle name="Percent 10 2 2 2 3 2 3 2 2" xfId="33973" xr:uid="{00000000-0005-0000-0000-00003C890000}"/>
    <cellStyle name="Percent 10 2 2 2 3 2 3 3" xfId="33974" xr:uid="{00000000-0005-0000-0000-00003D890000}"/>
    <cellStyle name="Percent 10 2 2 2 3 2 4" xfId="33975" xr:uid="{00000000-0005-0000-0000-00003E890000}"/>
    <cellStyle name="Percent 10 2 2 2 3 2 4 2" xfId="33976" xr:uid="{00000000-0005-0000-0000-00003F890000}"/>
    <cellStyle name="Percent 10 2 2 2 3 2 5" xfId="33977" xr:uid="{00000000-0005-0000-0000-000040890000}"/>
    <cellStyle name="Percent 10 2 2 2 3 2 5 2" xfId="33978" xr:uid="{00000000-0005-0000-0000-000041890000}"/>
    <cellStyle name="Percent 10 2 2 2 3 2 6" xfId="33979" xr:uid="{00000000-0005-0000-0000-000042890000}"/>
    <cellStyle name="Percent 10 2 2 2 3 2 7" xfId="33980" xr:uid="{00000000-0005-0000-0000-000043890000}"/>
    <cellStyle name="Percent 10 2 2 2 3 3" xfId="33981" xr:uid="{00000000-0005-0000-0000-000044890000}"/>
    <cellStyle name="Percent 10 2 2 2 3 3 2" xfId="33982" xr:uid="{00000000-0005-0000-0000-000045890000}"/>
    <cellStyle name="Percent 10 2 2 2 3 3 2 2" xfId="33983" xr:uid="{00000000-0005-0000-0000-000046890000}"/>
    <cellStyle name="Percent 10 2 2 2 3 3 2 2 2" xfId="33984" xr:uid="{00000000-0005-0000-0000-000047890000}"/>
    <cellStyle name="Percent 10 2 2 2 3 3 2 2 2 2" xfId="33985" xr:uid="{00000000-0005-0000-0000-000048890000}"/>
    <cellStyle name="Percent 10 2 2 2 3 3 2 2 3" xfId="33986" xr:uid="{00000000-0005-0000-0000-000049890000}"/>
    <cellStyle name="Percent 10 2 2 2 3 3 3" xfId="33987" xr:uid="{00000000-0005-0000-0000-00004A890000}"/>
    <cellStyle name="Percent 10 2 2 2 3 3 3 2" xfId="33988" xr:uid="{00000000-0005-0000-0000-00004B890000}"/>
    <cellStyle name="Percent 10 2 2 2 3 3 3 2 2" xfId="33989" xr:uid="{00000000-0005-0000-0000-00004C890000}"/>
    <cellStyle name="Percent 10 2 2 2 3 3 3 3" xfId="33990" xr:uid="{00000000-0005-0000-0000-00004D890000}"/>
    <cellStyle name="Percent 10 2 2 2 3 3 4" xfId="33991" xr:uid="{00000000-0005-0000-0000-00004E890000}"/>
    <cellStyle name="Percent 10 2 2 2 3 3 4 2" xfId="33992" xr:uid="{00000000-0005-0000-0000-00004F890000}"/>
    <cellStyle name="Percent 10 2 2 2 3 3 5" xfId="33993" xr:uid="{00000000-0005-0000-0000-000050890000}"/>
    <cellStyle name="Percent 10 2 2 2 3 3 6" xfId="33994" xr:uid="{00000000-0005-0000-0000-000051890000}"/>
    <cellStyle name="Percent 10 2 2 2 3 4" xfId="33995" xr:uid="{00000000-0005-0000-0000-000052890000}"/>
    <cellStyle name="Percent 10 2 2 2 3 4 2" xfId="33996" xr:uid="{00000000-0005-0000-0000-000053890000}"/>
    <cellStyle name="Percent 10 2 2 2 3 4 2 2" xfId="33997" xr:uid="{00000000-0005-0000-0000-000054890000}"/>
    <cellStyle name="Percent 10 2 2 2 3 4 2 2 2" xfId="33998" xr:uid="{00000000-0005-0000-0000-000055890000}"/>
    <cellStyle name="Percent 10 2 2 2 3 4 2 3" xfId="33999" xr:uid="{00000000-0005-0000-0000-000056890000}"/>
    <cellStyle name="Percent 10 2 2 2 3 5" xfId="34000" xr:uid="{00000000-0005-0000-0000-000057890000}"/>
    <cellStyle name="Percent 10 2 2 2 3 5 2" xfId="34001" xr:uid="{00000000-0005-0000-0000-000058890000}"/>
    <cellStyle name="Percent 10 2 2 2 3 5 2 2" xfId="34002" xr:uid="{00000000-0005-0000-0000-000059890000}"/>
    <cellStyle name="Percent 10 2 2 2 3 5 3" xfId="34003" xr:uid="{00000000-0005-0000-0000-00005A890000}"/>
    <cellStyle name="Percent 10 2 2 2 3 6" xfId="34004" xr:uid="{00000000-0005-0000-0000-00005B890000}"/>
    <cellStyle name="Percent 10 2 2 2 3 6 2" xfId="34005" xr:uid="{00000000-0005-0000-0000-00005C890000}"/>
    <cellStyle name="Percent 10 2 2 2 3 7" xfId="34006" xr:uid="{00000000-0005-0000-0000-00005D890000}"/>
    <cellStyle name="Percent 10 2 2 2 3 7 2" xfId="34007" xr:uid="{00000000-0005-0000-0000-00005E890000}"/>
    <cellStyle name="Percent 10 2 2 2 3 8" xfId="34008" xr:uid="{00000000-0005-0000-0000-00005F890000}"/>
    <cellStyle name="Percent 10 2 2 2 3 9" xfId="34009" xr:uid="{00000000-0005-0000-0000-000060890000}"/>
    <cellStyle name="Percent 10 2 2 2 4" xfId="34010" xr:uid="{00000000-0005-0000-0000-000061890000}"/>
    <cellStyle name="Percent 10 2 2 2 4 2" xfId="34011" xr:uid="{00000000-0005-0000-0000-000062890000}"/>
    <cellStyle name="Percent 10 2 2 2 4 2 2" xfId="34012" xr:uid="{00000000-0005-0000-0000-000063890000}"/>
    <cellStyle name="Percent 10 2 2 2 4 2 2 2" xfId="34013" xr:uid="{00000000-0005-0000-0000-000064890000}"/>
    <cellStyle name="Percent 10 2 2 2 4 2 2 2 2" xfId="34014" xr:uid="{00000000-0005-0000-0000-000065890000}"/>
    <cellStyle name="Percent 10 2 2 2 4 2 2 3" xfId="34015" xr:uid="{00000000-0005-0000-0000-000066890000}"/>
    <cellStyle name="Percent 10 2 2 2 4 2 3" xfId="34016" xr:uid="{00000000-0005-0000-0000-000067890000}"/>
    <cellStyle name="Percent 10 2 2 2 4 2 3 2" xfId="34017" xr:uid="{00000000-0005-0000-0000-000068890000}"/>
    <cellStyle name="Percent 10 2 2 2 4 2 4" xfId="34018" xr:uid="{00000000-0005-0000-0000-000069890000}"/>
    <cellStyle name="Percent 10 2 2 2 4 3" xfId="34019" xr:uid="{00000000-0005-0000-0000-00006A890000}"/>
    <cellStyle name="Percent 10 2 2 2 4 3 2" xfId="34020" xr:uid="{00000000-0005-0000-0000-00006B890000}"/>
    <cellStyle name="Percent 10 2 2 2 4 3 2 2" xfId="34021" xr:uid="{00000000-0005-0000-0000-00006C890000}"/>
    <cellStyle name="Percent 10 2 2 2 4 3 3" xfId="34022" xr:uid="{00000000-0005-0000-0000-00006D890000}"/>
    <cellStyle name="Percent 10 2 2 2 4 4" xfId="34023" xr:uid="{00000000-0005-0000-0000-00006E890000}"/>
    <cellStyle name="Percent 10 2 2 2 4 4 2" xfId="34024" xr:uid="{00000000-0005-0000-0000-00006F890000}"/>
    <cellStyle name="Percent 10 2 2 2 4 5" xfId="34025" xr:uid="{00000000-0005-0000-0000-000070890000}"/>
    <cellStyle name="Percent 10 2 2 2 4 5 2" xfId="34026" xr:uid="{00000000-0005-0000-0000-000071890000}"/>
    <cellStyle name="Percent 10 2 2 2 4 6" xfId="34027" xr:uid="{00000000-0005-0000-0000-000072890000}"/>
    <cellStyle name="Percent 10 2 2 2 4 7" xfId="34028" xr:uid="{00000000-0005-0000-0000-000073890000}"/>
    <cellStyle name="Percent 10 2 2 2 5" xfId="34029" xr:uid="{00000000-0005-0000-0000-000074890000}"/>
    <cellStyle name="Percent 10 2 2 2 5 2" xfId="34030" xr:uid="{00000000-0005-0000-0000-000075890000}"/>
    <cellStyle name="Percent 10 2 2 2 5 2 2" xfId="34031" xr:uid="{00000000-0005-0000-0000-000076890000}"/>
    <cellStyle name="Percent 10 2 2 2 5 2 2 2" xfId="34032" xr:uid="{00000000-0005-0000-0000-000077890000}"/>
    <cellStyle name="Percent 10 2 2 2 5 2 2 2 2" xfId="34033" xr:uid="{00000000-0005-0000-0000-000078890000}"/>
    <cellStyle name="Percent 10 2 2 2 5 2 2 3" xfId="34034" xr:uid="{00000000-0005-0000-0000-000079890000}"/>
    <cellStyle name="Percent 10 2 2 2 5 3" xfId="34035" xr:uid="{00000000-0005-0000-0000-00007A890000}"/>
    <cellStyle name="Percent 10 2 2 2 5 3 2" xfId="34036" xr:uid="{00000000-0005-0000-0000-00007B890000}"/>
    <cellStyle name="Percent 10 2 2 2 5 3 2 2" xfId="34037" xr:uid="{00000000-0005-0000-0000-00007C890000}"/>
    <cellStyle name="Percent 10 2 2 2 5 3 3" xfId="34038" xr:uid="{00000000-0005-0000-0000-00007D890000}"/>
    <cellStyle name="Percent 10 2 2 2 5 4" xfId="34039" xr:uid="{00000000-0005-0000-0000-00007E890000}"/>
    <cellStyle name="Percent 10 2 2 2 5 4 2" xfId="34040" xr:uid="{00000000-0005-0000-0000-00007F890000}"/>
    <cellStyle name="Percent 10 2 2 2 5 5" xfId="34041" xr:uid="{00000000-0005-0000-0000-000080890000}"/>
    <cellStyle name="Percent 10 2 2 2 5 6" xfId="34042" xr:uid="{00000000-0005-0000-0000-000081890000}"/>
    <cellStyle name="Percent 10 2 2 2 6" xfId="34043" xr:uid="{00000000-0005-0000-0000-000082890000}"/>
    <cellStyle name="Percent 10 2 2 2 6 2" xfId="34044" xr:uid="{00000000-0005-0000-0000-000083890000}"/>
    <cellStyle name="Percent 10 2 2 2 6 2 2" xfId="34045" xr:uid="{00000000-0005-0000-0000-000084890000}"/>
    <cellStyle name="Percent 10 2 2 2 6 2 2 2" xfId="34046" xr:uid="{00000000-0005-0000-0000-000085890000}"/>
    <cellStyle name="Percent 10 2 2 2 6 2 3" xfId="34047" xr:uid="{00000000-0005-0000-0000-000086890000}"/>
    <cellStyle name="Percent 10 2 2 2 7" xfId="34048" xr:uid="{00000000-0005-0000-0000-000087890000}"/>
    <cellStyle name="Percent 10 2 2 2 7 2" xfId="34049" xr:uid="{00000000-0005-0000-0000-000088890000}"/>
    <cellStyle name="Percent 10 2 2 2 7 2 2" xfId="34050" xr:uid="{00000000-0005-0000-0000-000089890000}"/>
    <cellStyle name="Percent 10 2 2 2 7 3" xfId="34051" xr:uid="{00000000-0005-0000-0000-00008A890000}"/>
    <cellStyle name="Percent 10 2 2 2 8" xfId="34052" xr:uid="{00000000-0005-0000-0000-00008B890000}"/>
    <cellStyle name="Percent 10 2 2 2 8 2" xfId="34053" xr:uid="{00000000-0005-0000-0000-00008C890000}"/>
    <cellStyle name="Percent 10 2 2 2 9" xfId="34054" xr:uid="{00000000-0005-0000-0000-00008D890000}"/>
    <cellStyle name="Percent 10 2 2 2 9 2" xfId="34055" xr:uid="{00000000-0005-0000-0000-00008E890000}"/>
    <cellStyle name="Percent 10 2 2 3" xfId="34056" xr:uid="{00000000-0005-0000-0000-00008F890000}"/>
    <cellStyle name="Percent 10 2 2 3 2" xfId="34057" xr:uid="{00000000-0005-0000-0000-000090890000}"/>
    <cellStyle name="Percent 10 2 2 3 2 2" xfId="34058" xr:uid="{00000000-0005-0000-0000-000091890000}"/>
    <cellStyle name="Percent 10 2 2 3 2 2 2" xfId="34059" xr:uid="{00000000-0005-0000-0000-000092890000}"/>
    <cellStyle name="Percent 10 2 2 3 2 2 2 2" xfId="34060" xr:uid="{00000000-0005-0000-0000-000093890000}"/>
    <cellStyle name="Percent 10 2 2 3 2 2 2 2 2" xfId="34061" xr:uid="{00000000-0005-0000-0000-000094890000}"/>
    <cellStyle name="Percent 10 2 2 3 2 2 2 3" xfId="34062" xr:uid="{00000000-0005-0000-0000-000095890000}"/>
    <cellStyle name="Percent 10 2 2 3 2 2 3" xfId="34063" xr:uid="{00000000-0005-0000-0000-000096890000}"/>
    <cellStyle name="Percent 10 2 2 3 2 2 3 2" xfId="34064" xr:uid="{00000000-0005-0000-0000-000097890000}"/>
    <cellStyle name="Percent 10 2 2 3 2 2 4" xfId="34065" xr:uid="{00000000-0005-0000-0000-000098890000}"/>
    <cellStyle name="Percent 10 2 2 3 2 3" xfId="34066" xr:uid="{00000000-0005-0000-0000-000099890000}"/>
    <cellStyle name="Percent 10 2 2 3 2 3 2" xfId="34067" xr:uid="{00000000-0005-0000-0000-00009A890000}"/>
    <cellStyle name="Percent 10 2 2 3 2 3 2 2" xfId="34068" xr:uid="{00000000-0005-0000-0000-00009B890000}"/>
    <cellStyle name="Percent 10 2 2 3 2 3 3" xfId="34069" xr:uid="{00000000-0005-0000-0000-00009C890000}"/>
    <cellStyle name="Percent 10 2 2 3 2 4" xfId="34070" xr:uid="{00000000-0005-0000-0000-00009D890000}"/>
    <cellStyle name="Percent 10 2 2 3 2 4 2" xfId="34071" xr:uid="{00000000-0005-0000-0000-00009E890000}"/>
    <cellStyle name="Percent 10 2 2 3 2 5" xfId="34072" xr:uid="{00000000-0005-0000-0000-00009F890000}"/>
    <cellStyle name="Percent 10 2 2 3 2 5 2" xfId="34073" xr:uid="{00000000-0005-0000-0000-0000A0890000}"/>
    <cellStyle name="Percent 10 2 2 3 2 6" xfId="34074" xr:uid="{00000000-0005-0000-0000-0000A1890000}"/>
    <cellStyle name="Percent 10 2 2 3 2 7" xfId="34075" xr:uid="{00000000-0005-0000-0000-0000A2890000}"/>
    <cellStyle name="Percent 10 2 2 3 3" xfId="34076" xr:uid="{00000000-0005-0000-0000-0000A3890000}"/>
    <cellStyle name="Percent 10 2 2 3 3 2" xfId="34077" xr:uid="{00000000-0005-0000-0000-0000A4890000}"/>
    <cellStyle name="Percent 10 2 2 3 3 2 2" xfId="34078" xr:uid="{00000000-0005-0000-0000-0000A5890000}"/>
    <cellStyle name="Percent 10 2 2 3 3 2 2 2" xfId="34079" xr:uid="{00000000-0005-0000-0000-0000A6890000}"/>
    <cellStyle name="Percent 10 2 2 3 3 2 2 2 2" xfId="34080" xr:uid="{00000000-0005-0000-0000-0000A7890000}"/>
    <cellStyle name="Percent 10 2 2 3 3 2 2 3" xfId="34081" xr:uid="{00000000-0005-0000-0000-0000A8890000}"/>
    <cellStyle name="Percent 10 2 2 3 3 3" xfId="34082" xr:uid="{00000000-0005-0000-0000-0000A9890000}"/>
    <cellStyle name="Percent 10 2 2 3 3 3 2" xfId="34083" xr:uid="{00000000-0005-0000-0000-0000AA890000}"/>
    <cellStyle name="Percent 10 2 2 3 3 3 2 2" xfId="34084" xr:uid="{00000000-0005-0000-0000-0000AB890000}"/>
    <cellStyle name="Percent 10 2 2 3 3 3 3" xfId="34085" xr:uid="{00000000-0005-0000-0000-0000AC890000}"/>
    <cellStyle name="Percent 10 2 2 3 3 4" xfId="34086" xr:uid="{00000000-0005-0000-0000-0000AD890000}"/>
    <cellStyle name="Percent 10 2 2 3 3 4 2" xfId="34087" xr:uid="{00000000-0005-0000-0000-0000AE890000}"/>
    <cellStyle name="Percent 10 2 2 3 3 5" xfId="34088" xr:uid="{00000000-0005-0000-0000-0000AF890000}"/>
    <cellStyle name="Percent 10 2 2 3 3 6" xfId="34089" xr:uid="{00000000-0005-0000-0000-0000B0890000}"/>
    <cellStyle name="Percent 10 2 2 3 4" xfId="34090" xr:uid="{00000000-0005-0000-0000-0000B1890000}"/>
    <cellStyle name="Percent 10 2 2 3 4 2" xfId="34091" xr:uid="{00000000-0005-0000-0000-0000B2890000}"/>
    <cellStyle name="Percent 10 2 2 3 4 2 2" xfId="34092" xr:uid="{00000000-0005-0000-0000-0000B3890000}"/>
    <cellStyle name="Percent 10 2 2 3 4 2 2 2" xfId="34093" xr:uid="{00000000-0005-0000-0000-0000B4890000}"/>
    <cellStyle name="Percent 10 2 2 3 4 2 3" xfId="34094" xr:uid="{00000000-0005-0000-0000-0000B5890000}"/>
    <cellStyle name="Percent 10 2 2 3 5" xfId="34095" xr:uid="{00000000-0005-0000-0000-0000B6890000}"/>
    <cellStyle name="Percent 10 2 2 3 5 2" xfId="34096" xr:uid="{00000000-0005-0000-0000-0000B7890000}"/>
    <cellStyle name="Percent 10 2 2 3 5 2 2" xfId="34097" xr:uid="{00000000-0005-0000-0000-0000B8890000}"/>
    <cellStyle name="Percent 10 2 2 3 5 3" xfId="34098" xr:uid="{00000000-0005-0000-0000-0000B9890000}"/>
    <cellStyle name="Percent 10 2 2 3 6" xfId="34099" xr:uid="{00000000-0005-0000-0000-0000BA890000}"/>
    <cellStyle name="Percent 10 2 2 3 6 2" xfId="34100" xr:uid="{00000000-0005-0000-0000-0000BB890000}"/>
    <cellStyle name="Percent 10 2 2 3 7" xfId="34101" xr:uid="{00000000-0005-0000-0000-0000BC890000}"/>
    <cellStyle name="Percent 10 2 2 3 7 2" xfId="34102" xr:uid="{00000000-0005-0000-0000-0000BD890000}"/>
    <cellStyle name="Percent 10 2 2 3 8" xfId="34103" xr:uid="{00000000-0005-0000-0000-0000BE890000}"/>
    <cellStyle name="Percent 10 2 2 3 9" xfId="34104" xr:uid="{00000000-0005-0000-0000-0000BF890000}"/>
    <cellStyle name="Percent 10 2 2 4" xfId="34105" xr:uid="{00000000-0005-0000-0000-0000C0890000}"/>
    <cellStyle name="Percent 10 2 2 4 2" xfId="34106" xr:uid="{00000000-0005-0000-0000-0000C1890000}"/>
    <cellStyle name="Percent 10 2 2 4 2 2" xfId="34107" xr:uid="{00000000-0005-0000-0000-0000C2890000}"/>
    <cellStyle name="Percent 10 2 2 4 2 2 2" xfId="34108" xr:uid="{00000000-0005-0000-0000-0000C3890000}"/>
    <cellStyle name="Percent 10 2 2 4 2 2 2 2" xfId="34109" xr:uid="{00000000-0005-0000-0000-0000C4890000}"/>
    <cellStyle name="Percent 10 2 2 4 2 2 2 2 2" xfId="34110" xr:uid="{00000000-0005-0000-0000-0000C5890000}"/>
    <cellStyle name="Percent 10 2 2 4 2 2 2 3" xfId="34111" xr:uid="{00000000-0005-0000-0000-0000C6890000}"/>
    <cellStyle name="Percent 10 2 2 4 2 2 3" xfId="34112" xr:uid="{00000000-0005-0000-0000-0000C7890000}"/>
    <cellStyle name="Percent 10 2 2 4 2 2 3 2" xfId="34113" xr:uid="{00000000-0005-0000-0000-0000C8890000}"/>
    <cellStyle name="Percent 10 2 2 4 2 2 4" xfId="34114" xr:uid="{00000000-0005-0000-0000-0000C9890000}"/>
    <cellStyle name="Percent 10 2 2 4 2 3" xfId="34115" xr:uid="{00000000-0005-0000-0000-0000CA890000}"/>
    <cellStyle name="Percent 10 2 2 4 2 3 2" xfId="34116" xr:uid="{00000000-0005-0000-0000-0000CB890000}"/>
    <cellStyle name="Percent 10 2 2 4 2 3 2 2" xfId="34117" xr:uid="{00000000-0005-0000-0000-0000CC890000}"/>
    <cellStyle name="Percent 10 2 2 4 2 3 3" xfId="34118" xr:uid="{00000000-0005-0000-0000-0000CD890000}"/>
    <cellStyle name="Percent 10 2 2 4 2 4" xfId="34119" xr:uid="{00000000-0005-0000-0000-0000CE890000}"/>
    <cellStyle name="Percent 10 2 2 4 2 4 2" xfId="34120" xr:uid="{00000000-0005-0000-0000-0000CF890000}"/>
    <cellStyle name="Percent 10 2 2 4 2 5" xfId="34121" xr:uid="{00000000-0005-0000-0000-0000D0890000}"/>
    <cellStyle name="Percent 10 2 2 4 2 5 2" xfId="34122" xr:uid="{00000000-0005-0000-0000-0000D1890000}"/>
    <cellStyle name="Percent 10 2 2 4 2 6" xfId="34123" xr:uid="{00000000-0005-0000-0000-0000D2890000}"/>
    <cellStyle name="Percent 10 2 2 4 2 7" xfId="34124" xr:uid="{00000000-0005-0000-0000-0000D3890000}"/>
    <cellStyle name="Percent 10 2 2 4 3" xfId="34125" xr:uid="{00000000-0005-0000-0000-0000D4890000}"/>
    <cellStyle name="Percent 10 2 2 4 3 2" xfId="34126" xr:uid="{00000000-0005-0000-0000-0000D5890000}"/>
    <cellStyle name="Percent 10 2 2 4 3 2 2" xfId="34127" xr:uid="{00000000-0005-0000-0000-0000D6890000}"/>
    <cellStyle name="Percent 10 2 2 4 3 2 2 2" xfId="34128" xr:uid="{00000000-0005-0000-0000-0000D7890000}"/>
    <cellStyle name="Percent 10 2 2 4 3 2 2 2 2" xfId="34129" xr:uid="{00000000-0005-0000-0000-0000D8890000}"/>
    <cellStyle name="Percent 10 2 2 4 3 2 2 3" xfId="34130" xr:uid="{00000000-0005-0000-0000-0000D9890000}"/>
    <cellStyle name="Percent 10 2 2 4 3 3" xfId="34131" xr:uid="{00000000-0005-0000-0000-0000DA890000}"/>
    <cellStyle name="Percent 10 2 2 4 3 3 2" xfId="34132" xr:uid="{00000000-0005-0000-0000-0000DB890000}"/>
    <cellStyle name="Percent 10 2 2 4 3 3 2 2" xfId="34133" xr:uid="{00000000-0005-0000-0000-0000DC890000}"/>
    <cellStyle name="Percent 10 2 2 4 3 3 3" xfId="34134" xr:uid="{00000000-0005-0000-0000-0000DD890000}"/>
    <cellStyle name="Percent 10 2 2 4 3 4" xfId="34135" xr:uid="{00000000-0005-0000-0000-0000DE890000}"/>
    <cellStyle name="Percent 10 2 2 4 3 4 2" xfId="34136" xr:uid="{00000000-0005-0000-0000-0000DF890000}"/>
    <cellStyle name="Percent 10 2 2 4 3 5" xfId="34137" xr:uid="{00000000-0005-0000-0000-0000E0890000}"/>
    <cellStyle name="Percent 10 2 2 4 3 6" xfId="34138" xr:uid="{00000000-0005-0000-0000-0000E1890000}"/>
    <cellStyle name="Percent 10 2 2 4 4" xfId="34139" xr:uid="{00000000-0005-0000-0000-0000E2890000}"/>
    <cellStyle name="Percent 10 2 2 4 4 2" xfId="34140" xr:uid="{00000000-0005-0000-0000-0000E3890000}"/>
    <cellStyle name="Percent 10 2 2 4 4 2 2" xfId="34141" xr:uid="{00000000-0005-0000-0000-0000E4890000}"/>
    <cellStyle name="Percent 10 2 2 4 4 2 2 2" xfId="34142" xr:uid="{00000000-0005-0000-0000-0000E5890000}"/>
    <cellStyle name="Percent 10 2 2 4 4 2 3" xfId="34143" xr:uid="{00000000-0005-0000-0000-0000E6890000}"/>
    <cellStyle name="Percent 10 2 2 4 5" xfId="34144" xr:uid="{00000000-0005-0000-0000-0000E7890000}"/>
    <cellStyle name="Percent 10 2 2 4 5 2" xfId="34145" xr:uid="{00000000-0005-0000-0000-0000E8890000}"/>
    <cellStyle name="Percent 10 2 2 4 5 2 2" xfId="34146" xr:uid="{00000000-0005-0000-0000-0000E9890000}"/>
    <cellStyle name="Percent 10 2 2 4 5 3" xfId="34147" xr:uid="{00000000-0005-0000-0000-0000EA890000}"/>
    <cellStyle name="Percent 10 2 2 4 6" xfId="34148" xr:uid="{00000000-0005-0000-0000-0000EB890000}"/>
    <cellStyle name="Percent 10 2 2 4 6 2" xfId="34149" xr:uid="{00000000-0005-0000-0000-0000EC890000}"/>
    <cellStyle name="Percent 10 2 2 4 7" xfId="34150" xr:uid="{00000000-0005-0000-0000-0000ED890000}"/>
    <cellStyle name="Percent 10 2 2 4 7 2" xfId="34151" xr:uid="{00000000-0005-0000-0000-0000EE890000}"/>
    <cellStyle name="Percent 10 2 2 4 8" xfId="34152" xr:uid="{00000000-0005-0000-0000-0000EF890000}"/>
    <cellStyle name="Percent 10 2 2 4 9" xfId="34153" xr:uid="{00000000-0005-0000-0000-0000F0890000}"/>
    <cellStyle name="Percent 10 2 2 5" xfId="34154" xr:uid="{00000000-0005-0000-0000-0000F1890000}"/>
    <cellStyle name="Percent 10 2 2 5 2" xfId="34155" xr:uid="{00000000-0005-0000-0000-0000F2890000}"/>
    <cellStyle name="Percent 10 2 2 5 2 2" xfId="34156" xr:uid="{00000000-0005-0000-0000-0000F3890000}"/>
    <cellStyle name="Percent 10 2 2 5 2 2 2" xfId="34157" xr:uid="{00000000-0005-0000-0000-0000F4890000}"/>
    <cellStyle name="Percent 10 2 2 5 2 2 2 2" xfId="34158" xr:uid="{00000000-0005-0000-0000-0000F5890000}"/>
    <cellStyle name="Percent 10 2 2 5 2 2 3" xfId="34159" xr:uid="{00000000-0005-0000-0000-0000F6890000}"/>
    <cellStyle name="Percent 10 2 2 5 2 3" xfId="34160" xr:uid="{00000000-0005-0000-0000-0000F7890000}"/>
    <cellStyle name="Percent 10 2 2 5 2 3 2" xfId="34161" xr:uid="{00000000-0005-0000-0000-0000F8890000}"/>
    <cellStyle name="Percent 10 2 2 5 2 4" xfId="34162" xr:uid="{00000000-0005-0000-0000-0000F9890000}"/>
    <cellStyle name="Percent 10 2 2 5 3" xfId="34163" xr:uid="{00000000-0005-0000-0000-0000FA890000}"/>
    <cellStyle name="Percent 10 2 2 5 3 2" xfId="34164" xr:uid="{00000000-0005-0000-0000-0000FB890000}"/>
    <cellStyle name="Percent 10 2 2 5 3 2 2" xfId="34165" xr:uid="{00000000-0005-0000-0000-0000FC890000}"/>
    <cellStyle name="Percent 10 2 2 5 3 3" xfId="34166" xr:uid="{00000000-0005-0000-0000-0000FD890000}"/>
    <cellStyle name="Percent 10 2 2 5 4" xfId="34167" xr:uid="{00000000-0005-0000-0000-0000FE890000}"/>
    <cellStyle name="Percent 10 2 2 5 4 2" xfId="34168" xr:uid="{00000000-0005-0000-0000-0000FF890000}"/>
    <cellStyle name="Percent 10 2 2 5 5" xfId="34169" xr:uid="{00000000-0005-0000-0000-0000008A0000}"/>
    <cellStyle name="Percent 10 2 2 5 5 2" xfId="34170" xr:uid="{00000000-0005-0000-0000-0000018A0000}"/>
    <cellStyle name="Percent 10 2 2 5 6" xfId="34171" xr:uid="{00000000-0005-0000-0000-0000028A0000}"/>
    <cellStyle name="Percent 10 2 2 5 7" xfId="34172" xr:uid="{00000000-0005-0000-0000-0000038A0000}"/>
    <cellStyle name="Percent 10 2 2 6" xfId="34173" xr:uid="{00000000-0005-0000-0000-0000048A0000}"/>
    <cellStyle name="Percent 10 2 2 6 2" xfId="34174" xr:uid="{00000000-0005-0000-0000-0000058A0000}"/>
    <cellStyle name="Percent 10 2 2 6 2 2" xfId="34175" xr:uid="{00000000-0005-0000-0000-0000068A0000}"/>
    <cellStyle name="Percent 10 2 2 6 2 2 2" xfId="34176" xr:uid="{00000000-0005-0000-0000-0000078A0000}"/>
    <cellStyle name="Percent 10 2 2 6 2 2 2 2" xfId="34177" xr:uid="{00000000-0005-0000-0000-0000088A0000}"/>
    <cellStyle name="Percent 10 2 2 6 2 2 3" xfId="34178" xr:uid="{00000000-0005-0000-0000-0000098A0000}"/>
    <cellStyle name="Percent 10 2 2 6 3" xfId="34179" xr:uid="{00000000-0005-0000-0000-00000A8A0000}"/>
    <cellStyle name="Percent 10 2 2 6 3 2" xfId="34180" xr:uid="{00000000-0005-0000-0000-00000B8A0000}"/>
    <cellStyle name="Percent 10 2 2 6 3 2 2" xfId="34181" xr:uid="{00000000-0005-0000-0000-00000C8A0000}"/>
    <cellStyle name="Percent 10 2 2 6 3 3" xfId="34182" xr:uid="{00000000-0005-0000-0000-00000D8A0000}"/>
    <cellStyle name="Percent 10 2 2 6 4" xfId="34183" xr:uid="{00000000-0005-0000-0000-00000E8A0000}"/>
    <cellStyle name="Percent 10 2 2 6 4 2" xfId="34184" xr:uid="{00000000-0005-0000-0000-00000F8A0000}"/>
    <cellStyle name="Percent 10 2 2 6 5" xfId="34185" xr:uid="{00000000-0005-0000-0000-0000108A0000}"/>
    <cellStyle name="Percent 10 2 2 6 6" xfId="34186" xr:uid="{00000000-0005-0000-0000-0000118A0000}"/>
    <cellStyle name="Percent 10 2 2 7" xfId="34187" xr:uid="{00000000-0005-0000-0000-0000128A0000}"/>
    <cellStyle name="Percent 10 2 2 7 2" xfId="34188" xr:uid="{00000000-0005-0000-0000-0000138A0000}"/>
    <cellStyle name="Percent 10 2 2 7 2 2" xfId="34189" xr:uid="{00000000-0005-0000-0000-0000148A0000}"/>
    <cellStyle name="Percent 10 2 2 7 2 2 2" xfId="34190" xr:uid="{00000000-0005-0000-0000-0000158A0000}"/>
    <cellStyle name="Percent 10 2 2 7 2 3" xfId="34191" xr:uid="{00000000-0005-0000-0000-0000168A0000}"/>
    <cellStyle name="Percent 10 2 2 8" xfId="34192" xr:uid="{00000000-0005-0000-0000-0000178A0000}"/>
    <cellStyle name="Percent 10 2 2 8 2" xfId="34193" xr:uid="{00000000-0005-0000-0000-0000188A0000}"/>
    <cellStyle name="Percent 10 2 2 8 2 2" xfId="34194" xr:uid="{00000000-0005-0000-0000-0000198A0000}"/>
    <cellStyle name="Percent 10 2 2 8 3" xfId="34195" xr:uid="{00000000-0005-0000-0000-00001A8A0000}"/>
    <cellStyle name="Percent 10 2 2 9" xfId="34196" xr:uid="{00000000-0005-0000-0000-00001B8A0000}"/>
    <cellStyle name="Percent 10 2 2 9 2" xfId="34197" xr:uid="{00000000-0005-0000-0000-00001C8A0000}"/>
    <cellStyle name="Percent 10 2 3" xfId="34198" xr:uid="{00000000-0005-0000-0000-00001D8A0000}"/>
    <cellStyle name="Percent 10 2 3 10" xfId="34199" xr:uid="{00000000-0005-0000-0000-00001E8A0000}"/>
    <cellStyle name="Percent 10 2 3 11" xfId="34200" xr:uid="{00000000-0005-0000-0000-00001F8A0000}"/>
    <cellStyle name="Percent 10 2 3 2" xfId="34201" xr:uid="{00000000-0005-0000-0000-0000208A0000}"/>
    <cellStyle name="Percent 10 2 3 2 2" xfId="34202" xr:uid="{00000000-0005-0000-0000-0000218A0000}"/>
    <cellStyle name="Percent 10 2 3 2 2 2" xfId="34203" xr:uid="{00000000-0005-0000-0000-0000228A0000}"/>
    <cellStyle name="Percent 10 2 3 2 2 2 2" xfId="34204" xr:uid="{00000000-0005-0000-0000-0000238A0000}"/>
    <cellStyle name="Percent 10 2 3 2 2 2 2 2" xfId="34205" xr:uid="{00000000-0005-0000-0000-0000248A0000}"/>
    <cellStyle name="Percent 10 2 3 2 2 2 2 2 2" xfId="34206" xr:uid="{00000000-0005-0000-0000-0000258A0000}"/>
    <cellStyle name="Percent 10 2 3 2 2 2 2 3" xfId="34207" xr:uid="{00000000-0005-0000-0000-0000268A0000}"/>
    <cellStyle name="Percent 10 2 3 2 2 2 3" xfId="34208" xr:uid="{00000000-0005-0000-0000-0000278A0000}"/>
    <cellStyle name="Percent 10 2 3 2 2 2 3 2" xfId="34209" xr:uid="{00000000-0005-0000-0000-0000288A0000}"/>
    <cellStyle name="Percent 10 2 3 2 2 2 4" xfId="34210" xr:uid="{00000000-0005-0000-0000-0000298A0000}"/>
    <cellStyle name="Percent 10 2 3 2 2 3" xfId="34211" xr:uid="{00000000-0005-0000-0000-00002A8A0000}"/>
    <cellStyle name="Percent 10 2 3 2 2 3 2" xfId="34212" xr:uid="{00000000-0005-0000-0000-00002B8A0000}"/>
    <cellStyle name="Percent 10 2 3 2 2 3 2 2" xfId="34213" xr:uid="{00000000-0005-0000-0000-00002C8A0000}"/>
    <cellStyle name="Percent 10 2 3 2 2 3 3" xfId="34214" xr:uid="{00000000-0005-0000-0000-00002D8A0000}"/>
    <cellStyle name="Percent 10 2 3 2 2 4" xfId="34215" xr:uid="{00000000-0005-0000-0000-00002E8A0000}"/>
    <cellStyle name="Percent 10 2 3 2 2 4 2" xfId="34216" xr:uid="{00000000-0005-0000-0000-00002F8A0000}"/>
    <cellStyle name="Percent 10 2 3 2 2 5" xfId="34217" xr:uid="{00000000-0005-0000-0000-0000308A0000}"/>
    <cellStyle name="Percent 10 2 3 2 2 5 2" xfId="34218" xr:uid="{00000000-0005-0000-0000-0000318A0000}"/>
    <cellStyle name="Percent 10 2 3 2 2 6" xfId="34219" xr:uid="{00000000-0005-0000-0000-0000328A0000}"/>
    <cellStyle name="Percent 10 2 3 2 2 7" xfId="34220" xr:uid="{00000000-0005-0000-0000-0000338A0000}"/>
    <cellStyle name="Percent 10 2 3 2 3" xfId="34221" xr:uid="{00000000-0005-0000-0000-0000348A0000}"/>
    <cellStyle name="Percent 10 2 3 2 3 2" xfId="34222" xr:uid="{00000000-0005-0000-0000-0000358A0000}"/>
    <cellStyle name="Percent 10 2 3 2 3 2 2" xfId="34223" xr:uid="{00000000-0005-0000-0000-0000368A0000}"/>
    <cellStyle name="Percent 10 2 3 2 3 2 2 2" xfId="34224" xr:uid="{00000000-0005-0000-0000-0000378A0000}"/>
    <cellStyle name="Percent 10 2 3 2 3 2 2 2 2" xfId="34225" xr:uid="{00000000-0005-0000-0000-0000388A0000}"/>
    <cellStyle name="Percent 10 2 3 2 3 2 2 3" xfId="34226" xr:uid="{00000000-0005-0000-0000-0000398A0000}"/>
    <cellStyle name="Percent 10 2 3 2 3 3" xfId="34227" xr:uid="{00000000-0005-0000-0000-00003A8A0000}"/>
    <cellStyle name="Percent 10 2 3 2 3 3 2" xfId="34228" xr:uid="{00000000-0005-0000-0000-00003B8A0000}"/>
    <cellStyle name="Percent 10 2 3 2 3 3 2 2" xfId="34229" xr:uid="{00000000-0005-0000-0000-00003C8A0000}"/>
    <cellStyle name="Percent 10 2 3 2 3 3 3" xfId="34230" xr:uid="{00000000-0005-0000-0000-00003D8A0000}"/>
    <cellStyle name="Percent 10 2 3 2 3 4" xfId="34231" xr:uid="{00000000-0005-0000-0000-00003E8A0000}"/>
    <cellStyle name="Percent 10 2 3 2 3 4 2" xfId="34232" xr:uid="{00000000-0005-0000-0000-00003F8A0000}"/>
    <cellStyle name="Percent 10 2 3 2 3 5" xfId="34233" xr:uid="{00000000-0005-0000-0000-0000408A0000}"/>
    <cellStyle name="Percent 10 2 3 2 3 6" xfId="34234" xr:uid="{00000000-0005-0000-0000-0000418A0000}"/>
    <cellStyle name="Percent 10 2 3 2 4" xfId="34235" xr:uid="{00000000-0005-0000-0000-0000428A0000}"/>
    <cellStyle name="Percent 10 2 3 2 4 2" xfId="34236" xr:uid="{00000000-0005-0000-0000-0000438A0000}"/>
    <cellStyle name="Percent 10 2 3 2 4 2 2" xfId="34237" xr:uid="{00000000-0005-0000-0000-0000448A0000}"/>
    <cellStyle name="Percent 10 2 3 2 4 2 2 2" xfId="34238" xr:uid="{00000000-0005-0000-0000-0000458A0000}"/>
    <cellStyle name="Percent 10 2 3 2 4 2 3" xfId="34239" xr:uid="{00000000-0005-0000-0000-0000468A0000}"/>
    <cellStyle name="Percent 10 2 3 2 5" xfId="34240" xr:uid="{00000000-0005-0000-0000-0000478A0000}"/>
    <cellStyle name="Percent 10 2 3 2 5 2" xfId="34241" xr:uid="{00000000-0005-0000-0000-0000488A0000}"/>
    <cellStyle name="Percent 10 2 3 2 5 2 2" xfId="34242" xr:uid="{00000000-0005-0000-0000-0000498A0000}"/>
    <cellStyle name="Percent 10 2 3 2 5 3" xfId="34243" xr:uid="{00000000-0005-0000-0000-00004A8A0000}"/>
    <cellStyle name="Percent 10 2 3 2 6" xfId="34244" xr:uid="{00000000-0005-0000-0000-00004B8A0000}"/>
    <cellStyle name="Percent 10 2 3 2 6 2" xfId="34245" xr:uid="{00000000-0005-0000-0000-00004C8A0000}"/>
    <cellStyle name="Percent 10 2 3 2 7" xfId="34246" xr:uid="{00000000-0005-0000-0000-00004D8A0000}"/>
    <cellStyle name="Percent 10 2 3 2 7 2" xfId="34247" xr:uid="{00000000-0005-0000-0000-00004E8A0000}"/>
    <cellStyle name="Percent 10 2 3 2 8" xfId="34248" xr:uid="{00000000-0005-0000-0000-00004F8A0000}"/>
    <cellStyle name="Percent 10 2 3 2 9" xfId="34249" xr:uid="{00000000-0005-0000-0000-0000508A0000}"/>
    <cellStyle name="Percent 10 2 3 3" xfId="34250" xr:uid="{00000000-0005-0000-0000-0000518A0000}"/>
    <cellStyle name="Percent 10 2 3 3 2" xfId="34251" xr:uid="{00000000-0005-0000-0000-0000528A0000}"/>
    <cellStyle name="Percent 10 2 3 3 2 2" xfId="34252" xr:uid="{00000000-0005-0000-0000-0000538A0000}"/>
    <cellStyle name="Percent 10 2 3 3 2 2 2" xfId="34253" xr:uid="{00000000-0005-0000-0000-0000548A0000}"/>
    <cellStyle name="Percent 10 2 3 3 2 2 2 2" xfId="34254" xr:uid="{00000000-0005-0000-0000-0000558A0000}"/>
    <cellStyle name="Percent 10 2 3 3 2 2 2 2 2" xfId="34255" xr:uid="{00000000-0005-0000-0000-0000568A0000}"/>
    <cellStyle name="Percent 10 2 3 3 2 2 2 3" xfId="34256" xr:uid="{00000000-0005-0000-0000-0000578A0000}"/>
    <cellStyle name="Percent 10 2 3 3 2 2 3" xfId="34257" xr:uid="{00000000-0005-0000-0000-0000588A0000}"/>
    <cellStyle name="Percent 10 2 3 3 2 2 3 2" xfId="34258" xr:uid="{00000000-0005-0000-0000-0000598A0000}"/>
    <cellStyle name="Percent 10 2 3 3 2 2 4" xfId="34259" xr:uid="{00000000-0005-0000-0000-00005A8A0000}"/>
    <cellStyle name="Percent 10 2 3 3 2 3" xfId="34260" xr:uid="{00000000-0005-0000-0000-00005B8A0000}"/>
    <cellStyle name="Percent 10 2 3 3 2 3 2" xfId="34261" xr:uid="{00000000-0005-0000-0000-00005C8A0000}"/>
    <cellStyle name="Percent 10 2 3 3 2 3 2 2" xfId="34262" xr:uid="{00000000-0005-0000-0000-00005D8A0000}"/>
    <cellStyle name="Percent 10 2 3 3 2 3 3" xfId="34263" xr:uid="{00000000-0005-0000-0000-00005E8A0000}"/>
    <cellStyle name="Percent 10 2 3 3 2 4" xfId="34264" xr:uid="{00000000-0005-0000-0000-00005F8A0000}"/>
    <cellStyle name="Percent 10 2 3 3 2 4 2" xfId="34265" xr:uid="{00000000-0005-0000-0000-0000608A0000}"/>
    <cellStyle name="Percent 10 2 3 3 2 5" xfId="34266" xr:uid="{00000000-0005-0000-0000-0000618A0000}"/>
    <cellStyle name="Percent 10 2 3 3 2 5 2" xfId="34267" xr:uid="{00000000-0005-0000-0000-0000628A0000}"/>
    <cellStyle name="Percent 10 2 3 3 2 6" xfId="34268" xr:uid="{00000000-0005-0000-0000-0000638A0000}"/>
    <cellStyle name="Percent 10 2 3 3 2 7" xfId="34269" xr:uid="{00000000-0005-0000-0000-0000648A0000}"/>
    <cellStyle name="Percent 10 2 3 3 3" xfId="34270" xr:uid="{00000000-0005-0000-0000-0000658A0000}"/>
    <cellStyle name="Percent 10 2 3 3 3 2" xfId="34271" xr:uid="{00000000-0005-0000-0000-0000668A0000}"/>
    <cellStyle name="Percent 10 2 3 3 3 2 2" xfId="34272" xr:uid="{00000000-0005-0000-0000-0000678A0000}"/>
    <cellStyle name="Percent 10 2 3 3 3 2 2 2" xfId="34273" xr:uid="{00000000-0005-0000-0000-0000688A0000}"/>
    <cellStyle name="Percent 10 2 3 3 3 2 2 2 2" xfId="34274" xr:uid="{00000000-0005-0000-0000-0000698A0000}"/>
    <cellStyle name="Percent 10 2 3 3 3 2 2 3" xfId="34275" xr:uid="{00000000-0005-0000-0000-00006A8A0000}"/>
    <cellStyle name="Percent 10 2 3 3 3 3" xfId="34276" xr:uid="{00000000-0005-0000-0000-00006B8A0000}"/>
    <cellStyle name="Percent 10 2 3 3 3 3 2" xfId="34277" xr:uid="{00000000-0005-0000-0000-00006C8A0000}"/>
    <cellStyle name="Percent 10 2 3 3 3 3 2 2" xfId="34278" xr:uid="{00000000-0005-0000-0000-00006D8A0000}"/>
    <cellStyle name="Percent 10 2 3 3 3 3 3" xfId="34279" xr:uid="{00000000-0005-0000-0000-00006E8A0000}"/>
    <cellStyle name="Percent 10 2 3 3 3 4" xfId="34280" xr:uid="{00000000-0005-0000-0000-00006F8A0000}"/>
    <cellStyle name="Percent 10 2 3 3 3 4 2" xfId="34281" xr:uid="{00000000-0005-0000-0000-0000708A0000}"/>
    <cellStyle name="Percent 10 2 3 3 3 5" xfId="34282" xr:uid="{00000000-0005-0000-0000-0000718A0000}"/>
    <cellStyle name="Percent 10 2 3 3 3 6" xfId="34283" xr:uid="{00000000-0005-0000-0000-0000728A0000}"/>
    <cellStyle name="Percent 10 2 3 3 4" xfId="34284" xr:uid="{00000000-0005-0000-0000-0000738A0000}"/>
    <cellStyle name="Percent 10 2 3 3 4 2" xfId="34285" xr:uid="{00000000-0005-0000-0000-0000748A0000}"/>
    <cellStyle name="Percent 10 2 3 3 4 2 2" xfId="34286" xr:uid="{00000000-0005-0000-0000-0000758A0000}"/>
    <cellStyle name="Percent 10 2 3 3 4 2 2 2" xfId="34287" xr:uid="{00000000-0005-0000-0000-0000768A0000}"/>
    <cellStyle name="Percent 10 2 3 3 4 2 3" xfId="34288" xr:uid="{00000000-0005-0000-0000-0000778A0000}"/>
    <cellStyle name="Percent 10 2 3 3 5" xfId="34289" xr:uid="{00000000-0005-0000-0000-0000788A0000}"/>
    <cellStyle name="Percent 10 2 3 3 5 2" xfId="34290" xr:uid="{00000000-0005-0000-0000-0000798A0000}"/>
    <cellStyle name="Percent 10 2 3 3 5 2 2" xfId="34291" xr:uid="{00000000-0005-0000-0000-00007A8A0000}"/>
    <cellStyle name="Percent 10 2 3 3 5 3" xfId="34292" xr:uid="{00000000-0005-0000-0000-00007B8A0000}"/>
    <cellStyle name="Percent 10 2 3 3 6" xfId="34293" xr:uid="{00000000-0005-0000-0000-00007C8A0000}"/>
    <cellStyle name="Percent 10 2 3 3 6 2" xfId="34294" xr:uid="{00000000-0005-0000-0000-00007D8A0000}"/>
    <cellStyle name="Percent 10 2 3 3 7" xfId="34295" xr:uid="{00000000-0005-0000-0000-00007E8A0000}"/>
    <cellStyle name="Percent 10 2 3 3 7 2" xfId="34296" xr:uid="{00000000-0005-0000-0000-00007F8A0000}"/>
    <cellStyle name="Percent 10 2 3 3 8" xfId="34297" xr:uid="{00000000-0005-0000-0000-0000808A0000}"/>
    <cellStyle name="Percent 10 2 3 3 9" xfId="34298" xr:uid="{00000000-0005-0000-0000-0000818A0000}"/>
    <cellStyle name="Percent 10 2 3 4" xfId="34299" xr:uid="{00000000-0005-0000-0000-0000828A0000}"/>
    <cellStyle name="Percent 10 2 3 4 2" xfId="34300" xr:uid="{00000000-0005-0000-0000-0000838A0000}"/>
    <cellStyle name="Percent 10 2 3 4 2 2" xfId="34301" xr:uid="{00000000-0005-0000-0000-0000848A0000}"/>
    <cellStyle name="Percent 10 2 3 4 2 2 2" xfId="34302" xr:uid="{00000000-0005-0000-0000-0000858A0000}"/>
    <cellStyle name="Percent 10 2 3 4 2 2 2 2" xfId="34303" xr:uid="{00000000-0005-0000-0000-0000868A0000}"/>
    <cellStyle name="Percent 10 2 3 4 2 2 3" xfId="34304" xr:uid="{00000000-0005-0000-0000-0000878A0000}"/>
    <cellStyle name="Percent 10 2 3 4 2 3" xfId="34305" xr:uid="{00000000-0005-0000-0000-0000888A0000}"/>
    <cellStyle name="Percent 10 2 3 4 2 3 2" xfId="34306" xr:uid="{00000000-0005-0000-0000-0000898A0000}"/>
    <cellStyle name="Percent 10 2 3 4 2 4" xfId="34307" xr:uid="{00000000-0005-0000-0000-00008A8A0000}"/>
    <cellStyle name="Percent 10 2 3 4 3" xfId="34308" xr:uid="{00000000-0005-0000-0000-00008B8A0000}"/>
    <cellStyle name="Percent 10 2 3 4 3 2" xfId="34309" xr:uid="{00000000-0005-0000-0000-00008C8A0000}"/>
    <cellStyle name="Percent 10 2 3 4 3 2 2" xfId="34310" xr:uid="{00000000-0005-0000-0000-00008D8A0000}"/>
    <cellStyle name="Percent 10 2 3 4 3 3" xfId="34311" xr:uid="{00000000-0005-0000-0000-00008E8A0000}"/>
    <cellStyle name="Percent 10 2 3 4 4" xfId="34312" xr:uid="{00000000-0005-0000-0000-00008F8A0000}"/>
    <cellStyle name="Percent 10 2 3 4 4 2" xfId="34313" xr:uid="{00000000-0005-0000-0000-0000908A0000}"/>
    <cellStyle name="Percent 10 2 3 4 5" xfId="34314" xr:uid="{00000000-0005-0000-0000-0000918A0000}"/>
    <cellStyle name="Percent 10 2 3 4 5 2" xfId="34315" xr:uid="{00000000-0005-0000-0000-0000928A0000}"/>
    <cellStyle name="Percent 10 2 3 4 6" xfId="34316" xr:uid="{00000000-0005-0000-0000-0000938A0000}"/>
    <cellStyle name="Percent 10 2 3 4 7" xfId="34317" xr:uid="{00000000-0005-0000-0000-0000948A0000}"/>
    <cellStyle name="Percent 10 2 3 5" xfId="34318" xr:uid="{00000000-0005-0000-0000-0000958A0000}"/>
    <cellStyle name="Percent 10 2 3 5 2" xfId="34319" xr:uid="{00000000-0005-0000-0000-0000968A0000}"/>
    <cellStyle name="Percent 10 2 3 5 2 2" xfId="34320" xr:uid="{00000000-0005-0000-0000-0000978A0000}"/>
    <cellStyle name="Percent 10 2 3 5 2 2 2" xfId="34321" xr:uid="{00000000-0005-0000-0000-0000988A0000}"/>
    <cellStyle name="Percent 10 2 3 5 2 2 2 2" xfId="34322" xr:uid="{00000000-0005-0000-0000-0000998A0000}"/>
    <cellStyle name="Percent 10 2 3 5 2 2 3" xfId="34323" xr:uid="{00000000-0005-0000-0000-00009A8A0000}"/>
    <cellStyle name="Percent 10 2 3 5 3" xfId="34324" xr:uid="{00000000-0005-0000-0000-00009B8A0000}"/>
    <cellStyle name="Percent 10 2 3 5 3 2" xfId="34325" xr:uid="{00000000-0005-0000-0000-00009C8A0000}"/>
    <cellStyle name="Percent 10 2 3 5 3 2 2" xfId="34326" xr:uid="{00000000-0005-0000-0000-00009D8A0000}"/>
    <cellStyle name="Percent 10 2 3 5 3 3" xfId="34327" xr:uid="{00000000-0005-0000-0000-00009E8A0000}"/>
    <cellStyle name="Percent 10 2 3 5 4" xfId="34328" xr:uid="{00000000-0005-0000-0000-00009F8A0000}"/>
    <cellStyle name="Percent 10 2 3 5 4 2" xfId="34329" xr:uid="{00000000-0005-0000-0000-0000A08A0000}"/>
    <cellStyle name="Percent 10 2 3 5 5" xfId="34330" xr:uid="{00000000-0005-0000-0000-0000A18A0000}"/>
    <cellStyle name="Percent 10 2 3 5 6" xfId="34331" xr:uid="{00000000-0005-0000-0000-0000A28A0000}"/>
    <cellStyle name="Percent 10 2 3 6" xfId="34332" xr:uid="{00000000-0005-0000-0000-0000A38A0000}"/>
    <cellStyle name="Percent 10 2 3 6 2" xfId="34333" xr:uid="{00000000-0005-0000-0000-0000A48A0000}"/>
    <cellStyle name="Percent 10 2 3 6 2 2" xfId="34334" xr:uid="{00000000-0005-0000-0000-0000A58A0000}"/>
    <cellStyle name="Percent 10 2 3 6 2 2 2" xfId="34335" xr:uid="{00000000-0005-0000-0000-0000A68A0000}"/>
    <cellStyle name="Percent 10 2 3 6 2 3" xfId="34336" xr:uid="{00000000-0005-0000-0000-0000A78A0000}"/>
    <cellStyle name="Percent 10 2 3 7" xfId="34337" xr:uid="{00000000-0005-0000-0000-0000A88A0000}"/>
    <cellStyle name="Percent 10 2 3 7 2" xfId="34338" xr:uid="{00000000-0005-0000-0000-0000A98A0000}"/>
    <cellStyle name="Percent 10 2 3 7 2 2" xfId="34339" xr:uid="{00000000-0005-0000-0000-0000AA8A0000}"/>
    <cellStyle name="Percent 10 2 3 7 3" xfId="34340" xr:uid="{00000000-0005-0000-0000-0000AB8A0000}"/>
    <cellStyle name="Percent 10 2 3 8" xfId="34341" xr:uid="{00000000-0005-0000-0000-0000AC8A0000}"/>
    <cellStyle name="Percent 10 2 3 8 2" xfId="34342" xr:uid="{00000000-0005-0000-0000-0000AD8A0000}"/>
    <cellStyle name="Percent 10 2 3 9" xfId="34343" xr:uid="{00000000-0005-0000-0000-0000AE8A0000}"/>
    <cellStyle name="Percent 10 2 3 9 2" xfId="34344" xr:uid="{00000000-0005-0000-0000-0000AF8A0000}"/>
    <cellStyle name="Percent 10 2 4" xfId="34345" xr:uid="{00000000-0005-0000-0000-0000B08A0000}"/>
    <cellStyle name="Percent 10 2 4 2" xfId="34346" xr:uid="{00000000-0005-0000-0000-0000B18A0000}"/>
    <cellStyle name="Percent 10 2 4 2 2" xfId="34347" xr:uid="{00000000-0005-0000-0000-0000B28A0000}"/>
    <cellStyle name="Percent 10 2 4 2 2 2" xfId="34348" xr:uid="{00000000-0005-0000-0000-0000B38A0000}"/>
    <cellStyle name="Percent 10 2 4 2 2 2 2" xfId="34349" xr:uid="{00000000-0005-0000-0000-0000B48A0000}"/>
    <cellStyle name="Percent 10 2 4 2 2 2 2 2" xfId="34350" xr:uid="{00000000-0005-0000-0000-0000B58A0000}"/>
    <cellStyle name="Percent 10 2 4 2 2 2 3" xfId="34351" xr:uid="{00000000-0005-0000-0000-0000B68A0000}"/>
    <cellStyle name="Percent 10 2 4 2 2 3" xfId="34352" xr:uid="{00000000-0005-0000-0000-0000B78A0000}"/>
    <cellStyle name="Percent 10 2 4 2 2 3 2" xfId="34353" xr:uid="{00000000-0005-0000-0000-0000B88A0000}"/>
    <cellStyle name="Percent 10 2 4 2 2 4" xfId="34354" xr:uid="{00000000-0005-0000-0000-0000B98A0000}"/>
    <cellStyle name="Percent 10 2 4 2 3" xfId="34355" xr:uid="{00000000-0005-0000-0000-0000BA8A0000}"/>
    <cellStyle name="Percent 10 2 4 2 3 2" xfId="34356" xr:uid="{00000000-0005-0000-0000-0000BB8A0000}"/>
    <cellStyle name="Percent 10 2 4 2 3 2 2" xfId="34357" xr:uid="{00000000-0005-0000-0000-0000BC8A0000}"/>
    <cellStyle name="Percent 10 2 4 2 3 3" xfId="34358" xr:uid="{00000000-0005-0000-0000-0000BD8A0000}"/>
    <cellStyle name="Percent 10 2 4 2 4" xfId="34359" xr:uid="{00000000-0005-0000-0000-0000BE8A0000}"/>
    <cellStyle name="Percent 10 2 4 2 4 2" xfId="34360" xr:uid="{00000000-0005-0000-0000-0000BF8A0000}"/>
    <cellStyle name="Percent 10 2 4 2 5" xfId="34361" xr:uid="{00000000-0005-0000-0000-0000C08A0000}"/>
    <cellStyle name="Percent 10 2 4 2 5 2" xfId="34362" xr:uid="{00000000-0005-0000-0000-0000C18A0000}"/>
    <cellStyle name="Percent 10 2 4 2 6" xfId="34363" xr:uid="{00000000-0005-0000-0000-0000C28A0000}"/>
    <cellStyle name="Percent 10 2 4 2 7" xfId="34364" xr:uid="{00000000-0005-0000-0000-0000C38A0000}"/>
    <cellStyle name="Percent 10 2 4 3" xfId="34365" xr:uid="{00000000-0005-0000-0000-0000C48A0000}"/>
    <cellStyle name="Percent 10 2 4 3 2" xfId="34366" xr:uid="{00000000-0005-0000-0000-0000C58A0000}"/>
    <cellStyle name="Percent 10 2 4 3 2 2" xfId="34367" xr:uid="{00000000-0005-0000-0000-0000C68A0000}"/>
    <cellStyle name="Percent 10 2 4 3 2 2 2" xfId="34368" xr:uid="{00000000-0005-0000-0000-0000C78A0000}"/>
    <cellStyle name="Percent 10 2 4 3 2 2 2 2" xfId="34369" xr:uid="{00000000-0005-0000-0000-0000C88A0000}"/>
    <cellStyle name="Percent 10 2 4 3 2 2 3" xfId="34370" xr:uid="{00000000-0005-0000-0000-0000C98A0000}"/>
    <cellStyle name="Percent 10 2 4 3 3" xfId="34371" xr:uid="{00000000-0005-0000-0000-0000CA8A0000}"/>
    <cellStyle name="Percent 10 2 4 3 3 2" xfId="34372" xr:uid="{00000000-0005-0000-0000-0000CB8A0000}"/>
    <cellStyle name="Percent 10 2 4 3 3 2 2" xfId="34373" xr:uid="{00000000-0005-0000-0000-0000CC8A0000}"/>
    <cellStyle name="Percent 10 2 4 3 3 3" xfId="34374" xr:uid="{00000000-0005-0000-0000-0000CD8A0000}"/>
    <cellStyle name="Percent 10 2 4 3 4" xfId="34375" xr:uid="{00000000-0005-0000-0000-0000CE8A0000}"/>
    <cellStyle name="Percent 10 2 4 3 4 2" xfId="34376" xr:uid="{00000000-0005-0000-0000-0000CF8A0000}"/>
    <cellStyle name="Percent 10 2 4 3 5" xfId="34377" xr:uid="{00000000-0005-0000-0000-0000D08A0000}"/>
    <cellStyle name="Percent 10 2 4 3 6" xfId="34378" xr:uid="{00000000-0005-0000-0000-0000D18A0000}"/>
    <cellStyle name="Percent 10 2 4 4" xfId="34379" xr:uid="{00000000-0005-0000-0000-0000D28A0000}"/>
    <cellStyle name="Percent 10 2 4 4 2" xfId="34380" xr:uid="{00000000-0005-0000-0000-0000D38A0000}"/>
    <cellStyle name="Percent 10 2 4 4 2 2" xfId="34381" xr:uid="{00000000-0005-0000-0000-0000D48A0000}"/>
    <cellStyle name="Percent 10 2 4 4 2 2 2" xfId="34382" xr:uid="{00000000-0005-0000-0000-0000D58A0000}"/>
    <cellStyle name="Percent 10 2 4 4 2 3" xfId="34383" xr:uid="{00000000-0005-0000-0000-0000D68A0000}"/>
    <cellStyle name="Percent 10 2 4 5" xfId="34384" xr:uid="{00000000-0005-0000-0000-0000D78A0000}"/>
    <cellStyle name="Percent 10 2 4 5 2" xfId="34385" xr:uid="{00000000-0005-0000-0000-0000D88A0000}"/>
    <cellStyle name="Percent 10 2 4 5 2 2" xfId="34386" xr:uid="{00000000-0005-0000-0000-0000D98A0000}"/>
    <cellStyle name="Percent 10 2 4 5 3" xfId="34387" xr:uid="{00000000-0005-0000-0000-0000DA8A0000}"/>
    <cellStyle name="Percent 10 2 4 6" xfId="34388" xr:uid="{00000000-0005-0000-0000-0000DB8A0000}"/>
    <cellStyle name="Percent 10 2 4 6 2" xfId="34389" xr:uid="{00000000-0005-0000-0000-0000DC8A0000}"/>
    <cellStyle name="Percent 10 2 4 7" xfId="34390" xr:uid="{00000000-0005-0000-0000-0000DD8A0000}"/>
    <cellStyle name="Percent 10 2 4 7 2" xfId="34391" xr:uid="{00000000-0005-0000-0000-0000DE8A0000}"/>
    <cellStyle name="Percent 10 2 4 8" xfId="34392" xr:uid="{00000000-0005-0000-0000-0000DF8A0000}"/>
    <cellStyle name="Percent 10 2 4 9" xfId="34393" xr:uid="{00000000-0005-0000-0000-0000E08A0000}"/>
    <cellStyle name="Percent 10 2 5" xfId="34394" xr:uid="{00000000-0005-0000-0000-0000E18A0000}"/>
    <cellStyle name="Percent 10 2 5 2" xfId="34395" xr:uid="{00000000-0005-0000-0000-0000E28A0000}"/>
    <cellStyle name="Percent 10 2 5 2 2" xfId="34396" xr:uid="{00000000-0005-0000-0000-0000E38A0000}"/>
    <cellStyle name="Percent 10 2 5 2 2 2" xfId="34397" xr:uid="{00000000-0005-0000-0000-0000E48A0000}"/>
    <cellStyle name="Percent 10 2 5 2 2 2 2" xfId="34398" xr:uid="{00000000-0005-0000-0000-0000E58A0000}"/>
    <cellStyle name="Percent 10 2 5 2 2 2 2 2" xfId="34399" xr:uid="{00000000-0005-0000-0000-0000E68A0000}"/>
    <cellStyle name="Percent 10 2 5 2 2 2 3" xfId="34400" xr:uid="{00000000-0005-0000-0000-0000E78A0000}"/>
    <cellStyle name="Percent 10 2 5 2 2 3" xfId="34401" xr:uid="{00000000-0005-0000-0000-0000E88A0000}"/>
    <cellStyle name="Percent 10 2 5 2 2 3 2" xfId="34402" xr:uid="{00000000-0005-0000-0000-0000E98A0000}"/>
    <cellStyle name="Percent 10 2 5 2 2 4" xfId="34403" xr:uid="{00000000-0005-0000-0000-0000EA8A0000}"/>
    <cellStyle name="Percent 10 2 5 2 3" xfId="34404" xr:uid="{00000000-0005-0000-0000-0000EB8A0000}"/>
    <cellStyle name="Percent 10 2 5 2 3 2" xfId="34405" xr:uid="{00000000-0005-0000-0000-0000EC8A0000}"/>
    <cellStyle name="Percent 10 2 5 2 3 2 2" xfId="34406" xr:uid="{00000000-0005-0000-0000-0000ED8A0000}"/>
    <cellStyle name="Percent 10 2 5 2 3 3" xfId="34407" xr:uid="{00000000-0005-0000-0000-0000EE8A0000}"/>
    <cellStyle name="Percent 10 2 5 2 4" xfId="34408" xr:uid="{00000000-0005-0000-0000-0000EF8A0000}"/>
    <cellStyle name="Percent 10 2 5 2 4 2" xfId="34409" xr:uid="{00000000-0005-0000-0000-0000F08A0000}"/>
    <cellStyle name="Percent 10 2 5 2 5" xfId="34410" xr:uid="{00000000-0005-0000-0000-0000F18A0000}"/>
    <cellStyle name="Percent 10 2 5 2 5 2" xfId="34411" xr:uid="{00000000-0005-0000-0000-0000F28A0000}"/>
    <cellStyle name="Percent 10 2 5 2 6" xfId="34412" xr:uid="{00000000-0005-0000-0000-0000F38A0000}"/>
    <cellStyle name="Percent 10 2 5 2 7" xfId="34413" xr:uid="{00000000-0005-0000-0000-0000F48A0000}"/>
    <cellStyle name="Percent 10 2 5 3" xfId="34414" xr:uid="{00000000-0005-0000-0000-0000F58A0000}"/>
    <cellStyle name="Percent 10 2 5 3 2" xfId="34415" xr:uid="{00000000-0005-0000-0000-0000F68A0000}"/>
    <cellStyle name="Percent 10 2 5 3 2 2" xfId="34416" xr:uid="{00000000-0005-0000-0000-0000F78A0000}"/>
    <cellStyle name="Percent 10 2 5 3 2 2 2" xfId="34417" xr:uid="{00000000-0005-0000-0000-0000F88A0000}"/>
    <cellStyle name="Percent 10 2 5 3 2 2 2 2" xfId="34418" xr:uid="{00000000-0005-0000-0000-0000F98A0000}"/>
    <cellStyle name="Percent 10 2 5 3 2 2 3" xfId="34419" xr:uid="{00000000-0005-0000-0000-0000FA8A0000}"/>
    <cellStyle name="Percent 10 2 5 3 3" xfId="34420" xr:uid="{00000000-0005-0000-0000-0000FB8A0000}"/>
    <cellStyle name="Percent 10 2 5 3 3 2" xfId="34421" xr:uid="{00000000-0005-0000-0000-0000FC8A0000}"/>
    <cellStyle name="Percent 10 2 5 3 3 2 2" xfId="34422" xr:uid="{00000000-0005-0000-0000-0000FD8A0000}"/>
    <cellStyle name="Percent 10 2 5 3 3 3" xfId="34423" xr:uid="{00000000-0005-0000-0000-0000FE8A0000}"/>
    <cellStyle name="Percent 10 2 5 3 4" xfId="34424" xr:uid="{00000000-0005-0000-0000-0000FF8A0000}"/>
    <cellStyle name="Percent 10 2 5 3 4 2" xfId="34425" xr:uid="{00000000-0005-0000-0000-0000008B0000}"/>
    <cellStyle name="Percent 10 2 5 3 5" xfId="34426" xr:uid="{00000000-0005-0000-0000-0000018B0000}"/>
    <cellStyle name="Percent 10 2 5 3 6" xfId="34427" xr:uid="{00000000-0005-0000-0000-0000028B0000}"/>
    <cellStyle name="Percent 10 2 5 4" xfId="34428" xr:uid="{00000000-0005-0000-0000-0000038B0000}"/>
    <cellStyle name="Percent 10 2 5 4 2" xfId="34429" xr:uid="{00000000-0005-0000-0000-0000048B0000}"/>
    <cellStyle name="Percent 10 2 5 4 2 2" xfId="34430" xr:uid="{00000000-0005-0000-0000-0000058B0000}"/>
    <cellStyle name="Percent 10 2 5 4 2 2 2" xfId="34431" xr:uid="{00000000-0005-0000-0000-0000068B0000}"/>
    <cellStyle name="Percent 10 2 5 4 2 3" xfId="34432" xr:uid="{00000000-0005-0000-0000-0000078B0000}"/>
    <cellStyle name="Percent 10 2 5 5" xfId="34433" xr:uid="{00000000-0005-0000-0000-0000088B0000}"/>
    <cellStyle name="Percent 10 2 5 5 2" xfId="34434" xr:uid="{00000000-0005-0000-0000-0000098B0000}"/>
    <cellStyle name="Percent 10 2 5 5 2 2" xfId="34435" xr:uid="{00000000-0005-0000-0000-00000A8B0000}"/>
    <cellStyle name="Percent 10 2 5 5 3" xfId="34436" xr:uid="{00000000-0005-0000-0000-00000B8B0000}"/>
    <cellStyle name="Percent 10 2 5 6" xfId="34437" xr:uid="{00000000-0005-0000-0000-00000C8B0000}"/>
    <cellStyle name="Percent 10 2 5 6 2" xfId="34438" xr:uid="{00000000-0005-0000-0000-00000D8B0000}"/>
    <cellStyle name="Percent 10 2 5 7" xfId="34439" xr:uid="{00000000-0005-0000-0000-00000E8B0000}"/>
    <cellStyle name="Percent 10 2 5 7 2" xfId="34440" xr:uid="{00000000-0005-0000-0000-00000F8B0000}"/>
    <cellStyle name="Percent 10 2 5 8" xfId="34441" xr:uid="{00000000-0005-0000-0000-0000108B0000}"/>
    <cellStyle name="Percent 10 2 5 9" xfId="34442" xr:uid="{00000000-0005-0000-0000-0000118B0000}"/>
    <cellStyle name="Percent 10 2 6" xfId="34443" xr:uid="{00000000-0005-0000-0000-0000128B0000}"/>
    <cellStyle name="Percent 10 2 6 2" xfId="34444" xr:uid="{00000000-0005-0000-0000-0000138B0000}"/>
    <cellStyle name="Percent 10 2 6 2 2" xfId="34445" xr:uid="{00000000-0005-0000-0000-0000148B0000}"/>
    <cellStyle name="Percent 10 2 6 2 2 2" xfId="34446" xr:uid="{00000000-0005-0000-0000-0000158B0000}"/>
    <cellStyle name="Percent 10 2 6 2 2 2 2" xfId="34447" xr:uid="{00000000-0005-0000-0000-0000168B0000}"/>
    <cellStyle name="Percent 10 2 6 2 2 3" xfId="34448" xr:uid="{00000000-0005-0000-0000-0000178B0000}"/>
    <cellStyle name="Percent 10 2 6 2 3" xfId="34449" xr:uid="{00000000-0005-0000-0000-0000188B0000}"/>
    <cellStyle name="Percent 10 2 6 2 3 2" xfId="34450" xr:uid="{00000000-0005-0000-0000-0000198B0000}"/>
    <cellStyle name="Percent 10 2 6 2 4" xfId="34451" xr:uid="{00000000-0005-0000-0000-00001A8B0000}"/>
    <cellStyle name="Percent 10 2 6 3" xfId="34452" xr:uid="{00000000-0005-0000-0000-00001B8B0000}"/>
    <cellStyle name="Percent 10 2 6 3 2" xfId="34453" xr:uid="{00000000-0005-0000-0000-00001C8B0000}"/>
    <cellStyle name="Percent 10 2 6 3 2 2" xfId="34454" xr:uid="{00000000-0005-0000-0000-00001D8B0000}"/>
    <cellStyle name="Percent 10 2 6 3 3" xfId="34455" xr:uid="{00000000-0005-0000-0000-00001E8B0000}"/>
    <cellStyle name="Percent 10 2 6 4" xfId="34456" xr:uid="{00000000-0005-0000-0000-00001F8B0000}"/>
    <cellStyle name="Percent 10 2 6 4 2" xfId="34457" xr:uid="{00000000-0005-0000-0000-0000208B0000}"/>
    <cellStyle name="Percent 10 2 6 5" xfId="34458" xr:uid="{00000000-0005-0000-0000-0000218B0000}"/>
    <cellStyle name="Percent 10 2 6 5 2" xfId="34459" xr:uid="{00000000-0005-0000-0000-0000228B0000}"/>
    <cellStyle name="Percent 10 2 6 6" xfId="34460" xr:uid="{00000000-0005-0000-0000-0000238B0000}"/>
    <cellStyle name="Percent 10 2 6 7" xfId="34461" xr:uid="{00000000-0005-0000-0000-0000248B0000}"/>
    <cellStyle name="Percent 10 2 7" xfId="34462" xr:uid="{00000000-0005-0000-0000-0000258B0000}"/>
    <cellStyle name="Percent 10 2 7 2" xfId="34463" xr:uid="{00000000-0005-0000-0000-0000268B0000}"/>
    <cellStyle name="Percent 10 2 7 2 2" xfId="34464" xr:uid="{00000000-0005-0000-0000-0000278B0000}"/>
    <cellStyle name="Percent 10 2 7 2 2 2" xfId="34465" xr:uid="{00000000-0005-0000-0000-0000288B0000}"/>
    <cellStyle name="Percent 10 2 7 2 2 2 2" xfId="34466" xr:uid="{00000000-0005-0000-0000-0000298B0000}"/>
    <cellStyle name="Percent 10 2 7 2 2 3" xfId="34467" xr:uid="{00000000-0005-0000-0000-00002A8B0000}"/>
    <cellStyle name="Percent 10 2 7 3" xfId="34468" xr:uid="{00000000-0005-0000-0000-00002B8B0000}"/>
    <cellStyle name="Percent 10 2 7 3 2" xfId="34469" xr:uid="{00000000-0005-0000-0000-00002C8B0000}"/>
    <cellStyle name="Percent 10 2 7 3 2 2" xfId="34470" xr:uid="{00000000-0005-0000-0000-00002D8B0000}"/>
    <cellStyle name="Percent 10 2 7 3 3" xfId="34471" xr:uid="{00000000-0005-0000-0000-00002E8B0000}"/>
    <cellStyle name="Percent 10 2 7 4" xfId="34472" xr:uid="{00000000-0005-0000-0000-00002F8B0000}"/>
    <cellStyle name="Percent 10 2 7 4 2" xfId="34473" xr:uid="{00000000-0005-0000-0000-0000308B0000}"/>
    <cellStyle name="Percent 10 2 7 5" xfId="34474" xr:uid="{00000000-0005-0000-0000-0000318B0000}"/>
    <cellStyle name="Percent 10 2 7 6" xfId="34475" xr:uid="{00000000-0005-0000-0000-0000328B0000}"/>
    <cellStyle name="Percent 10 2 8" xfId="34476" xr:uid="{00000000-0005-0000-0000-0000338B0000}"/>
    <cellStyle name="Percent 10 2 8 2" xfId="34477" xr:uid="{00000000-0005-0000-0000-0000348B0000}"/>
    <cellStyle name="Percent 10 2 8 2 2" xfId="34478" xr:uid="{00000000-0005-0000-0000-0000358B0000}"/>
    <cellStyle name="Percent 10 2 8 2 2 2" xfId="34479" xr:uid="{00000000-0005-0000-0000-0000368B0000}"/>
    <cellStyle name="Percent 10 2 8 2 3" xfId="34480" xr:uid="{00000000-0005-0000-0000-0000378B0000}"/>
    <cellStyle name="Percent 10 2 9" xfId="34481" xr:uid="{00000000-0005-0000-0000-0000388B0000}"/>
    <cellStyle name="Percent 10 2 9 2" xfId="34482" xr:uid="{00000000-0005-0000-0000-0000398B0000}"/>
    <cellStyle name="Percent 10 2 9 2 2" xfId="34483" xr:uid="{00000000-0005-0000-0000-00003A8B0000}"/>
    <cellStyle name="Percent 10 2 9 3" xfId="34484" xr:uid="{00000000-0005-0000-0000-00003B8B0000}"/>
    <cellStyle name="Percent 10 3" xfId="34485" xr:uid="{00000000-0005-0000-0000-00003C8B0000}"/>
    <cellStyle name="Percent 10 3 10" xfId="34486" xr:uid="{00000000-0005-0000-0000-00003D8B0000}"/>
    <cellStyle name="Percent 10 3 11" xfId="34487" xr:uid="{00000000-0005-0000-0000-00003E8B0000}"/>
    <cellStyle name="Percent 10 3 2" xfId="34488" xr:uid="{00000000-0005-0000-0000-00003F8B0000}"/>
    <cellStyle name="Percent 10 3 2 2" xfId="34489" xr:uid="{00000000-0005-0000-0000-0000408B0000}"/>
    <cellStyle name="Percent 10 3 2 2 2" xfId="34490" xr:uid="{00000000-0005-0000-0000-0000418B0000}"/>
    <cellStyle name="Percent 10 3 2 2 2 2" xfId="34491" xr:uid="{00000000-0005-0000-0000-0000428B0000}"/>
    <cellStyle name="Percent 10 3 2 2 2 2 2" xfId="34492" xr:uid="{00000000-0005-0000-0000-0000438B0000}"/>
    <cellStyle name="Percent 10 3 2 2 2 2 2 2" xfId="34493" xr:uid="{00000000-0005-0000-0000-0000448B0000}"/>
    <cellStyle name="Percent 10 3 2 2 2 2 3" xfId="34494" xr:uid="{00000000-0005-0000-0000-0000458B0000}"/>
    <cellStyle name="Percent 10 3 2 2 2 3" xfId="34495" xr:uid="{00000000-0005-0000-0000-0000468B0000}"/>
    <cellStyle name="Percent 10 3 2 2 2 3 2" xfId="34496" xr:uid="{00000000-0005-0000-0000-0000478B0000}"/>
    <cellStyle name="Percent 10 3 2 2 2 4" xfId="34497" xr:uid="{00000000-0005-0000-0000-0000488B0000}"/>
    <cellStyle name="Percent 10 3 2 2 3" xfId="34498" xr:uid="{00000000-0005-0000-0000-0000498B0000}"/>
    <cellStyle name="Percent 10 3 2 2 3 2" xfId="34499" xr:uid="{00000000-0005-0000-0000-00004A8B0000}"/>
    <cellStyle name="Percent 10 3 2 2 3 2 2" xfId="34500" xr:uid="{00000000-0005-0000-0000-00004B8B0000}"/>
    <cellStyle name="Percent 10 3 2 2 3 3" xfId="34501" xr:uid="{00000000-0005-0000-0000-00004C8B0000}"/>
    <cellStyle name="Percent 10 3 2 2 4" xfId="34502" xr:uid="{00000000-0005-0000-0000-00004D8B0000}"/>
    <cellStyle name="Percent 10 3 2 2 4 2" xfId="34503" xr:uid="{00000000-0005-0000-0000-00004E8B0000}"/>
    <cellStyle name="Percent 10 3 2 2 5" xfId="34504" xr:uid="{00000000-0005-0000-0000-00004F8B0000}"/>
    <cellStyle name="Percent 10 3 2 2 5 2" xfId="34505" xr:uid="{00000000-0005-0000-0000-0000508B0000}"/>
    <cellStyle name="Percent 10 3 2 2 6" xfId="34506" xr:uid="{00000000-0005-0000-0000-0000518B0000}"/>
    <cellStyle name="Percent 10 3 2 2 7" xfId="34507" xr:uid="{00000000-0005-0000-0000-0000528B0000}"/>
    <cellStyle name="Percent 10 3 2 3" xfId="34508" xr:uid="{00000000-0005-0000-0000-0000538B0000}"/>
    <cellStyle name="Percent 10 3 2 3 2" xfId="34509" xr:uid="{00000000-0005-0000-0000-0000548B0000}"/>
    <cellStyle name="Percent 10 3 2 3 2 2" xfId="34510" xr:uid="{00000000-0005-0000-0000-0000558B0000}"/>
    <cellStyle name="Percent 10 3 2 3 2 2 2" xfId="34511" xr:uid="{00000000-0005-0000-0000-0000568B0000}"/>
    <cellStyle name="Percent 10 3 2 3 2 2 2 2" xfId="34512" xr:uid="{00000000-0005-0000-0000-0000578B0000}"/>
    <cellStyle name="Percent 10 3 2 3 2 2 3" xfId="34513" xr:uid="{00000000-0005-0000-0000-0000588B0000}"/>
    <cellStyle name="Percent 10 3 2 3 3" xfId="34514" xr:uid="{00000000-0005-0000-0000-0000598B0000}"/>
    <cellStyle name="Percent 10 3 2 3 3 2" xfId="34515" xr:uid="{00000000-0005-0000-0000-00005A8B0000}"/>
    <cellStyle name="Percent 10 3 2 3 3 2 2" xfId="34516" xr:uid="{00000000-0005-0000-0000-00005B8B0000}"/>
    <cellStyle name="Percent 10 3 2 3 3 3" xfId="34517" xr:uid="{00000000-0005-0000-0000-00005C8B0000}"/>
    <cellStyle name="Percent 10 3 2 3 4" xfId="34518" xr:uid="{00000000-0005-0000-0000-00005D8B0000}"/>
    <cellStyle name="Percent 10 3 2 3 4 2" xfId="34519" xr:uid="{00000000-0005-0000-0000-00005E8B0000}"/>
    <cellStyle name="Percent 10 3 2 3 5" xfId="34520" xr:uid="{00000000-0005-0000-0000-00005F8B0000}"/>
    <cellStyle name="Percent 10 3 2 3 6" xfId="34521" xr:uid="{00000000-0005-0000-0000-0000608B0000}"/>
    <cellStyle name="Percent 10 3 2 4" xfId="34522" xr:uid="{00000000-0005-0000-0000-0000618B0000}"/>
    <cellStyle name="Percent 10 3 2 4 2" xfId="34523" xr:uid="{00000000-0005-0000-0000-0000628B0000}"/>
    <cellStyle name="Percent 10 3 2 4 2 2" xfId="34524" xr:uid="{00000000-0005-0000-0000-0000638B0000}"/>
    <cellStyle name="Percent 10 3 2 4 2 2 2" xfId="34525" xr:uid="{00000000-0005-0000-0000-0000648B0000}"/>
    <cellStyle name="Percent 10 3 2 4 2 3" xfId="34526" xr:uid="{00000000-0005-0000-0000-0000658B0000}"/>
    <cellStyle name="Percent 10 3 2 5" xfId="34527" xr:uid="{00000000-0005-0000-0000-0000668B0000}"/>
    <cellStyle name="Percent 10 3 2 5 2" xfId="34528" xr:uid="{00000000-0005-0000-0000-0000678B0000}"/>
    <cellStyle name="Percent 10 3 2 5 2 2" xfId="34529" xr:uid="{00000000-0005-0000-0000-0000688B0000}"/>
    <cellStyle name="Percent 10 3 2 5 3" xfId="34530" xr:uid="{00000000-0005-0000-0000-0000698B0000}"/>
    <cellStyle name="Percent 10 3 2 6" xfId="34531" xr:uid="{00000000-0005-0000-0000-00006A8B0000}"/>
    <cellStyle name="Percent 10 3 2 6 2" xfId="34532" xr:uid="{00000000-0005-0000-0000-00006B8B0000}"/>
    <cellStyle name="Percent 10 3 2 7" xfId="34533" xr:uid="{00000000-0005-0000-0000-00006C8B0000}"/>
    <cellStyle name="Percent 10 3 2 7 2" xfId="34534" xr:uid="{00000000-0005-0000-0000-00006D8B0000}"/>
    <cellStyle name="Percent 10 3 2 8" xfId="34535" xr:uid="{00000000-0005-0000-0000-00006E8B0000}"/>
    <cellStyle name="Percent 10 3 2 9" xfId="34536" xr:uid="{00000000-0005-0000-0000-00006F8B0000}"/>
    <cellStyle name="Percent 10 3 3" xfId="34537" xr:uid="{00000000-0005-0000-0000-0000708B0000}"/>
    <cellStyle name="Percent 10 3 3 2" xfId="34538" xr:uid="{00000000-0005-0000-0000-0000718B0000}"/>
    <cellStyle name="Percent 10 3 3 2 2" xfId="34539" xr:uid="{00000000-0005-0000-0000-0000728B0000}"/>
    <cellStyle name="Percent 10 3 3 2 2 2" xfId="34540" xr:uid="{00000000-0005-0000-0000-0000738B0000}"/>
    <cellStyle name="Percent 10 3 3 2 2 2 2" xfId="34541" xr:uid="{00000000-0005-0000-0000-0000748B0000}"/>
    <cellStyle name="Percent 10 3 3 2 2 2 2 2" xfId="34542" xr:uid="{00000000-0005-0000-0000-0000758B0000}"/>
    <cellStyle name="Percent 10 3 3 2 2 2 3" xfId="34543" xr:uid="{00000000-0005-0000-0000-0000768B0000}"/>
    <cellStyle name="Percent 10 3 3 2 2 3" xfId="34544" xr:uid="{00000000-0005-0000-0000-0000778B0000}"/>
    <cellStyle name="Percent 10 3 3 2 2 3 2" xfId="34545" xr:uid="{00000000-0005-0000-0000-0000788B0000}"/>
    <cellStyle name="Percent 10 3 3 2 2 4" xfId="34546" xr:uid="{00000000-0005-0000-0000-0000798B0000}"/>
    <cellStyle name="Percent 10 3 3 2 3" xfId="34547" xr:uid="{00000000-0005-0000-0000-00007A8B0000}"/>
    <cellStyle name="Percent 10 3 3 2 3 2" xfId="34548" xr:uid="{00000000-0005-0000-0000-00007B8B0000}"/>
    <cellStyle name="Percent 10 3 3 2 3 2 2" xfId="34549" xr:uid="{00000000-0005-0000-0000-00007C8B0000}"/>
    <cellStyle name="Percent 10 3 3 2 3 3" xfId="34550" xr:uid="{00000000-0005-0000-0000-00007D8B0000}"/>
    <cellStyle name="Percent 10 3 3 2 4" xfId="34551" xr:uid="{00000000-0005-0000-0000-00007E8B0000}"/>
    <cellStyle name="Percent 10 3 3 2 4 2" xfId="34552" xr:uid="{00000000-0005-0000-0000-00007F8B0000}"/>
    <cellStyle name="Percent 10 3 3 2 5" xfId="34553" xr:uid="{00000000-0005-0000-0000-0000808B0000}"/>
    <cellStyle name="Percent 10 3 3 2 5 2" xfId="34554" xr:uid="{00000000-0005-0000-0000-0000818B0000}"/>
    <cellStyle name="Percent 10 3 3 2 6" xfId="34555" xr:uid="{00000000-0005-0000-0000-0000828B0000}"/>
    <cellStyle name="Percent 10 3 3 2 7" xfId="34556" xr:uid="{00000000-0005-0000-0000-0000838B0000}"/>
    <cellStyle name="Percent 10 3 3 3" xfId="34557" xr:uid="{00000000-0005-0000-0000-0000848B0000}"/>
    <cellStyle name="Percent 10 3 3 3 2" xfId="34558" xr:uid="{00000000-0005-0000-0000-0000858B0000}"/>
    <cellStyle name="Percent 10 3 3 3 2 2" xfId="34559" xr:uid="{00000000-0005-0000-0000-0000868B0000}"/>
    <cellStyle name="Percent 10 3 3 3 2 2 2" xfId="34560" xr:uid="{00000000-0005-0000-0000-0000878B0000}"/>
    <cellStyle name="Percent 10 3 3 3 2 2 2 2" xfId="34561" xr:uid="{00000000-0005-0000-0000-0000888B0000}"/>
    <cellStyle name="Percent 10 3 3 3 2 2 3" xfId="34562" xr:uid="{00000000-0005-0000-0000-0000898B0000}"/>
    <cellStyle name="Percent 10 3 3 3 3" xfId="34563" xr:uid="{00000000-0005-0000-0000-00008A8B0000}"/>
    <cellStyle name="Percent 10 3 3 3 3 2" xfId="34564" xr:uid="{00000000-0005-0000-0000-00008B8B0000}"/>
    <cellStyle name="Percent 10 3 3 3 3 2 2" xfId="34565" xr:uid="{00000000-0005-0000-0000-00008C8B0000}"/>
    <cellStyle name="Percent 10 3 3 3 3 3" xfId="34566" xr:uid="{00000000-0005-0000-0000-00008D8B0000}"/>
    <cellStyle name="Percent 10 3 3 3 4" xfId="34567" xr:uid="{00000000-0005-0000-0000-00008E8B0000}"/>
    <cellStyle name="Percent 10 3 3 3 4 2" xfId="34568" xr:uid="{00000000-0005-0000-0000-00008F8B0000}"/>
    <cellStyle name="Percent 10 3 3 3 5" xfId="34569" xr:uid="{00000000-0005-0000-0000-0000908B0000}"/>
    <cellStyle name="Percent 10 3 3 3 6" xfId="34570" xr:uid="{00000000-0005-0000-0000-0000918B0000}"/>
    <cellStyle name="Percent 10 3 3 4" xfId="34571" xr:uid="{00000000-0005-0000-0000-0000928B0000}"/>
    <cellStyle name="Percent 10 3 3 4 2" xfId="34572" xr:uid="{00000000-0005-0000-0000-0000938B0000}"/>
    <cellStyle name="Percent 10 3 3 4 2 2" xfId="34573" xr:uid="{00000000-0005-0000-0000-0000948B0000}"/>
    <cellStyle name="Percent 10 3 3 4 2 2 2" xfId="34574" xr:uid="{00000000-0005-0000-0000-0000958B0000}"/>
    <cellStyle name="Percent 10 3 3 4 2 3" xfId="34575" xr:uid="{00000000-0005-0000-0000-0000968B0000}"/>
    <cellStyle name="Percent 10 3 3 5" xfId="34576" xr:uid="{00000000-0005-0000-0000-0000978B0000}"/>
    <cellStyle name="Percent 10 3 3 5 2" xfId="34577" xr:uid="{00000000-0005-0000-0000-0000988B0000}"/>
    <cellStyle name="Percent 10 3 3 5 2 2" xfId="34578" xr:uid="{00000000-0005-0000-0000-0000998B0000}"/>
    <cellStyle name="Percent 10 3 3 5 3" xfId="34579" xr:uid="{00000000-0005-0000-0000-00009A8B0000}"/>
    <cellStyle name="Percent 10 3 3 6" xfId="34580" xr:uid="{00000000-0005-0000-0000-00009B8B0000}"/>
    <cellStyle name="Percent 10 3 3 6 2" xfId="34581" xr:uid="{00000000-0005-0000-0000-00009C8B0000}"/>
    <cellStyle name="Percent 10 3 3 7" xfId="34582" xr:uid="{00000000-0005-0000-0000-00009D8B0000}"/>
    <cellStyle name="Percent 10 3 3 7 2" xfId="34583" xr:uid="{00000000-0005-0000-0000-00009E8B0000}"/>
    <cellStyle name="Percent 10 3 3 8" xfId="34584" xr:uid="{00000000-0005-0000-0000-00009F8B0000}"/>
    <cellStyle name="Percent 10 3 3 9" xfId="34585" xr:uid="{00000000-0005-0000-0000-0000A08B0000}"/>
    <cellStyle name="Percent 10 3 4" xfId="34586" xr:uid="{00000000-0005-0000-0000-0000A18B0000}"/>
    <cellStyle name="Percent 10 3 4 2" xfId="34587" xr:uid="{00000000-0005-0000-0000-0000A28B0000}"/>
    <cellStyle name="Percent 10 3 4 2 2" xfId="34588" xr:uid="{00000000-0005-0000-0000-0000A38B0000}"/>
    <cellStyle name="Percent 10 3 4 2 2 2" xfId="34589" xr:uid="{00000000-0005-0000-0000-0000A48B0000}"/>
    <cellStyle name="Percent 10 3 4 2 2 2 2" xfId="34590" xr:uid="{00000000-0005-0000-0000-0000A58B0000}"/>
    <cellStyle name="Percent 10 3 4 2 2 3" xfId="34591" xr:uid="{00000000-0005-0000-0000-0000A68B0000}"/>
    <cellStyle name="Percent 10 3 4 2 3" xfId="34592" xr:uid="{00000000-0005-0000-0000-0000A78B0000}"/>
    <cellStyle name="Percent 10 3 4 2 3 2" xfId="34593" xr:uid="{00000000-0005-0000-0000-0000A88B0000}"/>
    <cellStyle name="Percent 10 3 4 2 4" xfId="34594" xr:uid="{00000000-0005-0000-0000-0000A98B0000}"/>
    <cellStyle name="Percent 10 3 4 3" xfId="34595" xr:uid="{00000000-0005-0000-0000-0000AA8B0000}"/>
    <cellStyle name="Percent 10 3 4 3 2" xfId="34596" xr:uid="{00000000-0005-0000-0000-0000AB8B0000}"/>
    <cellStyle name="Percent 10 3 4 3 2 2" xfId="34597" xr:uid="{00000000-0005-0000-0000-0000AC8B0000}"/>
    <cellStyle name="Percent 10 3 4 3 3" xfId="34598" xr:uid="{00000000-0005-0000-0000-0000AD8B0000}"/>
    <cellStyle name="Percent 10 3 4 4" xfId="34599" xr:uid="{00000000-0005-0000-0000-0000AE8B0000}"/>
    <cellStyle name="Percent 10 3 4 4 2" xfId="34600" xr:uid="{00000000-0005-0000-0000-0000AF8B0000}"/>
    <cellStyle name="Percent 10 3 4 5" xfId="34601" xr:uid="{00000000-0005-0000-0000-0000B08B0000}"/>
    <cellStyle name="Percent 10 3 4 5 2" xfId="34602" xr:uid="{00000000-0005-0000-0000-0000B18B0000}"/>
    <cellStyle name="Percent 10 3 4 6" xfId="34603" xr:uid="{00000000-0005-0000-0000-0000B28B0000}"/>
    <cellStyle name="Percent 10 3 4 7" xfId="34604" xr:uid="{00000000-0005-0000-0000-0000B38B0000}"/>
    <cellStyle name="Percent 10 3 5" xfId="34605" xr:uid="{00000000-0005-0000-0000-0000B48B0000}"/>
    <cellStyle name="Percent 10 3 5 2" xfId="34606" xr:uid="{00000000-0005-0000-0000-0000B58B0000}"/>
    <cellStyle name="Percent 10 3 5 2 2" xfId="34607" xr:uid="{00000000-0005-0000-0000-0000B68B0000}"/>
    <cellStyle name="Percent 10 3 5 2 2 2" xfId="34608" xr:uid="{00000000-0005-0000-0000-0000B78B0000}"/>
    <cellStyle name="Percent 10 3 5 2 2 2 2" xfId="34609" xr:uid="{00000000-0005-0000-0000-0000B88B0000}"/>
    <cellStyle name="Percent 10 3 5 2 2 3" xfId="34610" xr:uid="{00000000-0005-0000-0000-0000B98B0000}"/>
    <cellStyle name="Percent 10 3 5 3" xfId="34611" xr:uid="{00000000-0005-0000-0000-0000BA8B0000}"/>
    <cellStyle name="Percent 10 3 5 3 2" xfId="34612" xr:uid="{00000000-0005-0000-0000-0000BB8B0000}"/>
    <cellStyle name="Percent 10 3 5 3 2 2" xfId="34613" xr:uid="{00000000-0005-0000-0000-0000BC8B0000}"/>
    <cellStyle name="Percent 10 3 5 3 3" xfId="34614" xr:uid="{00000000-0005-0000-0000-0000BD8B0000}"/>
    <cellStyle name="Percent 10 3 5 4" xfId="34615" xr:uid="{00000000-0005-0000-0000-0000BE8B0000}"/>
    <cellStyle name="Percent 10 3 5 4 2" xfId="34616" xr:uid="{00000000-0005-0000-0000-0000BF8B0000}"/>
    <cellStyle name="Percent 10 3 5 5" xfId="34617" xr:uid="{00000000-0005-0000-0000-0000C08B0000}"/>
    <cellStyle name="Percent 10 3 5 6" xfId="34618" xr:uid="{00000000-0005-0000-0000-0000C18B0000}"/>
    <cellStyle name="Percent 10 3 6" xfId="34619" xr:uid="{00000000-0005-0000-0000-0000C28B0000}"/>
    <cellStyle name="Percent 10 3 6 2" xfId="34620" xr:uid="{00000000-0005-0000-0000-0000C38B0000}"/>
    <cellStyle name="Percent 10 3 6 2 2" xfId="34621" xr:uid="{00000000-0005-0000-0000-0000C48B0000}"/>
    <cellStyle name="Percent 10 3 6 2 2 2" xfId="34622" xr:uid="{00000000-0005-0000-0000-0000C58B0000}"/>
    <cellStyle name="Percent 10 3 6 2 3" xfId="34623" xr:uid="{00000000-0005-0000-0000-0000C68B0000}"/>
    <cellStyle name="Percent 10 3 7" xfId="34624" xr:uid="{00000000-0005-0000-0000-0000C78B0000}"/>
    <cellStyle name="Percent 10 3 7 2" xfId="34625" xr:uid="{00000000-0005-0000-0000-0000C88B0000}"/>
    <cellStyle name="Percent 10 3 7 2 2" xfId="34626" xr:uid="{00000000-0005-0000-0000-0000C98B0000}"/>
    <cellStyle name="Percent 10 3 7 3" xfId="34627" xr:uid="{00000000-0005-0000-0000-0000CA8B0000}"/>
    <cellStyle name="Percent 10 3 8" xfId="34628" xr:uid="{00000000-0005-0000-0000-0000CB8B0000}"/>
    <cellStyle name="Percent 10 3 8 2" xfId="34629" xr:uid="{00000000-0005-0000-0000-0000CC8B0000}"/>
    <cellStyle name="Percent 10 3 9" xfId="34630" xr:uid="{00000000-0005-0000-0000-0000CD8B0000}"/>
    <cellStyle name="Percent 10 3 9 2" xfId="34631" xr:uid="{00000000-0005-0000-0000-0000CE8B0000}"/>
    <cellStyle name="Percent 10 4" xfId="34632" xr:uid="{00000000-0005-0000-0000-0000CF8B0000}"/>
    <cellStyle name="Percent 10 4 2" xfId="34633" xr:uid="{00000000-0005-0000-0000-0000D08B0000}"/>
    <cellStyle name="Percent 10 4 2 2" xfId="34634" xr:uid="{00000000-0005-0000-0000-0000D18B0000}"/>
    <cellStyle name="Percent 10 4 2 2 2" xfId="34635" xr:uid="{00000000-0005-0000-0000-0000D28B0000}"/>
    <cellStyle name="Percent 10 4 2 2 2 2" xfId="34636" xr:uid="{00000000-0005-0000-0000-0000D38B0000}"/>
    <cellStyle name="Percent 10 4 2 2 2 2 2" xfId="34637" xr:uid="{00000000-0005-0000-0000-0000D48B0000}"/>
    <cellStyle name="Percent 10 4 2 2 2 3" xfId="34638" xr:uid="{00000000-0005-0000-0000-0000D58B0000}"/>
    <cellStyle name="Percent 10 4 2 2 3" xfId="34639" xr:uid="{00000000-0005-0000-0000-0000D68B0000}"/>
    <cellStyle name="Percent 10 4 2 2 3 2" xfId="34640" xr:uid="{00000000-0005-0000-0000-0000D78B0000}"/>
    <cellStyle name="Percent 10 4 2 2 4" xfId="34641" xr:uid="{00000000-0005-0000-0000-0000D88B0000}"/>
    <cellStyle name="Percent 10 4 2 3" xfId="34642" xr:uid="{00000000-0005-0000-0000-0000D98B0000}"/>
    <cellStyle name="Percent 10 4 2 3 2" xfId="34643" xr:uid="{00000000-0005-0000-0000-0000DA8B0000}"/>
    <cellStyle name="Percent 10 4 2 3 2 2" xfId="34644" xr:uid="{00000000-0005-0000-0000-0000DB8B0000}"/>
    <cellStyle name="Percent 10 4 2 3 3" xfId="34645" xr:uid="{00000000-0005-0000-0000-0000DC8B0000}"/>
    <cellStyle name="Percent 10 4 2 4" xfId="34646" xr:uid="{00000000-0005-0000-0000-0000DD8B0000}"/>
    <cellStyle name="Percent 10 4 2 4 2" xfId="34647" xr:uid="{00000000-0005-0000-0000-0000DE8B0000}"/>
    <cellStyle name="Percent 10 4 2 5" xfId="34648" xr:uid="{00000000-0005-0000-0000-0000DF8B0000}"/>
    <cellStyle name="Percent 10 4 2 5 2" xfId="34649" xr:uid="{00000000-0005-0000-0000-0000E08B0000}"/>
    <cellStyle name="Percent 10 4 2 6" xfId="34650" xr:uid="{00000000-0005-0000-0000-0000E18B0000}"/>
    <cellStyle name="Percent 10 4 2 7" xfId="34651" xr:uid="{00000000-0005-0000-0000-0000E28B0000}"/>
    <cellStyle name="Percent 10 4 3" xfId="34652" xr:uid="{00000000-0005-0000-0000-0000E38B0000}"/>
    <cellStyle name="Percent 10 4 3 2" xfId="34653" xr:uid="{00000000-0005-0000-0000-0000E48B0000}"/>
    <cellStyle name="Percent 10 4 3 2 2" xfId="34654" xr:uid="{00000000-0005-0000-0000-0000E58B0000}"/>
    <cellStyle name="Percent 10 4 3 2 2 2" xfId="34655" xr:uid="{00000000-0005-0000-0000-0000E68B0000}"/>
    <cellStyle name="Percent 10 4 3 2 2 2 2" xfId="34656" xr:uid="{00000000-0005-0000-0000-0000E78B0000}"/>
    <cellStyle name="Percent 10 4 3 2 2 3" xfId="34657" xr:uid="{00000000-0005-0000-0000-0000E88B0000}"/>
    <cellStyle name="Percent 10 4 3 3" xfId="34658" xr:uid="{00000000-0005-0000-0000-0000E98B0000}"/>
    <cellStyle name="Percent 10 4 3 3 2" xfId="34659" xr:uid="{00000000-0005-0000-0000-0000EA8B0000}"/>
    <cellStyle name="Percent 10 4 3 3 2 2" xfId="34660" xr:uid="{00000000-0005-0000-0000-0000EB8B0000}"/>
    <cellStyle name="Percent 10 4 3 3 3" xfId="34661" xr:uid="{00000000-0005-0000-0000-0000EC8B0000}"/>
    <cellStyle name="Percent 10 4 3 4" xfId="34662" xr:uid="{00000000-0005-0000-0000-0000ED8B0000}"/>
    <cellStyle name="Percent 10 4 3 4 2" xfId="34663" xr:uid="{00000000-0005-0000-0000-0000EE8B0000}"/>
    <cellStyle name="Percent 10 4 3 5" xfId="34664" xr:uid="{00000000-0005-0000-0000-0000EF8B0000}"/>
    <cellStyle name="Percent 10 4 3 6" xfId="34665" xr:uid="{00000000-0005-0000-0000-0000F08B0000}"/>
    <cellStyle name="Percent 10 4 4" xfId="34666" xr:uid="{00000000-0005-0000-0000-0000F18B0000}"/>
    <cellStyle name="Percent 10 4 4 2" xfId="34667" xr:uid="{00000000-0005-0000-0000-0000F28B0000}"/>
    <cellStyle name="Percent 10 4 4 2 2" xfId="34668" xr:uid="{00000000-0005-0000-0000-0000F38B0000}"/>
    <cellStyle name="Percent 10 4 4 2 2 2" xfId="34669" xr:uid="{00000000-0005-0000-0000-0000F48B0000}"/>
    <cellStyle name="Percent 10 4 4 2 3" xfId="34670" xr:uid="{00000000-0005-0000-0000-0000F58B0000}"/>
    <cellStyle name="Percent 10 4 5" xfId="34671" xr:uid="{00000000-0005-0000-0000-0000F68B0000}"/>
    <cellStyle name="Percent 10 4 5 2" xfId="34672" xr:uid="{00000000-0005-0000-0000-0000F78B0000}"/>
    <cellStyle name="Percent 10 4 5 2 2" xfId="34673" xr:uid="{00000000-0005-0000-0000-0000F88B0000}"/>
    <cellStyle name="Percent 10 4 5 3" xfId="34674" xr:uid="{00000000-0005-0000-0000-0000F98B0000}"/>
    <cellStyle name="Percent 10 4 6" xfId="34675" xr:uid="{00000000-0005-0000-0000-0000FA8B0000}"/>
    <cellStyle name="Percent 10 4 6 2" xfId="34676" xr:uid="{00000000-0005-0000-0000-0000FB8B0000}"/>
    <cellStyle name="Percent 10 4 7" xfId="34677" xr:uid="{00000000-0005-0000-0000-0000FC8B0000}"/>
    <cellStyle name="Percent 10 4 7 2" xfId="34678" xr:uid="{00000000-0005-0000-0000-0000FD8B0000}"/>
    <cellStyle name="Percent 10 4 8" xfId="34679" xr:uid="{00000000-0005-0000-0000-0000FE8B0000}"/>
    <cellStyle name="Percent 10 4 9" xfId="34680" xr:uid="{00000000-0005-0000-0000-0000FF8B0000}"/>
    <cellStyle name="Percent 10 5" xfId="34681" xr:uid="{00000000-0005-0000-0000-0000008C0000}"/>
    <cellStyle name="Percent 10 5 10" xfId="38157" xr:uid="{00000000-0005-0000-0000-0000018C0000}"/>
    <cellStyle name="Percent 10 5 2" xfId="34682" xr:uid="{00000000-0005-0000-0000-0000028C0000}"/>
    <cellStyle name="Percent 10 5 2 2" xfId="34683" xr:uid="{00000000-0005-0000-0000-0000038C0000}"/>
    <cellStyle name="Percent 10 5 2 2 2" xfId="34684" xr:uid="{00000000-0005-0000-0000-0000048C0000}"/>
    <cellStyle name="Percent 10 5 2 2 2 2" xfId="34685" xr:uid="{00000000-0005-0000-0000-0000058C0000}"/>
    <cellStyle name="Percent 10 5 2 2 2 2 2" xfId="34686" xr:uid="{00000000-0005-0000-0000-0000068C0000}"/>
    <cellStyle name="Percent 10 5 2 2 2 3" xfId="34687" xr:uid="{00000000-0005-0000-0000-0000078C0000}"/>
    <cellStyle name="Percent 10 5 2 2 3" xfId="34688" xr:uid="{00000000-0005-0000-0000-0000088C0000}"/>
    <cellStyle name="Percent 10 5 2 2 3 2" xfId="34689" xr:uid="{00000000-0005-0000-0000-0000098C0000}"/>
    <cellStyle name="Percent 10 5 2 2 4" xfId="34690" xr:uid="{00000000-0005-0000-0000-00000A8C0000}"/>
    <cellStyle name="Percent 10 5 2 3" xfId="34691" xr:uid="{00000000-0005-0000-0000-00000B8C0000}"/>
    <cellStyle name="Percent 10 5 2 3 2" xfId="34692" xr:uid="{00000000-0005-0000-0000-00000C8C0000}"/>
    <cellStyle name="Percent 10 5 2 3 2 2" xfId="34693" xr:uid="{00000000-0005-0000-0000-00000D8C0000}"/>
    <cellStyle name="Percent 10 5 2 3 3" xfId="34694" xr:uid="{00000000-0005-0000-0000-00000E8C0000}"/>
    <cellStyle name="Percent 10 5 2 4" xfId="34695" xr:uid="{00000000-0005-0000-0000-00000F8C0000}"/>
    <cellStyle name="Percent 10 5 2 4 2" xfId="34696" xr:uid="{00000000-0005-0000-0000-0000108C0000}"/>
    <cellStyle name="Percent 10 5 2 5" xfId="34697" xr:uid="{00000000-0005-0000-0000-0000118C0000}"/>
    <cellStyle name="Percent 10 5 2 5 2" xfId="34698" xr:uid="{00000000-0005-0000-0000-0000128C0000}"/>
    <cellStyle name="Percent 10 5 2 6" xfId="34699" xr:uid="{00000000-0005-0000-0000-0000138C0000}"/>
    <cellStyle name="Percent 10 5 2 7" xfId="34700" xr:uid="{00000000-0005-0000-0000-0000148C0000}"/>
    <cellStyle name="Percent 10 5 3" xfId="34701" xr:uid="{00000000-0005-0000-0000-0000158C0000}"/>
    <cellStyle name="Percent 10 5 3 2" xfId="34702" xr:uid="{00000000-0005-0000-0000-0000168C0000}"/>
    <cellStyle name="Percent 10 5 3 2 2" xfId="34703" xr:uid="{00000000-0005-0000-0000-0000178C0000}"/>
    <cellStyle name="Percent 10 5 3 2 2 2" xfId="34704" xr:uid="{00000000-0005-0000-0000-0000188C0000}"/>
    <cellStyle name="Percent 10 5 3 2 2 2 2" xfId="34705" xr:uid="{00000000-0005-0000-0000-0000198C0000}"/>
    <cellStyle name="Percent 10 5 3 2 2 3" xfId="34706" xr:uid="{00000000-0005-0000-0000-00001A8C0000}"/>
    <cellStyle name="Percent 10 5 3 3" xfId="34707" xr:uid="{00000000-0005-0000-0000-00001B8C0000}"/>
    <cellStyle name="Percent 10 5 3 3 2" xfId="34708" xr:uid="{00000000-0005-0000-0000-00001C8C0000}"/>
    <cellStyle name="Percent 10 5 3 3 2 2" xfId="34709" xr:uid="{00000000-0005-0000-0000-00001D8C0000}"/>
    <cellStyle name="Percent 10 5 3 3 3" xfId="34710" xr:uid="{00000000-0005-0000-0000-00001E8C0000}"/>
    <cellStyle name="Percent 10 5 3 4" xfId="34711" xr:uid="{00000000-0005-0000-0000-00001F8C0000}"/>
    <cellStyle name="Percent 10 5 3 4 2" xfId="34712" xr:uid="{00000000-0005-0000-0000-0000208C0000}"/>
    <cellStyle name="Percent 10 5 3 5" xfId="34713" xr:uid="{00000000-0005-0000-0000-0000218C0000}"/>
    <cellStyle name="Percent 10 5 3 6" xfId="34714" xr:uid="{00000000-0005-0000-0000-0000228C0000}"/>
    <cellStyle name="Percent 10 5 4" xfId="34715" xr:uid="{00000000-0005-0000-0000-0000238C0000}"/>
    <cellStyle name="Percent 10 5 4 2" xfId="34716" xr:uid="{00000000-0005-0000-0000-0000248C0000}"/>
    <cellStyle name="Percent 10 5 4 2 2" xfId="34717" xr:uid="{00000000-0005-0000-0000-0000258C0000}"/>
    <cellStyle name="Percent 10 5 4 2 2 2" xfId="34718" xr:uid="{00000000-0005-0000-0000-0000268C0000}"/>
    <cellStyle name="Percent 10 5 4 2 3" xfId="34719" xr:uid="{00000000-0005-0000-0000-0000278C0000}"/>
    <cellStyle name="Percent 10 5 5" xfId="34720" xr:uid="{00000000-0005-0000-0000-0000288C0000}"/>
    <cellStyle name="Percent 10 5 5 2" xfId="34721" xr:uid="{00000000-0005-0000-0000-0000298C0000}"/>
    <cellStyle name="Percent 10 5 5 2 2" xfId="34722" xr:uid="{00000000-0005-0000-0000-00002A8C0000}"/>
    <cellStyle name="Percent 10 5 5 3" xfId="34723" xr:uid="{00000000-0005-0000-0000-00002B8C0000}"/>
    <cellStyle name="Percent 10 5 6" xfId="34724" xr:uid="{00000000-0005-0000-0000-00002C8C0000}"/>
    <cellStyle name="Percent 10 5 6 2" xfId="34725" xr:uid="{00000000-0005-0000-0000-00002D8C0000}"/>
    <cellStyle name="Percent 10 5 7" xfId="34726" xr:uid="{00000000-0005-0000-0000-00002E8C0000}"/>
    <cellStyle name="Percent 10 5 7 2" xfId="34727" xr:uid="{00000000-0005-0000-0000-00002F8C0000}"/>
    <cellStyle name="Percent 10 5 8" xfId="34728" xr:uid="{00000000-0005-0000-0000-0000308C0000}"/>
    <cellStyle name="Percent 10 5 9" xfId="34729" xr:uid="{00000000-0005-0000-0000-0000318C0000}"/>
    <cellStyle name="Percent 10 6" xfId="34730" xr:uid="{00000000-0005-0000-0000-0000328C0000}"/>
    <cellStyle name="Percent 10 6 2" xfId="34731" xr:uid="{00000000-0005-0000-0000-0000338C0000}"/>
    <cellStyle name="Percent 10 6 2 2" xfId="34732" xr:uid="{00000000-0005-0000-0000-0000348C0000}"/>
    <cellStyle name="Percent 10 6 2 2 2" xfId="34733" xr:uid="{00000000-0005-0000-0000-0000358C0000}"/>
    <cellStyle name="Percent 10 6 2 2 2 2" xfId="34734" xr:uid="{00000000-0005-0000-0000-0000368C0000}"/>
    <cellStyle name="Percent 10 6 2 2 3" xfId="34735" xr:uid="{00000000-0005-0000-0000-0000378C0000}"/>
    <cellStyle name="Percent 10 6 2 3" xfId="34736" xr:uid="{00000000-0005-0000-0000-0000388C0000}"/>
    <cellStyle name="Percent 10 6 2 3 2" xfId="34737" xr:uid="{00000000-0005-0000-0000-0000398C0000}"/>
    <cellStyle name="Percent 10 6 2 4" xfId="34738" xr:uid="{00000000-0005-0000-0000-00003A8C0000}"/>
    <cellStyle name="Percent 10 6 3" xfId="34739" xr:uid="{00000000-0005-0000-0000-00003B8C0000}"/>
    <cellStyle name="Percent 10 6 3 2" xfId="34740" xr:uid="{00000000-0005-0000-0000-00003C8C0000}"/>
    <cellStyle name="Percent 10 6 3 2 2" xfId="34741" xr:uid="{00000000-0005-0000-0000-00003D8C0000}"/>
    <cellStyle name="Percent 10 6 3 3" xfId="34742" xr:uid="{00000000-0005-0000-0000-00003E8C0000}"/>
    <cellStyle name="Percent 10 6 4" xfId="34743" xr:uid="{00000000-0005-0000-0000-00003F8C0000}"/>
    <cellStyle name="Percent 10 6 4 2" xfId="34744" xr:uid="{00000000-0005-0000-0000-0000408C0000}"/>
    <cellStyle name="Percent 10 6 5" xfId="34745" xr:uid="{00000000-0005-0000-0000-0000418C0000}"/>
    <cellStyle name="Percent 10 6 5 2" xfId="34746" xr:uid="{00000000-0005-0000-0000-0000428C0000}"/>
    <cellStyle name="Percent 10 6 6" xfId="34747" xr:uid="{00000000-0005-0000-0000-0000438C0000}"/>
    <cellStyle name="Percent 10 6 7" xfId="34748" xr:uid="{00000000-0005-0000-0000-0000448C0000}"/>
    <cellStyle name="Percent 10 7" xfId="34749" xr:uid="{00000000-0005-0000-0000-0000458C0000}"/>
    <cellStyle name="Percent 10 7 2" xfId="34750" xr:uid="{00000000-0005-0000-0000-0000468C0000}"/>
    <cellStyle name="Percent 10 7 2 2" xfId="34751" xr:uid="{00000000-0005-0000-0000-0000478C0000}"/>
    <cellStyle name="Percent 10 7 2 2 2" xfId="34752" xr:uid="{00000000-0005-0000-0000-0000488C0000}"/>
    <cellStyle name="Percent 10 7 2 2 2 2" xfId="34753" xr:uid="{00000000-0005-0000-0000-0000498C0000}"/>
    <cellStyle name="Percent 10 7 2 2 3" xfId="34754" xr:uid="{00000000-0005-0000-0000-00004A8C0000}"/>
    <cellStyle name="Percent 10 7 2 3" xfId="34755" xr:uid="{00000000-0005-0000-0000-00004B8C0000}"/>
    <cellStyle name="Percent 10 7 2 3 2" xfId="34756" xr:uid="{00000000-0005-0000-0000-00004C8C0000}"/>
    <cellStyle name="Percent 10 7 2 4" xfId="34757" xr:uid="{00000000-0005-0000-0000-00004D8C0000}"/>
    <cellStyle name="Percent 10 7 3" xfId="34758" xr:uid="{00000000-0005-0000-0000-00004E8C0000}"/>
    <cellStyle name="Percent 10 7 3 2" xfId="34759" xr:uid="{00000000-0005-0000-0000-00004F8C0000}"/>
    <cellStyle name="Percent 10 7 3 2 2" xfId="34760" xr:uid="{00000000-0005-0000-0000-0000508C0000}"/>
    <cellStyle name="Percent 10 7 3 3" xfId="34761" xr:uid="{00000000-0005-0000-0000-0000518C0000}"/>
    <cellStyle name="Percent 10 7 4" xfId="34762" xr:uid="{00000000-0005-0000-0000-0000528C0000}"/>
    <cellStyle name="Percent 10 7 4 2" xfId="34763" xr:uid="{00000000-0005-0000-0000-0000538C0000}"/>
    <cellStyle name="Percent 10 7 5" xfId="34764" xr:uid="{00000000-0005-0000-0000-0000548C0000}"/>
    <cellStyle name="Percent 10 7 5 2" xfId="34765" xr:uid="{00000000-0005-0000-0000-0000558C0000}"/>
    <cellStyle name="Percent 10 7 6" xfId="34766" xr:uid="{00000000-0005-0000-0000-0000568C0000}"/>
    <cellStyle name="Percent 10 7 7" xfId="34767" xr:uid="{00000000-0005-0000-0000-0000578C0000}"/>
    <cellStyle name="Percent 10 8" xfId="34768" xr:uid="{00000000-0005-0000-0000-0000588C0000}"/>
    <cellStyle name="Percent 10 8 2" xfId="34769" xr:uid="{00000000-0005-0000-0000-0000598C0000}"/>
    <cellStyle name="Percent 10 8 2 2" xfId="34770" xr:uid="{00000000-0005-0000-0000-00005A8C0000}"/>
    <cellStyle name="Percent 10 8 2 2 2" xfId="34771" xr:uid="{00000000-0005-0000-0000-00005B8C0000}"/>
    <cellStyle name="Percent 10 8 2 3" xfId="34772" xr:uid="{00000000-0005-0000-0000-00005C8C0000}"/>
    <cellStyle name="Percent 10 9" xfId="34773" xr:uid="{00000000-0005-0000-0000-00005D8C0000}"/>
    <cellStyle name="Percent 10 9 2" xfId="34774" xr:uid="{00000000-0005-0000-0000-00005E8C0000}"/>
    <cellStyle name="Percent 10 9 2 2" xfId="34775" xr:uid="{00000000-0005-0000-0000-00005F8C0000}"/>
    <cellStyle name="Percent 10 9 3" xfId="34776" xr:uid="{00000000-0005-0000-0000-0000608C0000}"/>
    <cellStyle name="Percent 11" xfId="34777" xr:uid="{00000000-0005-0000-0000-0000618C0000}"/>
    <cellStyle name="Percent 11 2" xfId="34778" xr:uid="{00000000-0005-0000-0000-0000628C0000}"/>
    <cellStyle name="Percent 11 2 2" xfId="38159" xr:uid="{00000000-0005-0000-0000-0000638C0000}"/>
    <cellStyle name="Percent 11 2 2 2" xfId="38160" xr:uid="{00000000-0005-0000-0000-0000648C0000}"/>
    <cellStyle name="Percent 11 2 2 2 2" xfId="38161" xr:uid="{00000000-0005-0000-0000-0000658C0000}"/>
    <cellStyle name="Percent 11 2 3" xfId="38158" xr:uid="{00000000-0005-0000-0000-0000668C0000}"/>
    <cellStyle name="Percent 11 3" xfId="34779" xr:uid="{00000000-0005-0000-0000-0000678C0000}"/>
    <cellStyle name="Percent 12" xfId="34780" xr:uid="{00000000-0005-0000-0000-0000688C0000}"/>
    <cellStyle name="Percent 12 2" xfId="38162" xr:uid="{00000000-0005-0000-0000-0000698C0000}"/>
    <cellStyle name="Percent 13" xfId="34781" xr:uid="{00000000-0005-0000-0000-00006A8C0000}"/>
    <cellStyle name="Percent 13 2" xfId="38163" xr:uid="{00000000-0005-0000-0000-00006B8C0000}"/>
    <cellStyle name="Percent 14" xfId="34782" xr:uid="{00000000-0005-0000-0000-00006C8C0000}"/>
    <cellStyle name="Percent 14 2" xfId="38164" xr:uid="{00000000-0005-0000-0000-00006D8C0000}"/>
    <cellStyle name="Percent 15" xfId="34783" xr:uid="{00000000-0005-0000-0000-00006E8C0000}"/>
    <cellStyle name="Percent 15 2" xfId="38165" xr:uid="{00000000-0005-0000-0000-00006F8C0000}"/>
    <cellStyle name="Percent 16" xfId="34784" xr:uid="{00000000-0005-0000-0000-0000708C0000}"/>
    <cellStyle name="Percent 16 2" xfId="38166" xr:uid="{00000000-0005-0000-0000-0000718C0000}"/>
    <cellStyle name="Percent 17" xfId="34785" xr:uid="{00000000-0005-0000-0000-0000728C0000}"/>
    <cellStyle name="Percent 17 2" xfId="38168" xr:uid="{00000000-0005-0000-0000-0000738C0000}"/>
    <cellStyle name="Percent 17 3" xfId="38169" xr:uid="{00000000-0005-0000-0000-0000748C0000}"/>
    <cellStyle name="Percent 17 4" xfId="38170" xr:uid="{00000000-0005-0000-0000-0000758C0000}"/>
    <cellStyle name="Percent 17 5" xfId="38171" xr:uid="{00000000-0005-0000-0000-0000768C0000}"/>
    <cellStyle name="Percent 17 6" xfId="38167" xr:uid="{00000000-0005-0000-0000-0000778C0000}"/>
    <cellStyle name="Percent 18" xfId="34786" xr:uid="{00000000-0005-0000-0000-0000788C0000}"/>
    <cellStyle name="Percent 18 2" xfId="38173" xr:uid="{00000000-0005-0000-0000-0000798C0000}"/>
    <cellStyle name="Percent 18 3" xfId="38174" xr:uid="{00000000-0005-0000-0000-00007A8C0000}"/>
    <cellStyle name="Percent 18 4" xfId="38172" xr:uid="{00000000-0005-0000-0000-00007B8C0000}"/>
    <cellStyle name="Percent 19" xfId="34787" xr:uid="{00000000-0005-0000-0000-00007C8C0000}"/>
    <cellStyle name="Percent 19 2" xfId="34788" xr:uid="{00000000-0005-0000-0000-00007D8C0000}"/>
    <cellStyle name="Percent 19 2 2" xfId="34789" xr:uid="{00000000-0005-0000-0000-00007E8C0000}"/>
    <cellStyle name="Percent 19 2 2 2" xfId="34790" xr:uid="{00000000-0005-0000-0000-00007F8C0000}"/>
    <cellStyle name="Percent 19 2 3" xfId="34791" xr:uid="{00000000-0005-0000-0000-0000808C0000}"/>
    <cellStyle name="Percent 19 3" xfId="34792" xr:uid="{00000000-0005-0000-0000-0000818C0000}"/>
    <cellStyle name="Percent 2" xfId="28" xr:uid="{00000000-0005-0000-0000-0000828C0000}"/>
    <cellStyle name="Percent 2 2" xfId="55" xr:uid="{00000000-0005-0000-0000-0000838C0000}"/>
    <cellStyle name="Percent 2 2 10" xfId="38390" xr:uid="{00000000-0005-0000-0000-0000848C0000}"/>
    <cellStyle name="Percent 2 2 10 2" xfId="38391" xr:uid="{00000000-0005-0000-0000-0000858C0000}"/>
    <cellStyle name="Percent 2 2 11" xfId="38392" xr:uid="{00000000-0005-0000-0000-0000868C0000}"/>
    <cellStyle name="Percent 2 2 12" xfId="38393" xr:uid="{00000000-0005-0000-0000-0000878C0000}"/>
    <cellStyle name="Percent 2 2 2" xfId="34793" xr:uid="{00000000-0005-0000-0000-0000888C0000}"/>
    <cellStyle name="Percent 2 2 2 2" xfId="34794" xr:uid="{00000000-0005-0000-0000-0000898C0000}"/>
    <cellStyle name="Percent 2 2 2 3" xfId="34795" xr:uid="{00000000-0005-0000-0000-00008A8C0000}"/>
    <cellStyle name="Percent 2 2 2 4" xfId="34796" xr:uid="{00000000-0005-0000-0000-00008B8C0000}"/>
    <cellStyle name="Percent 2 2 3" xfId="34797" xr:uid="{00000000-0005-0000-0000-00008C8C0000}"/>
    <cellStyle name="Percent 2 2 4" xfId="38175" xr:uid="{00000000-0005-0000-0000-00008D8C0000}"/>
    <cellStyle name="Percent 2 2 5" xfId="38176" xr:uid="{00000000-0005-0000-0000-00008E8C0000}"/>
    <cellStyle name="Percent 2 2 6" xfId="38177" xr:uid="{00000000-0005-0000-0000-00008F8C0000}"/>
    <cellStyle name="Percent 2 2 6 2" xfId="38394" xr:uid="{00000000-0005-0000-0000-0000908C0000}"/>
    <cellStyle name="Percent 2 2 7" xfId="38178" xr:uid="{00000000-0005-0000-0000-0000918C0000}"/>
    <cellStyle name="Percent 2 2 7 2" xfId="38395" xr:uid="{00000000-0005-0000-0000-0000928C0000}"/>
    <cellStyle name="Percent 2 2 8" xfId="38396" xr:uid="{00000000-0005-0000-0000-0000938C0000}"/>
    <cellStyle name="Percent 2 2 8 2" xfId="38397" xr:uid="{00000000-0005-0000-0000-0000948C0000}"/>
    <cellStyle name="Percent 2 2 9" xfId="38398" xr:uid="{00000000-0005-0000-0000-0000958C0000}"/>
    <cellStyle name="Percent 2 2 9 2" xfId="38399" xr:uid="{00000000-0005-0000-0000-0000968C0000}"/>
    <cellStyle name="Percent 2 3" xfId="34798" xr:uid="{00000000-0005-0000-0000-0000978C0000}"/>
    <cellStyle name="Percent 2 3 2" xfId="34799" xr:uid="{00000000-0005-0000-0000-0000988C0000}"/>
    <cellStyle name="Percent 2 3 3" xfId="38400" xr:uid="{00000000-0005-0000-0000-0000998C0000}"/>
    <cellStyle name="Percent 2 3 4" xfId="38401" xr:uid="{00000000-0005-0000-0000-00009A8C0000}"/>
    <cellStyle name="Percent 2 3 5" xfId="38402" xr:uid="{00000000-0005-0000-0000-00009B8C0000}"/>
    <cellStyle name="Percent 2 4" xfId="34800" xr:uid="{00000000-0005-0000-0000-00009C8C0000}"/>
    <cellStyle name="Percent 2 4 2" xfId="38179" xr:uid="{00000000-0005-0000-0000-00009D8C0000}"/>
    <cellStyle name="Percent 2 5" xfId="34801" xr:uid="{00000000-0005-0000-0000-00009E8C0000}"/>
    <cellStyle name="Percent 2 5 2" xfId="34802" xr:uid="{00000000-0005-0000-0000-00009F8C0000}"/>
    <cellStyle name="Percent 2 5 3" xfId="38180" xr:uid="{00000000-0005-0000-0000-0000A08C0000}"/>
    <cellStyle name="Percent 2 6" xfId="34803" xr:uid="{00000000-0005-0000-0000-0000A18C0000}"/>
    <cellStyle name="Percent 2 6 2" xfId="38181" xr:uid="{00000000-0005-0000-0000-0000A28C0000}"/>
    <cellStyle name="Percent 2 6 3" xfId="38403" xr:uid="{00000000-0005-0000-0000-0000A38C0000}"/>
    <cellStyle name="Percent 2 6 4" xfId="38404" xr:uid="{00000000-0005-0000-0000-0000A48C0000}"/>
    <cellStyle name="Percent 2 7" xfId="38182" xr:uid="{00000000-0005-0000-0000-0000A58C0000}"/>
    <cellStyle name="Percent 2 8" xfId="38183" xr:uid="{00000000-0005-0000-0000-0000A68C0000}"/>
    <cellStyle name="Percent 20" xfId="34804" xr:uid="{00000000-0005-0000-0000-0000A78C0000}"/>
    <cellStyle name="Percent 20 2" xfId="38184" xr:uid="{00000000-0005-0000-0000-0000A88C0000}"/>
    <cellStyle name="Percent 21" xfId="34805" xr:uid="{00000000-0005-0000-0000-0000A98C0000}"/>
    <cellStyle name="Percent 21 2" xfId="34806" xr:uid="{00000000-0005-0000-0000-0000AA8C0000}"/>
    <cellStyle name="Percent 21 2 2" xfId="34807" xr:uid="{00000000-0005-0000-0000-0000AB8C0000}"/>
    <cellStyle name="Percent 21 2 2 2" xfId="34808" xr:uid="{00000000-0005-0000-0000-0000AC8C0000}"/>
    <cellStyle name="Percent 21 2 3" xfId="34809" xr:uid="{00000000-0005-0000-0000-0000AD8C0000}"/>
    <cellStyle name="Percent 21 3" xfId="34810" xr:uid="{00000000-0005-0000-0000-0000AE8C0000}"/>
    <cellStyle name="Percent 21 3 2" xfId="34811" xr:uid="{00000000-0005-0000-0000-0000AF8C0000}"/>
    <cellStyle name="Percent 21 3 2 2" xfId="34812" xr:uid="{00000000-0005-0000-0000-0000B08C0000}"/>
    <cellStyle name="Percent 21 3 3" xfId="34813" xr:uid="{00000000-0005-0000-0000-0000B18C0000}"/>
    <cellStyle name="Percent 21 4" xfId="34814" xr:uid="{00000000-0005-0000-0000-0000B28C0000}"/>
    <cellStyle name="Percent 21 5" xfId="34815" xr:uid="{00000000-0005-0000-0000-0000B38C0000}"/>
    <cellStyle name="Percent 22" xfId="34816" xr:uid="{00000000-0005-0000-0000-0000B48C0000}"/>
    <cellStyle name="Percent 22 2" xfId="38185" xr:uid="{00000000-0005-0000-0000-0000B58C0000}"/>
    <cellStyle name="Percent 23" xfId="34817" xr:uid="{00000000-0005-0000-0000-0000B68C0000}"/>
    <cellStyle name="Percent 23 2" xfId="38186" xr:uid="{00000000-0005-0000-0000-0000B78C0000}"/>
    <cellStyle name="Percent 24" xfId="34818" xr:uid="{00000000-0005-0000-0000-0000B88C0000}"/>
    <cellStyle name="Percent 24 2" xfId="38309" xr:uid="{00000000-0005-0000-0000-0000B98C0000}"/>
    <cellStyle name="Percent 25" xfId="34819" xr:uid="{00000000-0005-0000-0000-0000BA8C0000}"/>
    <cellStyle name="Percent 25 2" xfId="38310" xr:uid="{00000000-0005-0000-0000-0000BB8C0000}"/>
    <cellStyle name="Percent 26" xfId="34820" xr:uid="{00000000-0005-0000-0000-0000BC8C0000}"/>
    <cellStyle name="Percent 27" xfId="34821" xr:uid="{00000000-0005-0000-0000-0000BD8C0000}"/>
    <cellStyle name="Percent 28" xfId="34822" xr:uid="{00000000-0005-0000-0000-0000BE8C0000}"/>
    <cellStyle name="Percent 28 2" xfId="34823" xr:uid="{00000000-0005-0000-0000-0000BF8C0000}"/>
    <cellStyle name="Percent 28 2 2" xfId="34824" xr:uid="{00000000-0005-0000-0000-0000C08C0000}"/>
    <cellStyle name="Percent 28 3" xfId="34825" xr:uid="{00000000-0005-0000-0000-0000C18C0000}"/>
    <cellStyle name="Percent 3" xfId="34826" xr:uid="{00000000-0005-0000-0000-0000C28C0000}"/>
    <cellStyle name="Percent 3 10" xfId="38187" xr:uid="{00000000-0005-0000-0000-0000C38C0000}"/>
    <cellStyle name="Percent 3 11" xfId="38188" xr:uid="{00000000-0005-0000-0000-0000C48C0000}"/>
    <cellStyle name="Percent 3 2" xfId="34827" xr:uid="{00000000-0005-0000-0000-0000C58C0000}"/>
    <cellStyle name="Percent 3 2 2" xfId="38190" xr:uid="{00000000-0005-0000-0000-0000C68C0000}"/>
    <cellStyle name="Percent 3 2 3" xfId="38191" xr:uid="{00000000-0005-0000-0000-0000C78C0000}"/>
    <cellStyle name="Percent 3 2 4" xfId="38192" xr:uid="{00000000-0005-0000-0000-0000C88C0000}"/>
    <cellStyle name="Percent 3 2 5" xfId="38193" xr:uid="{00000000-0005-0000-0000-0000C98C0000}"/>
    <cellStyle name="Percent 3 2 6" xfId="38189" xr:uid="{00000000-0005-0000-0000-0000CA8C0000}"/>
    <cellStyle name="Percent 3 3" xfId="34828" xr:uid="{00000000-0005-0000-0000-0000CB8C0000}"/>
    <cellStyle name="Percent 3 3 2" xfId="38194" xr:uid="{00000000-0005-0000-0000-0000CC8C0000}"/>
    <cellStyle name="Percent 3 4" xfId="38195" xr:uid="{00000000-0005-0000-0000-0000CD8C0000}"/>
    <cellStyle name="Percent 3 5" xfId="38196" xr:uid="{00000000-0005-0000-0000-0000CE8C0000}"/>
    <cellStyle name="Percent 3 5 2" xfId="38197" xr:uid="{00000000-0005-0000-0000-0000CF8C0000}"/>
    <cellStyle name="Percent 3 5 3" xfId="38198" xr:uid="{00000000-0005-0000-0000-0000D08C0000}"/>
    <cellStyle name="Percent 3 5 4" xfId="38199" xr:uid="{00000000-0005-0000-0000-0000D18C0000}"/>
    <cellStyle name="Percent 3 5 5" xfId="38200" xr:uid="{00000000-0005-0000-0000-0000D28C0000}"/>
    <cellStyle name="Percent 3 6" xfId="38201" xr:uid="{00000000-0005-0000-0000-0000D38C0000}"/>
    <cellStyle name="Percent 3 7" xfId="38202" xr:uid="{00000000-0005-0000-0000-0000D48C0000}"/>
    <cellStyle name="Percent 3 8" xfId="38203" xr:uid="{00000000-0005-0000-0000-0000D58C0000}"/>
    <cellStyle name="Percent 3 9" xfId="38204" xr:uid="{00000000-0005-0000-0000-0000D68C0000}"/>
    <cellStyle name="Percent 4" xfId="34829" xr:uid="{00000000-0005-0000-0000-0000D78C0000}"/>
    <cellStyle name="Percent 4 10" xfId="38206" xr:uid="{00000000-0005-0000-0000-0000D88C0000}"/>
    <cellStyle name="Percent 4 10 2" xfId="38207" xr:uid="{00000000-0005-0000-0000-0000D98C0000}"/>
    <cellStyle name="Percent 4 11" xfId="38208" xr:uid="{00000000-0005-0000-0000-0000DA8C0000}"/>
    <cellStyle name="Percent 4 12" xfId="38205" xr:uid="{00000000-0005-0000-0000-0000DB8C0000}"/>
    <cellStyle name="Percent 4 2" xfId="38209" xr:uid="{00000000-0005-0000-0000-0000DC8C0000}"/>
    <cellStyle name="Percent 4 2 2" xfId="38210" xr:uid="{00000000-0005-0000-0000-0000DD8C0000}"/>
    <cellStyle name="Percent 4 3" xfId="38211" xr:uid="{00000000-0005-0000-0000-0000DE8C0000}"/>
    <cellStyle name="Percent 4 3 2" xfId="38212" xr:uid="{00000000-0005-0000-0000-0000DF8C0000}"/>
    <cellStyle name="Percent 4 3 2 2" xfId="38213" xr:uid="{00000000-0005-0000-0000-0000E08C0000}"/>
    <cellStyle name="Percent 4 3 2 3" xfId="38214" xr:uid="{00000000-0005-0000-0000-0000E18C0000}"/>
    <cellStyle name="Percent 4 3 2 4" xfId="38215" xr:uid="{00000000-0005-0000-0000-0000E28C0000}"/>
    <cellStyle name="Percent 4 3 3" xfId="38216" xr:uid="{00000000-0005-0000-0000-0000E38C0000}"/>
    <cellStyle name="Percent 4 3 4" xfId="38217" xr:uid="{00000000-0005-0000-0000-0000E48C0000}"/>
    <cellStyle name="Percent 4 3 5" xfId="38218" xr:uid="{00000000-0005-0000-0000-0000E58C0000}"/>
    <cellStyle name="Percent 4 3 6" xfId="38219" xr:uid="{00000000-0005-0000-0000-0000E68C0000}"/>
    <cellStyle name="Percent 4 3 7" xfId="38220" xr:uid="{00000000-0005-0000-0000-0000E78C0000}"/>
    <cellStyle name="Percent 4 4" xfId="38221" xr:uid="{00000000-0005-0000-0000-0000E88C0000}"/>
    <cellStyle name="Percent 4 4 2" xfId="38222" xr:uid="{00000000-0005-0000-0000-0000E98C0000}"/>
    <cellStyle name="Percent 4 4 3" xfId="38223" xr:uid="{00000000-0005-0000-0000-0000EA8C0000}"/>
    <cellStyle name="Percent 4 4 4" xfId="38224" xr:uid="{00000000-0005-0000-0000-0000EB8C0000}"/>
    <cellStyle name="Percent 4 5" xfId="38225" xr:uid="{00000000-0005-0000-0000-0000EC8C0000}"/>
    <cellStyle name="Percent 4 6" xfId="38226" xr:uid="{00000000-0005-0000-0000-0000ED8C0000}"/>
    <cellStyle name="Percent 4 7" xfId="38227" xr:uid="{00000000-0005-0000-0000-0000EE8C0000}"/>
    <cellStyle name="Percent 4 8" xfId="38228" xr:uid="{00000000-0005-0000-0000-0000EF8C0000}"/>
    <cellStyle name="Percent 4 9" xfId="38229" xr:uid="{00000000-0005-0000-0000-0000F08C0000}"/>
    <cellStyle name="Percent 5" xfId="34830" xr:uid="{00000000-0005-0000-0000-0000F18C0000}"/>
    <cellStyle name="Percent 5 2" xfId="38231" xr:uid="{00000000-0005-0000-0000-0000F28C0000}"/>
    <cellStyle name="Percent 5 3" xfId="38232" xr:uid="{00000000-0005-0000-0000-0000F38C0000}"/>
    <cellStyle name="Percent 5 4" xfId="38233" xr:uid="{00000000-0005-0000-0000-0000F48C0000}"/>
    <cellStyle name="Percent 5 5" xfId="38234" xr:uid="{00000000-0005-0000-0000-0000F58C0000}"/>
    <cellStyle name="Percent 5 6" xfId="38235" xr:uid="{00000000-0005-0000-0000-0000F68C0000}"/>
    <cellStyle name="Percent 5 7" xfId="38230" xr:uid="{00000000-0005-0000-0000-0000F78C0000}"/>
    <cellStyle name="Percent 6" xfId="34831" xr:uid="{00000000-0005-0000-0000-0000F88C0000}"/>
    <cellStyle name="Percent 6 2" xfId="34832" xr:uid="{00000000-0005-0000-0000-0000F98C0000}"/>
    <cellStyle name="Percent 6 2 2" xfId="38237" xr:uid="{00000000-0005-0000-0000-0000FA8C0000}"/>
    <cellStyle name="Percent 6 3" xfId="38238" xr:uid="{00000000-0005-0000-0000-0000FB8C0000}"/>
    <cellStyle name="Percent 6 4" xfId="38239" xr:uid="{00000000-0005-0000-0000-0000FC8C0000}"/>
    <cellStyle name="Percent 6 5" xfId="38236" xr:uid="{00000000-0005-0000-0000-0000FD8C0000}"/>
    <cellStyle name="Percent 7" xfId="34833" xr:uid="{00000000-0005-0000-0000-0000FE8C0000}"/>
    <cellStyle name="Percent 7 2" xfId="34834" xr:uid="{00000000-0005-0000-0000-0000FF8C0000}"/>
    <cellStyle name="Percent 7 2 2" xfId="34835" xr:uid="{00000000-0005-0000-0000-0000008D0000}"/>
    <cellStyle name="Percent 7 2 3" xfId="38241" xr:uid="{00000000-0005-0000-0000-0000018D0000}"/>
    <cellStyle name="Percent 7 3" xfId="38242" xr:uid="{00000000-0005-0000-0000-0000028D0000}"/>
    <cellStyle name="Percent 7 4" xfId="38243" xr:uid="{00000000-0005-0000-0000-0000038D0000}"/>
    <cellStyle name="Percent 7 5" xfId="38244" xr:uid="{00000000-0005-0000-0000-0000048D0000}"/>
    <cellStyle name="Percent 7 6" xfId="38245" xr:uid="{00000000-0005-0000-0000-0000058D0000}"/>
    <cellStyle name="Percent 7 7" xfId="38240" xr:uid="{00000000-0005-0000-0000-0000068D0000}"/>
    <cellStyle name="Percent 8" xfId="34836" xr:uid="{00000000-0005-0000-0000-0000078D0000}"/>
    <cellStyle name="Percent 8 2" xfId="34837" xr:uid="{00000000-0005-0000-0000-0000088D0000}"/>
    <cellStyle name="Percent 8 2 2" xfId="34838" xr:uid="{00000000-0005-0000-0000-0000098D0000}"/>
    <cellStyle name="Percent 8 2 2 2" xfId="38247" xr:uid="{00000000-0005-0000-0000-00000A8D0000}"/>
    <cellStyle name="Percent 8 2 3" xfId="38246" xr:uid="{00000000-0005-0000-0000-00000B8D0000}"/>
    <cellStyle name="Percent 9" xfId="34839" xr:uid="{00000000-0005-0000-0000-00000C8D0000}"/>
    <cellStyle name="Percent 9 2" xfId="34840" xr:uid="{00000000-0005-0000-0000-00000D8D0000}"/>
    <cellStyle name="Percent 9 2 2" xfId="38249" xr:uid="{00000000-0005-0000-0000-00000E8D0000}"/>
    <cellStyle name="Percent 9 3" xfId="34841" xr:uid="{00000000-0005-0000-0000-00000F8D0000}"/>
    <cellStyle name="Percent 9 3 2" xfId="38250" xr:uid="{00000000-0005-0000-0000-0000108D0000}"/>
    <cellStyle name="Percent 9 4" xfId="38251" xr:uid="{00000000-0005-0000-0000-0000118D0000}"/>
    <cellStyle name="Percent 9 5" xfId="38248" xr:uid="{00000000-0005-0000-0000-0000128D0000}"/>
    <cellStyle name="PrePop Currency (0)" xfId="34842" xr:uid="{00000000-0005-0000-0000-0000138D0000}"/>
    <cellStyle name="PrePop Currency (2)" xfId="34843" xr:uid="{00000000-0005-0000-0000-0000148D0000}"/>
    <cellStyle name="PrePop Units (0)" xfId="34844" xr:uid="{00000000-0005-0000-0000-0000158D0000}"/>
    <cellStyle name="PrePop Units (1)" xfId="34845" xr:uid="{00000000-0005-0000-0000-0000168D0000}"/>
    <cellStyle name="PrePop Units (2)" xfId="34846" xr:uid="{00000000-0005-0000-0000-0000178D0000}"/>
    <cellStyle name="pricing" xfId="34847" xr:uid="{00000000-0005-0000-0000-0000188D0000}"/>
    <cellStyle name="PSChar" xfId="34848" xr:uid="{00000000-0005-0000-0000-0000198D0000}"/>
    <cellStyle name="PSChar 2" xfId="34849" xr:uid="{00000000-0005-0000-0000-00001A8D0000}"/>
    <cellStyle name="PSChar 3" xfId="34850" xr:uid="{00000000-0005-0000-0000-00001B8D0000}"/>
    <cellStyle name="Red" xfId="34851" xr:uid="{00000000-0005-0000-0000-00001C8D0000}"/>
    <cellStyle name="Red 2" xfId="34852" xr:uid="{00000000-0005-0000-0000-00001D8D0000}"/>
    <cellStyle name="RevList" xfId="34853" xr:uid="{00000000-0005-0000-0000-00001E8D0000}"/>
    <cellStyle name="RowHeading" xfId="38252" xr:uid="{00000000-0005-0000-0000-00001F8D0000}"/>
    <cellStyle name="RowHeading 2" xfId="38253" xr:uid="{00000000-0005-0000-0000-0000208D0000}"/>
    <cellStyle name="RowHeading 3" xfId="38254" xr:uid="{00000000-0005-0000-0000-0000218D0000}"/>
    <cellStyle name="RowHeading 4" xfId="38255" xr:uid="{00000000-0005-0000-0000-0000228D0000}"/>
    <cellStyle name="RowHeading 5" xfId="38256" xr:uid="{00000000-0005-0000-0000-0000238D0000}"/>
    <cellStyle name="rpm" xfId="34854" xr:uid="{00000000-0005-0000-0000-0000248D0000}"/>
    <cellStyle name="Sch#" xfId="34855" xr:uid="{00000000-0005-0000-0000-0000258D0000}"/>
    <cellStyle name="Sch# 10" xfId="34856" xr:uid="{00000000-0005-0000-0000-0000268D0000}"/>
    <cellStyle name="Sch# 10 10" xfId="34857" xr:uid="{00000000-0005-0000-0000-0000278D0000}"/>
    <cellStyle name="Sch# 10 11" xfId="34858" xr:uid="{00000000-0005-0000-0000-0000288D0000}"/>
    <cellStyle name="Sch# 10 2" xfId="34859" xr:uid="{00000000-0005-0000-0000-0000298D0000}"/>
    <cellStyle name="Sch# 10 2 2" xfId="34860" xr:uid="{00000000-0005-0000-0000-00002A8D0000}"/>
    <cellStyle name="Sch# 10 2 2 2" xfId="34861" xr:uid="{00000000-0005-0000-0000-00002B8D0000}"/>
    <cellStyle name="Sch# 10 2 2 3" xfId="34862" xr:uid="{00000000-0005-0000-0000-00002C8D0000}"/>
    <cellStyle name="Sch# 10 2 3" xfId="34863" xr:uid="{00000000-0005-0000-0000-00002D8D0000}"/>
    <cellStyle name="Sch# 10 2 3 2" xfId="34864" xr:uid="{00000000-0005-0000-0000-00002E8D0000}"/>
    <cellStyle name="Sch# 10 2 3 3" xfId="34865" xr:uid="{00000000-0005-0000-0000-00002F8D0000}"/>
    <cellStyle name="Sch# 10 2 4" xfId="34866" xr:uid="{00000000-0005-0000-0000-0000308D0000}"/>
    <cellStyle name="Sch# 10 2 4 2" xfId="34867" xr:uid="{00000000-0005-0000-0000-0000318D0000}"/>
    <cellStyle name="Sch# 10 2 4 3" xfId="34868" xr:uid="{00000000-0005-0000-0000-0000328D0000}"/>
    <cellStyle name="Sch# 10 2 5" xfId="34869" xr:uid="{00000000-0005-0000-0000-0000338D0000}"/>
    <cellStyle name="Sch# 10 2 5 2" xfId="34870" xr:uid="{00000000-0005-0000-0000-0000348D0000}"/>
    <cellStyle name="Sch# 10 2 5 3" xfId="34871" xr:uid="{00000000-0005-0000-0000-0000358D0000}"/>
    <cellStyle name="Sch# 10 2 6" xfId="34872" xr:uid="{00000000-0005-0000-0000-0000368D0000}"/>
    <cellStyle name="Sch# 10 2 6 2" xfId="34873" xr:uid="{00000000-0005-0000-0000-0000378D0000}"/>
    <cellStyle name="Sch# 10 2 6 3" xfId="34874" xr:uid="{00000000-0005-0000-0000-0000388D0000}"/>
    <cellStyle name="Sch# 10 2 7" xfId="34875" xr:uid="{00000000-0005-0000-0000-0000398D0000}"/>
    <cellStyle name="Sch# 10 2 7 2" xfId="34876" xr:uid="{00000000-0005-0000-0000-00003A8D0000}"/>
    <cellStyle name="Sch# 10 2 7 3" xfId="34877" xr:uid="{00000000-0005-0000-0000-00003B8D0000}"/>
    <cellStyle name="Sch# 10 2 8" xfId="34878" xr:uid="{00000000-0005-0000-0000-00003C8D0000}"/>
    <cellStyle name="Sch# 10 2 9" xfId="34879" xr:uid="{00000000-0005-0000-0000-00003D8D0000}"/>
    <cellStyle name="Sch# 10 3" xfId="34880" xr:uid="{00000000-0005-0000-0000-00003E8D0000}"/>
    <cellStyle name="Sch# 10 3 2" xfId="34881" xr:uid="{00000000-0005-0000-0000-00003F8D0000}"/>
    <cellStyle name="Sch# 10 3 2 2" xfId="34882" xr:uid="{00000000-0005-0000-0000-0000408D0000}"/>
    <cellStyle name="Sch# 10 3 2 3" xfId="34883" xr:uid="{00000000-0005-0000-0000-0000418D0000}"/>
    <cellStyle name="Sch# 10 3 3" xfId="34884" xr:uid="{00000000-0005-0000-0000-0000428D0000}"/>
    <cellStyle name="Sch# 10 3 3 2" xfId="34885" xr:uid="{00000000-0005-0000-0000-0000438D0000}"/>
    <cellStyle name="Sch# 10 3 3 3" xfId="34886" xr:uid="{00000000-0005-0000-0000-0000448D0000}"/>
    <cellStyle name="Sch# 10 3 4" xfId="34887" xr:uid="{00000000-0005-0000-0000-0000458D0000}"/>
    <cellStyle name="Sch# 10 3 4 2" xfId="34888" xr:uid="{00000000-0005-0000-0000-0000468D0000}"/>
    <cellStyle name="Sch# 10 3 4 3" xfId="34889" xr:uid="{00000000-0005-0000-0000-0000478D0000}"/>
    <cellStyle name="Sch# 10 3 5" xfId="34890" xr:uid="{00000000-0005-0000-0000-0000488D0000}"/>
    <cellStyle name="Sch# 10 3 5 2" xfId="34891" xr:uid="{00000000-0005-0000-0000-0000498D0000}"/>
    <cellStyle name="Sch# 10 3 5 3" xfId="34892" xr:uid="{00000000-0005-0000-0000-00004A8D0000}"/>
    <cellStyle name="Sch# 10 3 6" xfId="34893" xr:uid="{00000000-0005-0000-0000-00004B8D0000}"/>
    <cellStyle name="Sch# 10 3 6 2" xfId="34894" xr:uid="{00000000-0005-0000-0000-00004C8D0000}"/>
    <cellStyle name="Sch# 10 3 6 3" xfId="34895" xr:uid="{00000000-0005-0000-0000-00004D8D0000}"/>
    <cellStyle name="Sch# 10 3 7" xfId="34896" xr:uid="{00000000-0005-0000-0000-00004E8D0000}"/>
    <cellStyle name="Sch# 10 3 7 2" xfId="34897" xr:uid="{00000000-0005-0000-0000-00004F8D0000}"/>
    <cellStyle name="Sch# 10 3 7 3" xfId="34898" xr:uid="{00000000-0005-0000-0000-0000508D0000}"/>
    <cellStyle name="Sch# 10 3 8" xfId="34899" xr:uid="{00000000-0005-0000-0000-0000518D0000}"/>
    <cellStyle name="Sch# 10 3 9" xfId="34900" xr:uid="{00000000-0005-0000-0000-0000528D0000}"/>
    <cellStyle name="Sch# 10 4" xfId="34901" xr:uid="{00000000-0005-0000-0000-0000538D0000}"/>
    <cellStyle name="Sch# 10 4 2" xfId="34902" xr:uid="{00000000-0005-0000-0000-0000548D0000}"/>
    <cellStyle name="Sch# 10 4 2 2" xfId="34903" xr:uid="{00000000-0005-0000-0000-0000558D0000}"/>
    <cellStyle name="Sch# 10 4 2 3" xfId="34904" xr:uid="{00000000-0005-0000-0000-0000568D0000}"/>
    <cellStyle name="Sch# 10 4 3" xfId="34905" xr:uid="{00000000-0005-0000-0000-0000578D0000}"/>
    <cellStyle name="Sch# 10 4 3 2" xfId="34906" xr:uid="{00000000-0005-0000-0000-0000588D0000}"/>
    <cellStyle name="Sch# 10 4 3 3" xfId="34907" xr:uid="{00000000-0005-0000-0000-0000598D0000}"/>
    <cellStyle name="Sch# 10 4 4" xfId="34908" xr:uid="{00000000-0005-0000-0000-00005A8D0000}"/>
    <cellStyle name="Sch# 10 4 4 2" xfId="34909" xr:uid="{00000000-0005-0000-0000-00005B8D0000}"/>
    <cellStyle name="Sch# 10 4 4 3" xfId="34910" xr:uid="{00000000-0005-0000-0000-00005C8D0000}"/>
    <cellStyle name="Sch# 10 4 5" xfId="34911" xr:uid="{00000000-0005-0000-0000-00005D8D0000}"/>
    <cellStyle name="Sch# 10 4 5 2" xfId="34912" xr:uid="{00000000-0005-0000-0000-00005E8D0000}"/>
    <cellStyle name="Sch# 10 4 5 3" xfId="34913" xr:uid="{00000000-0005-0000-0000-00005F8D0000}"/>
    <cellStyle name="Sch# 10 4 6" xfId="34914" xr:uid="{00000000-0005-0000-0000-0000608D0000}"/>
    <cellStyle name="Sch# 10 4 6 2" xfId="34915" xr:uid="{00000000-0005-0000-0000-0000618D0000}"/>
    <cellStyle name="Sch# 10 4 6 3" xfId="34916" xr:uid="{00000000-0005-0000-0000-0000628D0000}"/>
    <cellStyle name="Sch# 10 4 7" xfId="34917" xr:uid="{00000000-0005-0000-0000-0000638D0000}"/>
    <cellStyle name="Sch# 10 4 7 2" xfId="34918" xr:uid="{00000000-0005-0000-0000-0000648D0000}"/>
    <cellStyle name="Sch# 10 4 7 3" xfId="34919" xr:uid="{00000000-0005-0000-0000-0000658D0000}"/>
    <cellStyle name="Sch# 10 4 8" xfId="34920" xr:uid="{00000000-0005-0000-0000-0000668D0000}"/>
    <cellStyle name="Sch# 10 4 9" xfId="34921" xr:uid="{00000000-0005-0000-0000-0000678D0000}"/>
    <cellStyle name="Sch# 10 5" xfId="34922" xr:uid="{00000000-0005-0000-0000-0000688D0000}"/>
    <cellStyle name="Sch# 10 5 2" xfId="34923" xr:uid="{00000000-0005-0000-0000-0000698D0000}"/>
    <cellStyle name="Sch# 10 5 2 2" xfId="34924" xr:uid="{00000000-0005-0000-0000-00006A8D0000}"/>
    <cellStyle name="Sch# 10 5 2 3" xfId="34925" xr:uid="{00000000-0005-0000-0000-00006B8D0000}"/>
    <cellStyle name="Sch# 10 5 3" xfId="34926" xr:uid="{00000000-0005-0000-0000-00006C8D0000}"/>
    <cellStyle name="Sch# 10 5 3 2" xfId="34927" xr:uid="{00000000-0005-0000-0000-00006D8D0000}"/>
    <cellStyle name="Sch# 10 5 3 3" xfId="34928" xr:uid="{00000000-0005-0000-0000-00006E8D0000}"/>
    <cellStyle name="Sch# 10 5 4" xfId="34929" xr:uid="{00000000-0005-0000-0000-00006F8D0000}"/>
    <cellStyle name="Sch# 10 5 4 2" xfId="34930" xr:uid="{00000000-0005-0000-0000-0000708D0000}"/>
    <cellStyle name="Sch# 10 5 4 3" xfId="34931" xr:uid="{00000000-0005-0000-0000-0000718D0000}"/>
    <cellStyle name="Sch# 10 5 5" xfId="34932" xr:uid="{00000000-0005-0000-0000-0000728D0000}"/>
    <cellStyle name="Sch# 10 5 5 2" xfId="34933" xr:uid="{00000000-0005-0000-0000-0000738D0000}"/>
    <cellStyle name="Sch# 10 5 5 3" xfId="34934" xr:uid="{00000000-0005-0000-0000-0000748D0000}"/>
    <cellStyle name="Sch# 10 5 6" xfId="34935" xr:uid="{00000000-0005-0000-0000-0000758D0000}"/>
    <cellStyle name="Sch# 10 5 6 2" xfId="34936" xr:uid="{00000000-0005-0000-0000-0000768D0000}"/>
    <cellStyle name="Sch# 10 5 6 3" xfId="34937" xr:uid="{00000000-0005-0000-0000-0000778D0000}"/>
    <cellStyle name="Sch# 10 5 7" xfId="34938" xr:uid="{00000000-0005-0000-0000-0000788D0000}"/>
    <cellStyle name="Sch# 10 5 8" xfId="34939" xr:uid="{00000000-0005-0000-0000-0000798D0000}"/>
    <cellStyle name="Sch# 10 6" xfId="34940" xr:uid="{00000000-0005-0000-0000-00007A8D0000}"/>
    <cellStyle name="Sch# 10 6 2" xfId="34941" xr:uid="{00000000-0005-0000-0000-00007B8D0000}"/>
    <cellStyle name="Sch# 10 6 3" xfId="34942" xr:uid="{00000000-0005-0000-0000-00007C8D0000}"/>
    <cellStyle name="Sch# 10 7" xfId="34943" xr:uid="{00000000-0005-0000-0000-00007D8D0000}"/>
    <cellStyle name="Sch# 10 7 2" xfId="34944" xr:uid="{00000000-0005-0000-0000-00007E8D0000}"/>
    <cellStyle name="Sch# 10 7 3" xfId="34945" xr:uid="{00000000-0005-0000-0000-00007F8D0000}"/>
    <cellStyle name="Sch# 10 8" xfId="34946" xr:uid="{00000000-0005-0000-0000-0000808D0000}"/>
    <cellStyle name="Sch# 10 8 2" xfId="34947" xr:uid="{00000000-0005-0000-0000-0000818D0000}"/>
    <cellStyle name="Sch# 10 8 3" xfId="34948" xr:uid="{00000000-0005-0000-0000-0000828D0000}"/>
    <cellStyle name="Sch# 10 9" xfId="34949" xr:uid="{00000000-0005-0000-0000-0000838D0000}"/>
    <cellStyle name="Sch# 10 9 2" xfId="34950" xr:uid="{00000000-0005-0000-0000-0000848D0000}"/>
    <cellStyle name="Sch# 10 9 3" xfId="34951" xr:uid="{00000000-0005-0000-0000-0000858D0000}"/>
    <cellStyle name="Sch# 11" xfId="34952" xr:uid="{00000000-0005-0000-0000-0000868D0000}"/>
    <cellStyle name="Sch# 11 2" xfId="34953" xr:uid="{00000000-0005-0000-0000-0000878D0000}"/>
    <cellStyle name="Sch# 11 2 2" xfId="34954" xr:uid="{00000000-0005-0000-0000-0000888D0000}"/>
    <cellStyle name="Sch# 11 2 3" xfId="34955" xr:uid="{00000000-0005-0000-0000-0000898D0000}"/>
    <cellStyle name="Sch# 11 3" xfId="34956" xr:uid="{00000000-0005-0000-0000-00008A8D0000}"/>
    <cellStyle name="Sch# 11 3 2" xfId="34957" xr:uid="{00000000-0005-0000-0000-00008B8D0000}"/>
    <cellStyle name="Sch# 11 3 3" xfId="34958" xr:uid="{00000000-0005-0000-0000-00008C8D0000}"/>
    <cellStyle name="Sch# 11 4" xfId="34959" xr:uid="{00000000-0005-0000-0000-00008D8D0000}"/>
    <cellStyle name="Sch# 11 4 2" xfId="34960" xr:uid="{00000000-0005-0000-0000-00008E8D0000}"/>
    <cellStyle name="Sch# 11 4 3" xfId="34961" xr:uid="{00000000-0005-0000-0000-00008F8D0000}"/>
    <cellStyle name="Sch# 11 5" xfId="34962" xr:uid="{00000000-0005-0000-0000-0000908D0000}"/>
    <cellStyle name="Sch# 11 5 2" xfId="34963" xr:uid="{00000000-0005-0000-0000-0000918D0000}"/>
    <cellStyle name="Sch# 11 5 3" xfId="34964" xr:uid="{00000000-0005-0000-0000-0000928D0000}"/>
    <cellStyle name="Sch# 11 6" xfId="34965" xr:uid="{00000000-0005-0000-0000-0000938D0000}"/>
    <cellStyle name="Sch# 11 6 2" xfId="34966" xr:uid="{00000000-0005-0000-0000-0000948D0000}"/>
    <cellStyle name="Sch# 11 6 3" xfId="34967" xr:uid="{00000000-0005-0000-0000-0000958D0000}"/>
    <cellStyle name="Sch# 11 7" xfId="34968" xr:uid="{00000000-0005-0000-0000-0000968D0000}"/>
    <cellStyle name="Sch# 11 8" xfId="34969" xr:uid="{00000000-0005-0000-0000-0000978D0000}"/>
    <cellStyle name="Sch# 12" xfId="34970" xr:uid="{00000000-0005-0000-0000-0000988D0000}"/>
    <cellStyle name="Sch# 12 2" xfId="34971" xr:uid="{00000000-0005-0000-0000-0000998D0000}"/>
    <cellStyle name="Sch# 12 2 2" xfId="34972" xr:uid="{00000000-0005-0000-0000-00009A8D0000}"/>
    <cellStyle name="Sch# 12 2 3" xfId="34973" xr:uid="{00000000-0005-0000-0000-00009B8D0000}"/>
    <cellStyle name="Sch# 12 3" xfId="34974" xr:uid="{00000000-0005-0000-0000-00009C8D0000}"/>
    <cellStyle name="Sch# 12 3 2" xfId="34975" xr:uid="{00000000-0005-0000-0000-00009D8D0000}"/>
    <cellStyle name="Sch# 12 3 3" xfId="34976" xr:uid="{00000000-0005-0000-0000-00009E8D0000}"/>
    <cellStyle name="Sch# 12 4" xfId="34977" xr:uid="{00000000-0005-0000-0000-00009F8D0000}"/>
    <cellStyle name="Sch# 12 4 2" xfId="34978" xr:uid="{00000000-0005-0000-0000-0000A08D0000}"/>
    <cellStyle name="Sch# 12 4 3" xfId="34979" xr:uid="{00000000-0005-0000-0000-0000A18D0000}"/>
    <cellStyle name="Sch# 12 5" xfId="34980" xr:uid="{00000000-0005-0000-0000-0000A28D0000}"/>
    <cellStyle name="Sch# 12 5 2" xfId="34981" xr:uid="{00000000-0005-0000-0000-0000A38D0000}"/>
    <cellStyle name="Sch# 12 5 3" xfId="34982" xr:uid="{00000000-0005-0000-0000-0000A48D0000}"/>
    <cellStyle name="Sch# 12 6" xfId="34983" xr:uid="{00000000-0005-0000-0000-0000A58D0000}"/>
    <cellStyle name="Sch# 12 6 2" xfId="34984" xr:uid="{00000000-0005-0000-0000-0000A68D0000}"/>
    <cellStyle name="Sch# 12 6 3" xfId="34985" xr:uid="{00000000-0005-0000-0000-0000A78D0000}"/>
    <cellStyle name="Sch# 12 7" xfId="34986" xr:uid="{00000000-0005-0000-0000-0000A88D0000}"/>
    <cellStyle name="Sch# 12 8" xfId="34987" xr:uid="{00000000-0005-0000-0000-0000A98D0000}"/>
    <cellStyle name="Sch# 13" xfId="34988" xr:uid="{00000000-0005-0000-0000-0000AA8D0000}"/>
    <cellStyle name="Sch# 13 2" xfId="34989" xr:uid="{00000000-0005-0000-0000-0000AB8D0000}"/>
    <cellStyle name="Sch# 13 3" xfId="34990" xr:uid="{00000000-0005-0000-0000-0000AC8D0000}"/>
    <cellStyle name="Sch# 14" xfId="34991" xr:uid="{00000000-0005-0000-0000-0000AD8D0000}"/>
    <cellStyle name="Sch# 14 2" xfId="34992" xr:uid="{00000000-0005-0000-0000-0000AE8D0000}"/>
    <cellStyle name="Sch# 14 3" xfId="34993" xr:uid="{00000000-0005-0000-0000-0000AF8D0000}"/>
    <cellStyle name="Sch# 15" xfId="34994" xr:uid="{00000000-0005-0000-0000-0000B08D0000}"/>
    <cellStyle name="Sch# 15 2" xfId="34995" xr:uid="{00000000-0005-0000-0000-0000B18D0000}"/>
    <cellStyle name="Sch# 15 3" xfId="34996" xr:uid="{00000000-0005-0000-0000-0000B28D0000}"/>
    <cellStyle name="Sch# 16" xfId="34997" xr:uid="{00000000-0005-0000-0000-0000B38D0000}"/>
    <cellStyle name="Sch# 16 2" xfId="34998" xr:uid="{00000000-0005-0000-0000-0000B48D0000}"/>
    <cellStyle name="Sch# 16 3" xfId="34999" xr:uid="{00000000-0005-0000-0000-0000B58D0000}"/>
    <cellStyle name="Sch# 17" xfId="35000" xr:uid="{00000000-0005-0000-0000-0000B68D0000}"/>
    <cellStyle name="Sch# 18" xfId="35001" xr:uid="{00000000-0005-0000-0000-0000B78D0000}"/>
    <cellStyle name="Sch# 2" xfId="35002" xr:uid="{00000000-0005-0000-0000-0000B88D0000}"/>
    <cellStyle name="Sch# 2 10" xfId="35003" xr:uid="{00000000-0005-0000-0000-0000B98D0000}"/>
    <cellStyle name="Sch# 2 2" xfId="35004" xr:uid="{00000000-0005-0000-0000-0000BA8D0000}"/>
    <cellStyle name="Sch# 2 2 10" xfId="35005" xr:uid="{00000000-0005-0000-0000-0000BB8D0000}"/>
    <cellStyle name="Sch# 2 2 11" xfId="35006" xr:uid="{00000000-0005-0000-0000-0000BC8D0000}"/>
    <cellStyle name="Sch# 2 2 2" xfId="35007" xr:uid="{00000000-0005-0000-0000-0000BD8D0000}"/>
    <cellStyle name="Sch# 2 2 2 2" xfId="35008" xr:uid="{00000000-0005-0000-0000-0000BE8D0000}"/>
    <cellStyle name="Sch# 2 2 2 2 2" xfId="35009" xr:uid="{00000000-0005-0000-0000-0000BF8D0000}"/>
    <cellStyle name="Sch# 2 2 2 2 3" xfId="35010" xr:uid="{00000000-0005-0000-0000-0000C08D0000}"/>
    <cellStyle name="Sch# 2 2 2 3" xfId="35011" xr:uid="{00000000-0005-0000-0000-0000C18D0000}"/>
    <cellStyle name="Sch# 2 2 2 3 2" xfId="35012" xr:uid="{00000000-0005-0000-0000-0000C28D0000}"/>
    <cellStyle name="Sch# 2 2 2 3 3" xfId="35013" xr:uid="{00000000-0005-0000-0000-0000C38D0000}"/>
    <cellStyle name="Sch# 2 2 2 4" xfId="35014" xr:uid="{00000000-0005-0000-0000-0000C48D0000}"/>
    <cellStyle name="Sch# 2 2 2 4 2" xfId="35015" xr:uid="{00000000-0005-0000-0000-0000C58D0000}"/>
    <cellStyle name="Sch# 2 2 2 4 3" xfId="35016" xr:uid="{00000000-0005-0000-0000-0000C68D0000}"/>
    <cellStyle name="Sch# 2 2 2 5" xfId="35017" xr:uid="{00000000-0005-0000-0000-0000C78D0000}"/>
    <cellStyle name="Sch# 2 2 2 5 2" xfId="35018" xr:uid="{00000000-0005-0000-0000-0000C88D0000}"/>
    <cellStyle name="Sch# 2 2 2 5 3" xfId="35019" xr:uid="{00000000-0005-0000-0000-0000C98D0000}"/>
    <cellStyle name="Sch# 2 2 2 6" xfId="35020" xr:uid="{00000000-0005-0000-0000-0000CA8D0000}"/>
    <cellStyle name="Sch# 2 2 2 6 2" xfId="35021" xr:uid="{00000000-0005-0000-0000-0000CB8D0000}"/>
    <cellStyle name="Sch# 2 2 2 6 3" xfId="35022" xr:uid="{00000000-0005-0000-0000-0000CC8D0000}"/>
    <cellStyle name="Sch# 2 2 2 7" xfId="35023" xr:uid="{00000000-0005-0000-0000-0000CD8D0000}"/>
    <cellStyle name="Sch# 2 2 2 7 2" xfId="35024" xr:uid="{00000000-0005-0000-0000-0000CE8D0000}"/>
    <cellStyle name="Sch# 2 2 2 7 3" xfId="35025" xr:uid="{00000000-0005-0000-0000-0000CF8D0000}"/>
    <cellStyle name="Sch# 2 2 2 8" xfId="35026" xr:uid="{00000000-0005-0000-0000-0000D08D0000}"/>
    <cellStyle name="Sch# 2 2 2 9" xfId="35027" xr:uid="{00000000-0005-0000-0000-0000D18D0000}"/>
    <cellStyle name="Sch# 2 2 3" xfId="35028" xr:uid="{00000000-0005-0000-0000-0000D28D0000}"/>
    <cellStyle name="Sch# 2 2 3 2" xfId="35029" xr:uid="{00000000-0005-0000-0000-0000D38D0000}"/>
    <cellStyle name="Sch# 2 2 3 2 2" xfId="35030" xr:uid="{00000000-0005-0000-0000-0000D48D0000}"/>
    <cellStyle name="Sch# 2 2 3 2 3" xfId="35031" xr:uid="{00000000-0005-0000-0000-0000D58D0000}"/>
    <cellStyle name="Sch# 2 2 3 3" xfId="35032" xr:uid="{00000000-0005-0000-0000-0000D68D0000}"/>
    <cellStyle name="Sch# 2 2 3 3 2" xfId="35033" xr:uid="{00000000-0005-0000-0000-0000D78D0000}"/>
    <cellStyle name="Sch# 2 2 3 3 3" xfId="35034" xr:uid="{00000000-0005-0000-0000-0000D88D0000}"/>
    <cellStyle name="Sch# 2 2 3 4" xfId="35035" xr:uid="{00000000-0005-0000-0000-0000D98D0000}"/>
    <cellStyle name="Sch# 2 2 3 4 2" xfId="35036" xr:uid="{00000000-0005-0000-0000-0000DA8D0000}"/>
    <cellStyle name="Sch# 2 2 3 4 3" xfId="35037" xr:uid="{00000000-0005-0000-0000-0000DB8D0000}"/>
    <cellStyle name="Sch# 2 2 3 5" xfId="35038" xr:uid="{00000000-0005-0000-0000-0000DC8D0000}"/>
    <cellStyle name="Sch# 2 2 3 5 2" xfId="35039" xr:uid="{00000000-0005-0000-0000-0000DD8D0000}"/>
    <cellStyle name="Sch# 2 2 3 5 3" xfId="35040" xr:uid="{00000000-0005-0000-0000-0000DE8D0000}"/>
    <cellStyle name="Sch# 2 2 3 6" xfId="35041" xr:uid="{00000000-0005-0000-0000-0000DF8D0000}"/>
    <cellStyle name="Sch# 2 2 3 6 2" xfId="35042" xr:uid="{00000000-0005-0000-0000-0000E08D0000}"/>
    <cellStyle name="Sch# 2 2 3 6 3" xfId="35043" xr:uid="{00000000-0005-0000-0000-0000E18D0000}"/>
    <cellStyle name="Sch# 2 2 3 7" xfId="35044" xr:uid="{00000000-0005-0000-0000-0000E28D0000}"/>
    <cellStyle name="Sch# 2 2 3 7 2" xfId="35045" xr:uid="{00000000-0005-0000-0000-0000E38D0000}"/>
    <cellStyle name="Sch# 2 2 3 7 3" xfId="35046" xr:uid="{00000000-0005-0000-0000-0000E48D0000}"/>
    <cellStyle name="Sch# 2 2 3 8" xfId="35047" xr:uid="{00000000-0005-0000-0000-0000E58D0000}"/>
    <cellStyle name="Sch# 2 2 3 9" xfId="35048" xr:uid="{00000000-0005-0000-0000-0000E68D0000}"/>
    <cellStyle name="Sch# 2 2 4" xfId="35049" xr:uid="{00000000-0005-0000-0000-0000E78D0000}"/>
    <cellStyle name="Sch# 2 2 4 2" xfId="35050" xr:uid="{00000000-0005-0000-0000-0000E88D0000}"/>
    <cellStyle name="Sch# 2 2 4 2 2" xfId="35051" xr:uid="{00000000-0005-0000-0000-0000E98D0000}"/>
    <cellStyle name="Sch# 2 2 4 2 3" xfId="35052" xr:uid="{00000000-0005-0000-0000-0000EA8D0000}"/>
    <cellStyle name="Sch# 2 2 4 3" xfId="35053" xr:uid="{00000000-0005-0000-0000-0000EB8D0000}"/>
    <cellStyle name="Sch# 2 2 4 3 2" xfId="35054" xr:uid="{00000000-0005-0000-0000-0000EC8D0000}"/>
    <cellStyle name="Sch# 2 2 4 3 3" xfId="35055" xr:uid="{00000000-0005-0000-0000-0000ED8D0000}"/>
    <cellStyle name="Sch# 2 2 4 4" xfId="35056" xr:uid="{00000000-0005-0000-0000-0000EE8D0000}"/>
    <cellStyle name="Sch# 2 2 4 4 2" xfId="35057" xr:uid="{00000000-0005-0000-0000-0000EF8D0000}"/>
    <cellStyle name="Sch# 2 2 4 4 3" xfId="35058" xr:uid="{00000000-0005-0000-0000-0000F08D0000}"/>
    <cellStyle name="Sch# 2 2 4 5" xfId="35059" xr:uid="{00000000-0005-0000-0000-0000F18D0000}"/>
    <cellStyle name="Sch# 2 2 4 5 2" xfId="35060" xr:uid="{00000000-0005-0000-0000-0000F28D0000}"/>
    <cellStyle name="Sch# 2 2 4 5 3" xfId="35061" xr:uid="{00000000-0005-0000-0000-0000F38D0000}"/>
    <cellStyle name="Sch# 2 2 4 6" xfId="35062" xr:uid="{00000000-0005-0000-0000-0000F48D0000}"/>
    <cellStyle name="Sch# 2 2 4 6 2" xfId="35063" xr:uid="{00000000-0005-0000-0000-0000F58D0000}"/>
    <cellStyle name="Sch# 2 2 4 6 3" xfId="35064" xr:uid="{00000000-0005-0000-0000-0000F68D0000}"/>
    <cellStyle name="Sch# 2 2 4 7" xfId="35065" xr:uid="{00000000-0005-0000-0000-0000F78D0000}"/>
    <cellStyle name="Sch# 2 2 4 7 2" xfId="35066" xr:uid="{00000000-0005-0000-0000-0000F88D0000}"/>
    <cellStyle name="Sch# 2 2 4 7 3" xfId="35067" xr:uid="{00000000-0005-0000-0000-0000F98D0000}"/>
    <cellStyle name="Sch# 2 2 4 8" xfId="35068" xr:uid="{00000000-0005-0000-0000-0000FA8D0000}"/>
    <cellStyle name="Sch# 2 2 4 9" xfId="35069" xr:uid="{00000000-0005-0000-0000-0000FB8D0000}"/>
    <cellStyle name="Sch# 2 2 5" xfId="35070" xr:uid="{00000000-0005-0000-0000-0000FC8D0000}"/>
    <cellStyle name="Sch# 2 2 5 2" xfId="35071" xr:uid="{00000000-0005-0000-0000-0000FD8D0000}"/>
    <cellStyle name="Sch# 2 2 5 2 2" xfId="35072" xr:uid="{00000000-0005-0000-0000-0000FE8D0000}"/>
    <cellStyle name="Sch# 2 2 5 2 3" xfId="35073" xr:uid="{00000000-0005-0000-0000-0000FF8D0000}"/>
    <cellStyle name="Sch# 2 2 5 3" xfId="35074" xr:uid="{00000000-0005-0000-0000-0000008E0000}"/>
    <cellStyle name="Sch# 2 2 5 3 2" xfId="35075" xr:uid="{00000000-0005-0000-0000-0000018E0000}"/>
    <cellStyle name="Sch# 2 2 5 3 3" xfId="35076" xr:uid="{00000000-0005-0000-0000-0000028E0000}"/>
    <cellStyle name="Sch# 2 2 5 4" xfId="35077" xr:uid="{00000000-0005-0000-0000-0000038E0000}"/>
    <cellStyle name="Sch# 2 2 5 4 2" xfId="35078" xr:uid="{00000000-0005-0000-0000-0000048E0000}"/>
    <cellStyle name="Sch# 2 2 5 4 3" xfId="35079" xr:uid="{00000000-0005-0000-0000-0000058E0000}"/>
    <cellStyle name="Sch# 2 2 5 5" xfId="35080" xr:uid="{00000000-0005-0000-0000-0000068E0000}"/>
    <cellStyle name="Sch# 2 2 5 5 2" xfId="35081" xr:uid="{00000000-0005-0000-0000-0000078E0000}"/>
    <cellStyle name="Sch# 2 2 5 5 3" xfId="35082" xr:uid="{00000000-0005-0000-0000-0000088E0000}"/>
    <cellStyle name="Sch# 2 2 5 6" xfId="35083" xr:uid="{00000000-0005-0000-0000-0000098E0000}"/>
    <cellStyle name="Sch# 2 2 5 6 2" xfId="35084" xr:uid="{00000000-0005-0000-0000-00000A8E0000}"/>
    <cellStyle name="Sch# 2 2 5 6 3" xfId="35085" xr:uid="{00000000-0005-0000-0000-00000B8E0000}"/>
    <cellStyle name="Sch# 2 2 5 7" xfId="35086" xr:uid="{00000000-0005-0000-0000-00000C8E0000}"/>
    <cellStyle name="Sch# 2 2 5 8" xfId="35087" xr:uid="{00000000-0005-0000-0000-00000D8E0000}"/>
    <cellStyle name="Sch# 2 2 6" xfId="35088" xr:uid="{00000000-0005-0000-0000-00000E8E0000}"/>
    <cellStyle name="Sch# 2 2 6 2" xfId="35089" xr:uid="{00000000-0005-0000-0000-00000F8E0000}"/>
    <cellStyle name="Sch# 2 2 6 3" xfId="35090" xr:uid="{00000000-0005-0000-0000-0000108E0000}"/>
    <cellStyle name="Sch# 2 2 7" xfId="35091" xr:uid="{00000000-0005-0000-0000-0000118E0000}"/>
    <cellStyle name="Sch# 2 2 7 2" xfId="35092" xr:uid="{00000000-0005-0000-0000-0000128E0000}"/>
    <cellStyle name="Sch# 2 2 7 3" xfId="35093" xr:uid="{00000000-0005-0000-0000-0000138E0000}"/>
    <cellStyle name="Sch# 2 2 8" xfId="35094" xr:uid="{00000000-0005-0000-0000-0000148E0000}"/>
    <cellStyle name="Sch# 2 2 8 2" xfId="35095" xr:uid="{00000000-0005-0000-0000-0000158E0000}"/>
    <cellStyle name="Sch# 2 2 8 3" xfId="35096" xr:uid="{00000000-0005-0000-0000-0000168E0000}"/>
    <cellStyle name="Sch# 2 2 9" xfId="35097" xr:uid="{00000000-0005-0000-0000-0000178E0000}"/>
    <cellStyle name="Sch# 2 2 9 2" xfId="35098" xr:uid="{00000000-0005-0000-0000-0000188E0000}"/>
    <cellStyle name="Sch# 2 2 9 3" xfId="35099" xr:uid="{00000000-0005-0000-0000-0000198E0000}"/>
    <cellStyle name="Sch# 2 3" xfId="35100" xr:uid="{00000000-0005-0000-0000-00001A8E0000}"/>
    <cellStyle name="Sch# 2 3 10" xfId="35101" xr:uid="{00000000-0005-0000-0000-00001B8E0000}"/>
    <cellStyle name="Sch# 2 3 11" xfId="35102" xr:uid="{00000000-0005-0000-0000-00001C8E0000}"/>
    <cellStyle name="Sch# 2 3 2" xfId="35103" xr:uid="{00000000-0005-0000-0000-00001D8E0000}"/>
    <cellStyle name="Sch# 2 3 2 2" xfId="35104" xr:uid="{00000000-0005-0000-0000-00001E8E0000}"/>
    <cellStyle name="Sch# 2 3 2 2 2" xfId="35105" xr:uid="{00000000-0005-0000-0000-00001F8E0000}"/>
    <cellStyle name="Sch# 2 3 2 2 3" xfId="35106" xr:uid="{00000000-0005-0000-0000-0000208E0000}"/>
    <cellStyle name="Sch# 2 3 2 3" xfId="35107" xr:uid="{00000000-0005-0000-0000-0000218E0000}"/>
    <cellStyle name="Sch# 2 3 2 3 2" xfId="35108" xr:uid="{00000000-0005-0000-0000-0000228E0000}"/>
    <cellStyle name="Sch# 2 3 2 3 3" xfId="35109" xr:uid="{00000000-0005-0000-0000-0000238E0000}"/>
    <cellStyle name="Sch# 2 3 2 4" xfId="35110" xr:uid="{00000000-0005-0000-0000-0000248E0000}"/>
    <cellStyle name="Sch# 2 3 2 4 2" xfId="35111" xr:uid="{00000000-0005-0000-0000-0000258E0000}"/>
    <cellStyle name="Sch# 2 3 2 4 3" xfId="35112" xr:uid="{00000000-0005-0000-0000-0000268E0000}"/>
    <cellStyle name="Sch# 2 3 2 5" xfId="35113" xr:uid="{00000000-0005-0000-0000-0000278E0000}"/>
    <cellStyle name="Sch# 2 3 2 5 2" xfId="35114" xr:uid="{00000000-0005-0000-0000-0000288E0000}"/>
    <cellStyle name="Sch# 2 3 2 5 3" xfId="35115" xr:uid="{00000000-0005-0000-0000-0000298E0000}"/>
    <cellStyle name="Sch# 2 3 2 6" xfId="35116" xr:uid="{00000000-0005-0000-0000-00002A8E0000}"/>
    <cellStyle name="Sch# 2 3 2 6 2" xfId="35117" xr:uid="{00000000-0005-0000-0000-00002B8E0000}"/>
    <cellStyle name="Sch# 2 3 2 6 3" xfId="35118" xr:uid="{00000000-0005-0000-0000-00002C8E0000}"/>
    <cellStyle name="Sch# 2 3 2 7" xfId="35119" xr:uid="{00000000-0005-0000-0000-00002D8E0000}"/>
    <cellStyle name="Sch# 2 3 2 7 2" xfId="35120" xr:uid="{00000000-0005-0000-0000-00002E8E0000}"/>
    <cellStyle name="Sch# 2 3 2 7 3" xfId="35121" xr:uid="{00000000-0005-0000-0000-00002F8E0000}"/>
    <cellStyle name="Sch# 2 3 2 8" xfId="35122" xr:uid="{00000000-0005-0000-0000-0000308E0000}"/>
    <cellStyle name="Sch# 2 3 2 9" xfId="35123" xr:uid="{00000000-0005-0000-0000-0000318E0000}"/>
    <cellStyle name="Sch# 2 3 3" xfId="35124" xr:uid="{00000000-0005-0000-0000-0000328E0000}"/>
    <cellStyle name="Sch# 2 3 3 2" xfId="35125" xr:uid="{00000000-0005-0000-0000-0000338E0000}"/>
    <cellStyle name="Sch# 2 3 3 2 2" xfId="35126" xr:uid="{00000000-0005-0000-0000-0000348E0000}"/>
    <cellStyle name="Sch# 2 3 3 2 3" xfId="35127" xr:uid="{00000000-0005-0000-0000-0000358E0000}"/>
    <cellStyle name="Sch# 2 3 3 3" xfId="35128" xr:uid="{00000000-0005-0000-0000-0000368E0000}"/>
    <cellStyle name="Sch# 2 3 3 3 2" xfId="35129" xr:uid="{00000000-0005-0000-0000-0000378E0000}"/>
    <cellStyle name="Sch# 2 3 3 3 3" xfId="35130" xr:uid="{00000000-0005-0000-0000-0000388E0000}"/>
    <cellStyle name="Sch# 2 3 3 4" xfId="35131" xr:uid="{00000000-0005-0000-0000-0000398E0000}"/>
    <cellStyle name="Sch# 2 3 3 4 2" xfId="35132" xr:uid="{00000000-0005-0000-0000-00003A8E0000}"/>
    <cellStyle name="Sch# 2 3 3 4 3" xfId="35133" xr:uid="{00000000-0005-0000-0000-00003B8E0000}"/>
    <cellStyle name="Sch# 2 3 3 5" xfId="35134" xr:uid="{00000000-0005-0000-0000-00003C8E0000}"/>
    <cellStyle name="Sch# 2 3 3 5 2" xfId="35135" xr:uid="{00000000-0005-0000-0000-00003D8E0000}"/>
    <cellStyle name="Sch# 2 3 3 5 3" xfId="35136" xr:uid="{00000000-0005-0000-0000-00003E8E0000}"/>
    <cellStyle name="Sch# 2 3 3 6" xfId="35137" xr:uid="{00000000-0005-0000-0000-00003F8E0000}"/>
    <cellStyle name="Sch# 2 3 3 6 2" xfId="35138" xr:uid="{00000000-0005-0000-0000-0000408E0000}"/>
    <cellStyle name="Sch# 2 3 3 6 3" xfId="35139" xr:uid="{00000000-0005-0000-0000-0000418E0000}"/>
    <cellStyle name="Sch# 2 3 3 7" xfId="35140" xr:uid="{00000000-0005-0000-0000-0000428E0000}"/>
    <cellStyle name="Sch# 2 3 3 7 2" xfId="35141" xr:uid="{00000000-0005-0000-0000-0000438E0000}"/>
    <cellStyle name="Sch# 2 3 3 7 3" xfId="35142" xr:uid="{00000000-0005-0000-0000-0000448E0000}"/>
    <cellStyle name="Sch# 2 3 3 8" xfId="35143" xr:uid="{00000000-0005-0000-0000-0000458E0000}"/>
    <cellStyle name="Sch# 2 3 3 9" xfId="35144" xr:uid="{00000000-0005-0000-0000-0000468E0000}"/>
    <cellStyle name="Sch# 2 3 4" xfId="35145" xr:uid="{00000000-0005-0000-0000-0000478E0000}"/>
    <cellStyle name="Sch# 2 3 4 2" xfId="35146" xr:uid="{00000000-0005-0000-0000-0000488E0000}"/>
    <cellStyle name="Sch# 2 3 4 2 2" xfId="35147" xr:uid="{00000000-0005-0000-0000-0000498E0000}"/>
    <cellStyle name="Sch# 2 3 4 2 3" xfId="35148" xr:uid="{00000000-0005-0000-0000-00004A8E0000}"/>
    <cellStyle name="Sch# 2 3 4 3" xfId="35149" xr:uid="{00000000-0005-0000-0000-00004B8E0000}"/>
    <cellStyle name="Sch# 2 3 4 3 2" xfId="35150" xr:uid="{00000000-0005-0000-0000-00004C8E0000}"/>
    <cellStyle name="Sch# 2 3 4 3 3" xfId="35151" xr:uid="{00000000-0005-0000-0000-00004D8E0000}"/>
    <cellStyle name="Sch# 2 3 4 4" xfId="35152" xr:uid="{00000000-0005-0000-0000-00004E8E0000}"/>
    <cellStyle name="Sch# 2 3 4 4 2" xfId="35153" xr:uid="{00000000-0005-0000-0000-00004F8E0000}"/>
    <cellStyle name="Sch# 2 3 4 4 3" xfId="35154" xr:uid="{00000000-0005-0000-0000-0000508E0000}"/>
    <cellStyle name="Sch# 2 3 4 5" xfId="35155" xr:uid="{00000000-0005-0000-0000-0000518E0000}"/>
    <cellStyle name="Sch# 2 3 4 5 2" xfId="35156" xr:uid="{00000000-0005-0000-0000-0000528E0000}"/>
    <cellStyle name="Sch# 2 3 4 5 3" xfId="35157" xr:uid="{00000000-0005-0000-0000-0000538E0000}"/>
    <cellStyle name="Sch# 2 3 4 6" xfId="35158" xr:uid="{00000000-0005-0000-0000-0000548E0000}"/>
    <cellStyle name="Sch# 2 3 4 6 2" xfId="35159" xr:uid="{00000000-0005-0000-0000-0000558E0000}"/>
    <cellStyle name="Sch# 2 3 4 6 3" xfId="35160" xr:uid="{00000000-0005-0000-0000-0000568E0000}"/>
    <cellStyle name="Sch# 2 3 4 7" xfId="35161" xr:uid="{00000000-0005-0000-0000-0000578E0000}"/>
    <cellStyle name="Sch# 2 3 4 7 2" xfId="35162" xr:uid="{00000000-0005-0000-0000-0000588E0000}"/>
    <cellStyle name="Sch# 2 3 4 7 3" xfId="35163" xr:uid="{00000000-0005-0000-0000-0000598E0000}"/>
    <cellStyle name="Sch# 2 3 4 8" xfId="35164" xr:uid="{00000000-0005-0000-0000-00005A8E0000}"/>
    <cellStyle name="Sch# 2 3 4 9" xfId="35165" xr:uid="{00000000-0005-0000-0000-00005B8E0000}"/>
    <cellStyle name="Sch# 2 3 5" xfId="35166" xr:uid="{00000000-0005-0000-0000-00005C8E0000}"/>
    <cellStyle name="Sch# 2 3 5 2" xfId="35167" xr:uid="{00000000-0005-0000-0000-00005D8E0000}"/>
    <cellStyle name="Sch# 2 3 5 2 2" xfId="35168" xr:uid="{00000000-0005-0000-0000-00005E8E0000}"/>
    <cellStyle name="Sch# 2 3 5 2 3" xfId="35169" xr:uid="{00000000-0005-0000-0000-00005F8E0000}"/>
    <cellStyle name="Sch# 2 3 5 3" xfId="35170" xr:uid="{00000000-0005-0000-0000-0000608E0000}"/>
    <cellStyle name="Sch# 2 3 5 3 2" xfId="35171" xr:uid="{00000000-0005-0000-0000-0000618E0000}"/>
    <cellStyle name="Sch# 2 3 5 3 3" xfId="35172" xr:uid="{00000000-0005-0000-0000-0000628E0000}"/>
    <cellStyle name="Sch# 2 3 5 4" xfId="35173" xr:uid="{00000000-0005-0000-0000-0000638E0000}"/>
    <cellStyle name="Sch# 2 3 5 4 2" xfId="35174" xr:uid="{00000000-0005-0000-0000-0000648E0000}"/>
    <cellStyle name="Sch# 2 3 5 4 3" xfId="35175" xr:uid="{00000000-0005-0000-0000-0000658E0000}"/>
    <cellStyle name="Sch# 2 3 5 5" xfId="35176" xr:uid="{00000000-0005-0000-0000-0000668E0000}"/>
    <cellStyle name="Sch# 2 3 5 5 2" xfId="35177" xr:uid="{00000000-0005-0000-0000-0000678E0000}"/>
    <cellStyle name="Sch# 2 3 5 5 3" xfId="35178" xr:uid="{00000000-0005-0000-0000-0000688E0000}"/>
    <cellStyle name="Sch# 2 3 5 6" xfId="35179" xr:uid="{00000000-0005-0000-0000-0000698E0000}"/>
    <cellStyle name="Sch# 2 3 5 6 2" xfId="35180" xr:uid="{00000000-0005-0000-0000-00006A8E0000}"/>
    <cellStyle name="Sch# 2 3 5 6 3" xfId="35181" xr:uid="{00000000-0005-0000-0000-00006B8E0000}"/>
    <cellStyle name="Sch# 2 3 5 7" xfId="35182" xr:uid="{00000000-0005-0000-0000-00006C8E0000}"/>
    <cellStyle name="Sch# 2 3 5 8" xfId="35183" xr:uid="{00000000-0005-0000-0000-00006D8E0000}"/>
    <cellStyle name="Sch# 2 3 6" xfId="35184" xr:uid="{00000000-0005-0000-0000-00006E8E0000}"/>
    <cellStyle name="Sch# 2 3 6 2" xfId="35185" xr:uid="{00000000-0005-0000-0000-00006F8E0000}"/>
    <cellStyle name="Sch# 2 3 6 3" xfId="35186" xr:uid="{00000000-0005-0000-0000-0000708E0000}"/>
    <cellStyle name="Sch# 2 3 7" xfId="35187" xr:uid="{00000000-0005-0000-0000-0000718E0000}"/>
    <cellStyle name="Sch# 2 3 7 2" xfId="35188" xr:uid="{00000000-0005-0000-0000-0000728E0000}"/>
    <cellStyle name="Sch# 2 3 7 3" xfId="35189" xr:uid="{00000000-0005-0000-0000-0000738E0000}"/>
    <cellStyle name="Sch# 2 3 8" xfId="35190" xr:uid="{00000000-0005-0000-0000-0000748E0000}"/>
    <cellStyle name="Sch# 2 3 8 2" xfId="35191" xr:uid="{00000000-0005-0000-0000-0000758E0000}"/>
    <cellStyle name="Sch# 2 3 8 3" xfId="35192" xr:uid="{00000000-0005-0000-0000-0000768E0000}"/>
    <cellStyle name="Sch# 2 3 9" xfId="35193" xr:uid="{00000000-0005-0000-0000-0000778E0000}"/>
    <cellStyle name="Sch# 2 3 9 2" xfId="35194" xr:uid="{00000000-0005-0000-0000-0000788E0000}"/>
    <cellStyle name="Sch# 2 3 9 3" xfId="35195" xr:uid="{00000000-0005-0000-0000-0000798E0000}"/>
    <cellStyle name="Sch# 2 4" xfId="35196" xr:uid="{00000000-0005-0000-0000-00007A8E0000}"/>
    <cellStyle name="Sch# 2 4 10" xfId="35197" xr:uid="{00000000-0005-0000-0000-00007B8E0000}"/>
    <cellStyle name="Sch# 2 4 11" xfId="35198" xr:uid="{00000000-0005-0000-0000-00007C8E0000}"/>
    <cellStyle name="Sch# 2 4 2" xfId="35199" xr:uid="{00000000-0005-0000-0000-00007D8E0000}"/>
    <cellStyle name="Sch# 2 4 2 2" xfId="35200" xr:uid="{00000000-0005-0000-0000-00007E8E0000}"/>
    <cellStyle name="Sch# 2 4 2 2 2" xfId="35201" xr:uid="{00000000-0005-0000-0000-00007F8E0000}"/>
    <cellStyle name="Sch# 2 4 2 2 3" xfId="35202" xr:uid="{00000000-0005-0000-0000-0000808E0000}"/>
    <cellStyle name="Sch# 2 4 2 3" xfId="35203" xr:uid="{00000000-0005-0000-0000-0000818E0000}"/>
    <cellStyle name="Sch# 2 4 2 3 2" xfId="35204" xr:uid="{00000000-0005-0000-0000-0000828E0000}"/>
    <cellStyle name="Sch# 2 4 2 3 3" xfId="35205" xr:uid="{00000000-0005-0000-0000-0000838E0000}"/>
    <cellStyle name="Sch# 2 4 2 4" xfId="35206" xr:uid="{00000000-0005-0000-0000-0000848E0000}"/>
    <cellStyle name="Sch# 2 4 2 4 2" xfId="35207" xr:uid="{00000000-0005-0000-0000-0000858E0000}"/>
    <cellStyle name="Sch# 2 4 2 4 3" xfId="35208" xr:uid="{00000000-0005-0000-0000-0000868E0000}"/>
    <cellStyle name="Sch# 2 4 2 5" xfId="35209" xr:uid="{00000000-0005-0000-0000-0000878E0000}"/>
    <cellStyle name="Sch# 2 4 2 5 2" xfId="35210" xr:uid="{00000000-0005-0000-0000-0000888E0000}"/>
    <cellStyle name="Sch# 2 4 2 5 3" xfId="35211" xr:uid="{00000000-0005-0000-0000-0000898E0000}"/>
    <cellStyle name="Sch# 2 4 2 6" xfId="35212" xr:uid="{00000000-0005-0000-0000-00008A8E0000}"/>
    <cellStyle name="Sch# 2 4 2 6 2" xfId="35213" xr:uid="{00000000-0005-0000-0000-00008B8E0000}"/>
    <cellStyle name="Sch# 2 4 2 6 3" xfId="35214" xr:uid="{00000000-0005-0000-0000-00008C8E0000}"/>
    <cellStyle name="Sch# 2 4 2 7" xfId="35215" xr:uid="{00000000-0005-0000-0000-00008D8E0000}"/>
    <cellStyle name="Sch# 2 4 2 7 2" xfId="35216" xr:uid="{00000000-0005-0000-0000-00008E8E0000}"/>
    <cellStyle name="Sch# 2 4 2 7 3" xfId="35217" xr:uid="{00000000-0005-0000-0000-00008F8E0000}"/>
    <cellStyle name="Sch# 2 4 2 8" xfId="35218" xr:uid="{00000000-0005-0000-0000-0000908E0000}"/>
    <cellStyle name="Sch# 2 4 2 9" xfId="35219" xr:uid="{00000000-0005-0000-0000-0000918E0000}"/>
    <cellStyle name="Sch# 2 4 3" xfId="35220" xr:uid="{00000000-0005-0000-0000-0000928E0000}"/>
    <cellStyle name="Sch# 2 4 3 2" xfId="35221" xr:uid="{00000000-0005-0000-0000-0000938E0000}"/>
    <cellStyle name="Sch# 2 4 3 2 2" xfId="35222" xr:uid="{00000000-0005-0000-0000-0000948E0000}"/>
    <cellStyle name="Sch# 2 4 3 2 3" xfId="35223" xr:uid="{00000000-0005-0000-0000-0000958E0000}"/>
    <cellStyle name="Sch# 2 4 3 3" xfId="35224" xr:uid="{00000000-0005-0000-0000-0000968E0000}"/>
    <cellStyle name="Sch# 2 4 3 3 2" xfId="35225" xr:uid="{00000000-0005-0000-0000-0000978E0000}"/>
    <cellStyle name="Sch# 2 4 3 3 3" xfId="35226" xr:uid="{00000000-0005-0000-0000-0000988E0000}"/>
    <cellStyle name="Sch# 2 4 3 4" xfId="35227" xr:uid="{00000000-0005-0000-0000-0000998E0000}"/>
    <cellStyle name="Sch# 2 4 3 4 2" xfId="35228" xr:uid="{00000000-0005-0000-0000-00009A8E0000}"/>
    <cellStyle name="Sch# 2 4 3 4 3" xfId="35229" xr:uid="{00000000-0005-0000-0000-00009B8E0000}"/>
    <cellStyle name="Sch# 2 4 3 5" xfId="35230" xr:uid="{00000000-0005-0000-0000-00009C8E0000}"/>
    <cellStyle name="Sch# 2 4 3 5 2" xfId="35231" xr:uid="{00000000-0005-0000-0000-00009D8E0000}"/>
    <cellStyle name="Sch# 2 4 3 5 3" xfId="35232" xr:uid="{00000000-0005-0000-0000-00009E8E0000}"/>
    <cellStyle name="Sch# 2 4 3 6" xfId="35233" xr:uid="{00000000-0005-0000-0000-00009F8E0000}"/>
    <cellStyle name="Sch# 2 4 3 6 2" xfId="35234" xr:uid="{00000000-0005-0000-0000-0000A08E0000}"/>
    <cellStyle name="Sch# 2 4 3 6 3" xfId="35235" xr:uid="{00000000-0005-0000-0000-0000A18E0000}"/>
    <cellStyle name="Sch# 2 4 3 7" xfId="35236" xr:uid="{00000000-0005-0000-0000-0000A28E0000}"/>
    <cellStyle name="Sch# 2 4 3 7 2" xfId="35237" xr:uid="{00000000-0005-0000-0000-0000A38E0000}"/>
    <cellStyle name="Sch# 2 4 3 7 3" xfId="35238" xr:uid="{00000000-0005-0000-0000-0000A48E0000}"/>
    <cellStyle name="Sch# 2 4 3 8" xfId="35239" xr:uid="{00000000-0005-0000-0000-0000A58E0000}"/>
    <cellStyle name="Sch# 2 4 3 9" xfId="35240" xr:uid="{00000000-0005-0000-0000-0000A68E0000}"/>
    <cellStyle name="Sch# 2 4 4" xfId="35241" xr:uid="{00000000-0005-0000-0000-0000A78E0000}"/>
    <cellStyle name="Sch# 2 4 4 2" xfId="35242" xr:uid="{00000000-0005-0000-0000-0000A88E0000}"/>
    <cellStyle name="Sch# 2 4 4 2 2" xfId="35243" xr:uid="{00000000-0005-0000-0000-0000A98E0000}"/>
    <cellStyle name="Sch# 2 4 4 2 3" xfId="35244" xr:uid="{00000000-0005-0000-0000-0000AA8E0000}"/>
    <cellStyle name="Sch# 2 4 4 3" xfId="35245" xr:uid="{00000000-0005-0000-0000-0000AB8E0000}"/>
    <cellStyle name="Sch# 2 4 4 3 2" xfId="35246" xr:uid="{00000000-0005-0000-0000-0000AC8E0000}"/>
    <cellStyle name="Sch# 2 4 4 3 3" xfId="35247" xr:uid="{00000000-0005-0000-0000-0000AD8E0000}"/>
    <cellStyle name="Sch# 2 4 4 4" xfId="35248" xr:uid="{00000000-0005-0000-0000-0000AE8E0000}"/>
    <cellStyle name="Sch# 2 4 4 4 2" xfId="35249" xr:uid="{00000000-0005-0000-0000-0000AF8E0000}"/>
    <cellStyle name="Sch# 2 4 4 4 3" xfId="35250" xr:uid="{00000000-0005-0000-0000-0000B08E0000}"/>
    <cellStyle name="Sch# 2 4 4 5" xfId="35251" xr:uid="{00000000-0005-0000-0000-0000B18E0000}"/>
    <cellStyle name="Sch# 2 4 4 5 2" xfId="35252" xr:uid="{00000000-0005-0000-0000-0000B28E0000}"/>
    <cellStyle name="Sch# 2 4 4 5 3" xfId="35253" xr:uid="{00000000-0005-0000-0000-0000B38E0000}"/>
    <cellStyle name="Sch# 2 4 4 6" xfId="35254" xr:uid="{00000000-0005-0000-0000-0000B48E0000}"/>
    <cellStyle name="Sch# 2 4 4 6 2" xfId="35255" xr:uid="{00000000-0005-0000-0000-0000B58E0000}"/>
    <cellStyle name="Sch# 2 4 4 6 3" xfId="35256" xr:uid="{00000000-0005-0000-0000-0000B68E0000}"/>
    <cellStyle name="Sch# 2 4 4 7" xfId="35257" xr:uid="{00000000-0005-0000-0000-0000B78E0000}"/>
    <cellStyle name="Sch# 2 4 4 7 2" xfId="35258" xr:uid="{00000000-0005-0000-0000-0000B88E0000}"/>
    <cellStyle name="Sch# 2 4 4 7 3" xfId="35259" xr:uid="{00000000-0005-0000-0000-0000B98E0000}"/>
    <cellStyle name="Sch# 2 4 4 8" xfId="35260" xr:uid="{00000000-0005-0000-0000-0000BA8E0000}"/>
    <cellStyle name="Sch# 2 4 4 9" xfId="35261" xr:uid="{00000000-0005-0000-0000-0000BB8E0000}"/>
    <cellStyle name="Sch# 2 4 5" xfId="35262" xr:uid="{00000000-0005-0000-0000-0000BC8E0000}"/>
    <cellStyle name="Sch# 2 4 5 2" xfId="35263" xr:uid="{00000000-0005-0000-0000-0000BD8E0000}"/>
    <cellStyle name="Sch# 2 4 5 2 2" xfId="35264" xr:uid="{00000000-0005-0000-0000-0000BE8E0000}"/>
    <cellStyle name="Sch# 2 4 5 2 3" xfId="35265" xr:uid="{00000000-0005-0000-0000-0000BF8E0000}"/>
    <cellStyle name="Sch# 2 4 5 3" xfId="35266" xr:uid="{00000000-0005-0000-0000-0000C08E0000}"/>
    <cellStyle name="Sch# 2 4 5 3 2" xfId="35267" xr:uid="{00000000-0005-0000-0000-0000C18E0000}"/>
    <cellStyle name="Sch# 2 4 5 3 3" xfId="35268" xr:uid="{00000000-0005-0000-0000-0000C28E0000}"/>
    <cellStyle name="Sch# 2 4 5 4" xfId="35269" xr:uid="{00000000-0005-0000-0000-0000C38E0000}"/>
    <cellStyle name="Sch# 2 4 5 4 2" xfId="35270" xr:uid="{00000000-0005-0000-0000-0000C48E0000}"/>
    <cellStyle name="Sch# 2 4 5 4 3" xfId="35271" xr:uid="{00000000-0005-0000-0000-0000C58E0000}"/>
    <cellStyle name="Sch# 2 4 5 5" xfId="35272" xr:uid="{00000000-0005-0000-0000-0000C68E0000}"/>
    <cellStyle name="Sch# 2 4 5 5 2" xfId="35273" xr:uid="{00000000-0005-0000-0000-0000C78E0000}"/>
    <cellStyle name="Sch# 2 4 5 5 3" xfId="35274" xr:uid="{00000000-0005-0000-0000-0000C88E0000}"/>
    <cellStyle name="Sch# 2 4 5 6" xfId="35275" xr:uid="{00000000-0005-0000-0000-0000C98E0000}"/>
    <cellStyle name="Sch# 2 4 5 6 2" xfId="35276" xr:uid="{00000000-0005-0000-0000-0000CA8E0000}"/>
    <cellStyle name="Sch# 2 4 5 6 3" xfId="35277" xr:uid="{00000000-0005-0000-0000-0000CB8E0000}"/>
    <cellStyle name="Sch# 2 4 5 7" xfId="35278" xr:uid="{00000000-0005-0000-0000-0000CC8E0000}"/>
    <cellStyle name="Sch# 2 4 5 8" xfId="35279" xr:uid="{00000000-0005-0000-0000-0000CD8E0000}"/>
    <cellStyle name="Sch# 2 4 6" xfId="35280" xr:uid="{00000000-0005-0000-0000-0000CE8E0000}"/>
    <cellStyle name="Sch# 2 4 6 2" xfId="35281" xr:uid="{00000000-0005-0000-0000-0000CF8E0000}"/>
    <cellStyle name="Sch# 2 4 6 3" xfId="35282" xr:uid="{00000000-0005-0000-0000-0000D08E0000}"/>
    <cellStyle name="Sch# 2 4 7" xfId="35283" xr:uid="{00000000-0005-0000-0000-0000D18E0000}"/>
    <cellStyle name="Sch# 2 4 7 2" xfId="35284" xr:uid="{00000000-0005-0000-0000-0000D28E0000}"/>
    <cellStyle name="Sch# 2 4 7 3" xfId="35285" xr:uid="{00000000-0005-0000-0000-0000D38E0000}"/>
    <cellStyle name="Sch# 2 4 8" xfId="35286" xr:uid="{00000000-0005-0000-0000-0000D48E0000}"/>
    <cellStyle name="Sch# 2 4 8 2" xfId="35287" xr:uid="{00000000-0005-0000-0000-0000D58E0000}"/>
    <cellStyle name="Sch# 2 4 8 3" xfId="35288" xr:uid="{00000000-0005-0000-0000-0000D68E0000}"/>
    <cellStyle name="Sch# 2 4 9" xfId="35289" xr:uid="{00000000-0005-0000-0000-0000D78E0000}"/>
    <cellStyle name="Sch# 2 4 9 2" xfId="35290" xr:uid="{00000000-0005-0000-0000-0000D88E0000}"/>
    <cellStyle name="Sch# 2 4 9 3" xfId="35291" xr:uid="{00000000-0005-0000-0000-0000D98E0000}"/>
    <cellStyle name="Sch# 2 5" xfId="35292" xr:uid="{00000000-0005-0000-0000-0000DA8E0000}"/>
    <cellStyle name="Sch# 2 5 2" xfId="35293" xr:uid="{00000000-0005-0000-0000-0000DB8E0000}"/>
    <cellStyle name="Sch# 2 5 3" xfId="35294" xr:uid="{00000000-0005-0000-0000-0000DC8E0000}"/>
    <cellStyle name="Sch# 2 6" xfId="35295" xr:uid="{00000000-0005-0000-0000-0000DD8E0000}"/>
    <cellStyle name="Sch# 2 6 2" xfId="35296" xr:uid="{00000000-0005-0000-0000-0000DE8E0000}"/>
    <cellStyle name="Sch# 2 6 3" xfId="35297" xr:uid="{00000000-0005-0000-0000-0000DF8E0000}"/>
    <cellStyle name="Sch# 2 7" xfId="35298" xr:uid="{00000000-0005-0000-0000-0000E08E0000}"/>
    <cellStyle name="Sch# 2 7 2" xfId="35299" xr:uid="{00000000-0005-0000-0000-0000E18E0000}"/>
    <cellStyle name="Sch# 2 7 3" xfId="35300" xr:uid="{00000000-0005-0000-0000-0000E28E0000}"/>
    <cellStyle name="Sch# 2 8" xfId="35301" xr:uid="{00000000-0005-0000-0000-0000E38E0000}"/>
    <cellStyle name="Sch# 2 8 2" xfId="35302" xr:uid="{00000000-0005-0000-0000-0000E48E0000}"/>
    <cellStyle name="Sch# 2 8 3" xfId="35303" xr:uid="{00000000-0005-0000-0000-0000E58E0000}"/>
    <cellStyle name="Sch# 2 9" xfId="35304" xr:uid="{00000000-0005-0000-0000-0000E68E0000}"/>
    <cellStyle name="Sch# 3" xfId="35305" xr:uid="{00000000-0005-0000-0000-0000E78E0000}"/>
    <cellStyle name="Sch# 3 10" xfId="35306" xr:uid="{00000000-0005-0000-0000-0000E88E0000}"/>
    <cellStyle name="Sch# 3 2" xfId="35307" xr:uid="{00000000-0005-0000-0000-0000E98E0000}"/>
    <cellStyle name="Sch# 3 2 10" xfId="35308" xr:uid="{00000000-0005-0000-0000-0000EA8E0000}"/>
    <cellStyle name="Sch# 3 2 11" xfId="35309" xr:uid="{00000000-0005-0000-0000-0000EB8E0000}"/>
    <cellStyle name="Sch# 3 2 2" xfId="35310" xr:uid="{00000000-0005-0000-0000-0000EC8E0000}"/>
    <cellStyle name="Sch# 3 2 2 2" xfId="35311" xr:uid="{00000000-0005-0000-0000-0000ED8E0000}"/>
    <cellStyle name="Sch# 3 2 2 2 2" xfId="35312" xr:uid="{00000000-0005-0000-0000-0000EE8E0000}"/>
    <cellStyle name="Sch# 3 2 2 2 3" xfId="35313" xr:uid="{00000000-0005-0000-0000-0000EF8E0000}"/>
    <cellStyle name="Sch# 3 2 2 3" xfId="35314" xr:uid="{00000000-0005-0000-0000-0000F08E0000}"/>
    <cellStyle name="Sch# 3 2 2 3 2" xfId="35315" xr:uid="{00000000-0005-0000-0000-0000F18E0000}"/>
    <cellStyle name="Sch# 3 2 2 3 3" xfId="35316" xr:uid="{00000000-0005-0000-0000-0000F28E0000}"/>
    <cellStyle name="Sch# 3 2 2 4" xfId="35317" xr:uid="{00000000-0005-0000-0000-0000F38E0000}"/>
    <cellStyle name="Sch# 3 2 2 4 2" xfId="35318" xr:uid="{00000000-0005-0000-0000-0000F48E0000}"/>
    <cellStyle name="Sch# 3 2 2 4 3" xfId="35319" xr:uid="{00000000-0005-0000-0000-0000F58E0000}"/>
    <cellStyle name="Sch# 3 2 2 5" xfId="35320" xr:uid="{00000000-0005-0000-0000-0000F68E0000}"/>
    <cellStyle name="Sch# 3 2 2 5 2" xfId="35321" xr:uid="{00000000-0005-0000-0000-0000F78E0000}"/>
    <cellStyle name="Sch# 3 2 2 5 3" xfId="35322" xr:uid="{00000000-0005-0000-0000-0000F88E0000}"/>
    <cellStyle name="Sch# 3 2 2 6" xfId="35323" xr:uid="{00000000-0005-0000-0000-0000F98E0000}"/>
    <cellStyle name="Sch# 3 2 2 6 2" xfId="35324" xr:uid="{00000000-0005-0000-0000-0000FA8E0000}"/>
    <cellStyle name="Sch# 3 2 2 6 3" xfId="35325" xr:uid="{00000000-0005-0000-0000-0000FB8E0000}"/>
    <cellStyle name="Sch# 3 2 2 7" xfId="35326" xr:uid="{00000000-0005-0000-0000-0000FC8E0000}"/>
    <cellStyle name="Sch# 3 2 2 7 2" xfId="35327" xr:uid="{00000000-0005-0000-0000-0000FD8E0000}"/>
    <cellStyle name="Sch# 3 2 2 7 3" xfId="35328" xr:uid="{00000000-0005-0000-0000-0000FE8E0000}"/>
    <cellStyle name="Sch# 3 2 2 8" xfId="35329" xr:uid="{00000000-0005-0000-0000-0000FF8E0000}"/>
    <cellStyle name="Sch# 3 2 2 9" xfId="35330" xr:uid="{00000000-0005-0000-0000-0000008F0000}"/>
    <cellStyle name="Sch# 3 2 3" xfId="35331" xr:uid="{00000000-0005-0000-0000-0000018F0000}"/>
    <cellStyle name="Sch# 3 2 3 2" xfId="35332" xr:uid="{00000000-0005-0000-0000-0000028F0000}"/>
    <cellStyle name="Sch# 3 2 3 2 2" xfId="35333" xr:uid="{00000000-0005-0000-0000-0000038F0000}"/>
    <cellStyle name="Sch# 3 2 3 2 3" xfId="35334" xr:uid="{00000000-0005-0000-0000-0000048F0000}"/>
    <cellStyle name="Sch# 3 2 3 3" xfId="35335" xr:uid="{00000000-0005-0000-0000-0000058F0000}"/>
    <cellStyle name="Sch# 3 2 3 3 2" xfId="35336" xr:uid="{00000000-0005-0000-0000-0000068F0000}"/>
    <cellStyle name="Sch# 3 2 3 3 3" xfId="35337" xr:uid="{00000000-0005-0000-0000-0000078F0000}"/>
    <cellStyle name="Sch# 3 2 3 4" xfId="35338" xr:uid="{00000000-0005-0000-0000-0000088F0000}"/>
    <cellStyle name="Sch# 3 2 3 4 2" xfId="35339" xr:uid="{00000000-0005-0000-0000-0000098F0000}"/>
    <cellStyle name="Sch# 3 2 3 4 3" xfId="35340" xr:uid="{00000000-0005-0000-0000-00000A8F0000}"/>
    <cellStyle name="Sch# 3 2 3 5" xfId="35341" xr:uid="{00000000-0005-0000-0000-00000B8F0000}"/>
    <cellStyle name="Sch# 3 2 3 5 2" xfId="35342" xr:uid="{00000000-0005-0000-0000-00000C8F0000}"/>
    <cellStyle name="Sch# 3 2 3 5 3" xfId="35343" xr:uid="{00000000-0005-0000-0000-00000D8F0000}"/>
    <cellStyle name="Sch# 3 2 3 6" xfId="35344" xr:uid="{00000000-0005-0000-0000-00000E8F0000}"/>
    <cellStyle name="Sch# 3 2 3 6 2" xfId="35345" xr:uid="{00000000-0005-0000-0000-00000F8F0000}"/>
    <cellStyle name="Sch# 3 2 3 6 3" xfId="35346" xr:uid="{00000000-0005-0000-0000-0000108F0000}"/>
    <cellStyle name="Sch# 3 2 3 7" xfId="35347" xr:uid="{00000000-0005-0000-0000-0000118F0000}"/>
    <cellStyle name="Sch# 3 2 3 7 2" xfId="35348" xr:uid="{00000000-0005-0000-0000-0000128F0000}"/>
    <cellStyle name="Sch# 3 2 3 7 3" xfId="35349" xr:uid="{00000000-0005-0000-0000-0000138F0000}"/>
    <cellStyle name="Sch# 3 2 3 8" xfId="35350" xr:uid="{00000000-0005-0000-0000-0000148F0000}"/>
    <cellStyle name="Sch# 3 2 3 9" xfId="35351" xr:uid="{00000000-0005-0000-0000-0000158F0000}"/>
    <cellStyle name="Sch# 3 2 4" xfId="35352" xr:uid="{00000000-0005-0000-0000-0000168F0000}"/>
    <cellStyle name="Sch# 3 2 4 2" xfId="35353" xr:uid="{00000000-0005-0000-0000-0000178F0000}"/>
    <cellStyle name="Sch# 3 2 4 2 2" xfId="35354" xr:uid="{00000000-0005-0000-0000-0000188F0000}"/>
    <cellStyle name="Sch# 3 2 4 2 3" xfId="35355" xr:uid="{00000000-0005-0000-0000-0000198F0000}"/>
    <cellStyle name="Sch# 3 2 4 3" xfId="35356" xr:uid="{00000000-0005-0000-0000-00001A8F0000}"/>
    <cellStyle name="Sch# 3 2 4 3 2" xfId="35357" xr:uid="{00000000-0005-0000-0000-00001B8F0000}"/>
    <cellStyle name="Sch# 3 2 4 3 3" xfId="35358" xr:uid="{00000000-0005-0000-0000-00001C8F0000}"/>
    <cellStyle name="Sch# 3 2 4 4" xfId="35359" xr:uid="{00000000-0005-0000-0000-00001D8F0000}"/>
    <cellStyle name="Sch# 3 2 4 4 2" xfId="35360" xr:uid="{00000000-0005-0000-0000-00001E8F0000}"/>
    <cellStyle name="Sch# 3 2 4 4 3" xfId="35361" xr:uid="{00000000-0005-0000-0000-00001F8F0000}"/>
    <cellStyle name="Sch# 3 2 4 5" xfId="35362" xr:uid="{00000000-0005-0000-0000-0000208F0000}"/>
    <cellStyle name="Sch# 3 2 4 5 2" xfId="35363" xr:uid="{00000000-0005-0000-0000-0000218F0000}"/>
    <cellStyle name="Sch# 3 2 4 5 3" xfId="35364" xr:uid="{00000000-0005-0000-0000-0000228F0000}"/>
    <cellStyle name="Sch# 3 2 4 6" xfId="35365" xr:uid="{00000000-0005-0000-0000-0000238F0000}"/>
    <cellStyle name="Sch# 3 2 4 6 2" xfId="35366" xr:uid="{00000000-0005-0000-0000-0000248F0000}"/>
    <cellStyle name="Sch# 3 2 4 6 3" xfId="35367" xr:uid="{00000000-0005-0000-0000-0000258F0000}"/>
    <cellStyle name="Sch# 3 2 4 7" xfId="35368" xr:uid="{00000000-0005-0000-0000-0000268F0000}"/>
    <cellStyle name="Sch# 3 2 4 7 2" xfId="35369" xr:uid="{00000000-0005-0000-0000-0000278F0000}"/>
    <cellStyle name="Sch# 3 2 4 7 3" xfId="35370" xr:uid="{00000000-0005-0000-0000-0000288F0000}"/>
    <cellStyle name="Sch# 3 2 4 8" xfId="35371" xr:uid="{00000000-0005-0000-0000-0000298F0000}"/>
    <cellStyle name="Sch# 3 2 4 9" xfId="35372" xr:uid="{00000000-0005-0000-0000-00002A8F0000}"/>
    <cellStyle name="Sch# 3 2 5" xfId="35373" xr:uid="{00000000-0005-0000-0000-00002B8F0000}"/>
    <cellStyle name="Sch# 3 2 5 2" xfId="35374" xr:uid="{00000000-0005-0000-0000-00002C8F0000}"/>
    <cellStyle name="Sch# 3 2 5 2 2" xfId="35375" xr:uid="{00000000-0005-0000-0000-00002D8F0000}"/>
    <cellStyle name="Sch# 3 2 5 2 3" xfId="35376" xr:uid="{00000000-0005-0000-0000-00002E8F0000}"/>
    <cellStyle name="Sch# 3 2 5 3" xfId="35377" xr:uid="{00000000-0005-0000-0000-00002F8F0000}"/>
    <cellStyle name="Sch# 3 2 5 3 2" xfId="35378" xr:uid="{00000000-0005-0000-0000-0000308F0000}"/>
    <cellStyle name="Sch# 3 2 5 3 3" xfId="35379" xr:uid="{00000000-0005-0000-0000-0000318F0000}"/>
    <cellStyle name="Sch# 3 2 5 4" xfId="35380" xr:uid="{00000000-0005-0000-0000-0000328F0000}"/>
    <cellStyle name="Sch# 3 2 5 4 2" xfId="35381" xr:uid="{00000000-0005-0000-0000-0000338F0000}"/>
    <cellStyle name="Sch# 3 2 5 4 3" xfId="35382" xr:uid="{00000000-0005-0000-0000-0000348F0000}"/>
    <cellStyle name="Sch# 3 2 5 5" xfId="35383" xr:uid="{00000000-0005-0000-0000-0000358F0000}"/>
    <cellStyle name="Sch# 3 2 5 5 2" xfId="35384" xr:uid="{00000000-0005-0000-0000-0000368F0000}"/>
    <cellStyle name="Sch# 3 2 5 5 3" xfId="35385" xr:uid="{00000000-0005-0000-0000-0000378F0000}"/>
    <cellStyle name="Sch# 3 2 5 6" xfId="35386" xr:uid="{00000000-0005-0000-0000-0000388F0000}"/>
    <cellStyle name="Sch# 3 2 5 6 2" xfId="35387" xr:uid="{00000000-0005-0000-0000-0000398F0000}"/>
    <cellStyle name="Sch# 3 2 5 6 3" xfId="35388" xr:uid="{00000000-0005-0000-0000-00003A8F0000}"/>
    <cellStyle name="Sch# 3 2 5 7" xfId="35389" xr:uid="{00000000-0005-0000-0000-00003B8F0000}"/>
    <cellStyle name="Sch# 3 2 5 8" xfId="35390" xr:uid="{00000000-0005-0000-0000-00003C8F0000}"/>
    <cellStyle name="Sch# 3 2 6" xfId="35391" xr:uid="{00000000-0005-0000-0000-00003D8F0000}"/>
    <cellStyle name="Sch# 3 2 6 2" xfId="35392" xr:uid="{00000000-0005-0000-0000-00003E8F0000}"/>
    <cellStyle name="Sch# 3 2 6 3" xfId="35393" xr:uid="{00000000-0005-0000-0000-00003F8F0000}"/>
    <cellStyle name="Sch# 3 2 7" xfId="35394" xr:uid="{00000000-0005-0000-0000-0000408F0000}"/>
    <cellStyle name="Sch# 3 2 7 2" xfId="35395" xr:uid="{00000000-0005-0000-0000-0000418F0000}"/>
    <cellStyle name="Sch# 3 2 7 3" xfId="35396" xr:uid="{00000000-0005-0000-0000-0000428F0000}"/>
    <cellStyle name="Sch# 3 2 8" xfId="35397" xr:uid="{00000000-0005-0000-0000-0000438F0000}"/>
    <cellStyle name="Sch# 3 2 8 2" xfId="35398" xr:uid="{00000000-0005-0000-0000-0000448F0000}"/>
    <cellStyle name="Sch# 3 2 8 3" xfId="35399" xr:uid="{00000000-0005-0000-0000-0000458F0000}"/>
    <cellStyle name="Sch# 3 2 9" xfId="35400" xr:uid="{00000000-0005-0000-0000-0000468F0000}"/>
    <cellStyle name="Sch# 3 2 9 2" xfId="35401" xr:uid="{00000000-0005-0000-0000-0000478F0000}"/>
    <cellStyle name="Sch# 3 2 9 3" xfId="35402" xr:uid="{00000000-0005-0000-0000-0000488F0000}"/>
    <cellStyle name="Sch# 3 3" xfId="35403" xr:uid="{00000000-0005-0000-0000-0000498F0000}"/>
    <cellStyle name="Sch# 3 3 10" xfId="35404" xr:uid="{00000000-0005-0000-0000-00004A8F0000}"/>
    <cellStyle name="Sch# 3 3 11" xfId="35405" xr:uid="{00000000-0005-0000-0000-00004B8F0000}"/>
    <cellStyle name="Sch# 3 3 2" xfId="35406" xr:uid="{00000000-0005-0000-0000-00004C8F0000}"/>
    <cellStyle name="Sch# 3 3 2 2" xfId="35407" xr:uid="{00000000-0005-0000-0000-00004D8F0000}"/>
    <cellStyle name="Sch# 3 3 2 2 2" xfId="35408" xr:uid="{00000000-0005-0000-0000-00004E8F0000}"/>
    <cellStyle name="Sch# 3 3 2 2 3" xfId="35409" xr:uid="{00000000-0005-0000-0000-00004F8F0000}"/>
    <cellStyle name="Sch# 3 3 2 3" xfId="35410" xr:uid="{00000000-0005-0000-0000-0000508F0000}"/>
    <cellStyle name="Sch# 3 3 2 3 2" xfId="35411" xr:uid="{00000000-0005-0000-0000-0000518F0000}"/>
    <cellStyle name="Sch# 3 3 2 3 3" xfId="35412" xr:uid="{00000000-0005-0000-0000-0000528F0000}"/>
    <cellStyle name="Sch# 3 3 2 4" xfId="35413" xr:uid="{00000000-0005-0000-0000-0000538F0000}"/>
    <cellStyle name="Sch# 3 3 2 4 2" xfId="35414" xr:uid="{00000000-0005-0000-0000-0000548F0000}"/>
    <cellStyle name="Sch# 3 3 2 4 3" xfId="35415" xr:uid="{00000000-0005-0000-0000-0000558F0000}"/>
    <cellStyle name="Sch# 3 3 2 5" xfId="35416" xr:uid="{00000000-0005-0000-0000-0000568F0000}"/>
    <cellStyle name="Sch# 3 3 2 5 2" xfId="35417" xr:uid="{00000000-0005-0000-0000-0000578F0000}"/>
    <cellStyle name="Sch# 3 3 2 5 3" xfId="35418" xr:uid="{00000000-0005-0000-0000-0000588F0000}"/>
    <cellStyle name="Sch# 3 3 2 6" xfId="35419" xr:uid="{00000000-0005-0000-0000-0000598F0000}"/>
    <cellStyle name="Sch# 3 3 2 6 2" xfId="35420" xr:uid="{00000000-0005-0000-0000-00005A8F0000}"/>
    <cellStyle name="Sch# 3 3 2 6 3" xfId="35421" xr:uid="{00000000-0005-0000-0000-00005B8F0000}"/>
    <cellStyle name="Sch# 3 3 2 7" xfId="35422" xr:uid="{00000000-0005-0000-0000-00005C8F0000}"/>
    <cellStyle name="Sch# 3 3 2 7 2" xfId="35423" xr:uid="{00000000-0005-0000-0000-00005D8F0000}"/>
    <cellStyle name="Sch# 3 3 2 7 3" xfId="35424" xr:uid="{00000000-0005-0000-0000-00005E8F0000}"/>
    <cellStyle name="Sch# 3 3 2 8" xfId="35425" xr:uid="{00000000-0005-0000-0000-00005F8F0000}"/>
    <cellStyle name="Sch# 3 3 2 9" xfId="35426" xr:uid="{00000000-0005-0000-0000-0000608F0000}"/>
    <cellStyle name="Sch# 3 3 3" xfId="35427" xr:uid="{00000000-0005-0000-0000-0000618F0000}"/>
    <cellStyle name="Sch# 3 3 3 2" xfId="35428" xr:uid="{00000000-0005-0000-0000-0000628F0000}"/>
    <cellStyle name="Sch# 3 3 3 2 2" xfId="35429" xr:uid="{00000000-0005-0000-0000-0000638F0000}"/>
    <cellStyle name="Sch# 3 3 3 2 3" xfId="35430" xr:uid="{00000000-0005-0000-0000-0000648F0000}"/>
    <cellStyle name="Sch# 3 3 3 3" xfId="35431" xr:uid="{00000000-0005-0000-0000-0000658F0000}"/>
    <cellStyle name="Sch# 3 3 3 3 2" xfId="35432" xr:uid="{00000000-0005-0000-0000-0000668F0000}"/>
    <cellStyle name="Sch# 3 3 3 3 3" xfId="35433" xr:uid="{00000000-0005-0000-0000-0000678F0000}"/>
    <cellStyle name="Sch# 3 3 3 4" xfId="35434" xr:uid="{00000000-0005-0000-0000-0000688F0000}"/>
    <cellStyle name="Sch# 3 3 3 4 2" xfId="35435" xr:uid="{00000000-0005-0000-0000-0000698F0000}"/>
    <cellStyle name="Sch# 3 3 3 4 3" xfId="35436" xr:uid="{00000000-0005-0000-0000-00006A8F0000}"/>
    <cellStyle name="Sch# 3 3 3 5" xfId="35437" xr:uid="{00000000-0005-0000-0000-00006B8F0000}"/>
    <cellStyle name="Sch# 3 3 3 5 2" xfId="35438" xr:uid="{00000000-0005-0000-0000-00006C8F0000}"/>
    <cellStyle name="Sch# 3 3 3 5 3" xfId="35439" xr:uid="{00000000-0005-0000-0000-00006D8F0000}"/>
    <cellStyle name="Sch# 3 3 3 6" xfId="35440" xr:uid="{00000000-0005-0000-0000-00006E8F0000}"/>
    <cellStyle name="Sch# 3 3 3 6 2" xfId="35441" xr:uid="{00000000-0005-0000-0000-00006F8F0000}"/>
    <cellStyle name="Sch# 3 3 3 6 3" xfId="35442" xr:uid="{00000000-0005-0000-0000-0000708F0000}"/>
    <cellStyle name="Sch# 3 3 3 7" xfId="35443" xr:uid="{00000000-0005-0000-0000-0000718F0000}"/>
    <cellStyle name="Sch# 3 3 3 7 2" xfId="35444" xr:uid="{00000000-0005-0000-0000-0000728F0000}"/>
    <cellStyle name="Sch# 3 3 3 7 3" xfId="35445" xr:uid="{00000000-0005-0000-0000-0000738F0000}"/>
    <cellStyle name="Sch# 3 3 3 8" xfId="35446" xr:uid="{00000000-0005-0000-0000-0000748F0000}"/>
    <cellStyle name="Sch# 3 3 3 9" xfId="35447" xr:uid="{00000000-0005-0000-0000-0000758F0000}"/>
    <cellStyle name="Sch# 3 3 4" xfId="35448" xr:uid="{00000000-0005-0000-0000-0000768F0000}"/>
    <cellStyle name="Sch# 3 3 4 2" xfId="35449" xr:uid="{00000000-0005-0000-0000-0000778F0000}"/>
    <cellStyle name="Sch# 3 3 4 2 2" xfId="35450" xr:uid="{00000000-0005-0000-0000-0000788F0000}"/>
    <cellStyle name="Sch# 3 3 4 2 3" xfId="35451" xr:uid="{00000000-0005-0000-0000-0000798F0000}"/>
    <cellStyle name="Sch# 3 3 4 3" xfId="35452" xr:uid="{00000000-0005-0000-0000-00007A8F0000}"/>
    <cellStyle name="Sch# 3 3 4 3 2" xfId="35453" xr:uid="{00000000-0005-0000-0000-00007B8F0000}"/>
    <cellStyle name="Sch# 3 3 4 3 3" xfId="35454" xr:uid="{00000000-0005-0000-0000-00007C8F0000}"/>
    <cellStyle name="Sch# 3 3 4 4" xfId="35455" xr:uid="{00000000-0005-0000-0000-00007D8F0000}"/>
    <cellStyle name="Sch# 3 3 4 4 2" xfId="35456" xr:uid="{00000000-0005-0000-0000-00007E8F0000}"/>
    <cellStyle name="Sch# 3 3 4 4 3" xfId="35457" xr:uid="{00000000-0005-0000-0000-00007F8F0000}"/>
    <cellStyle name="Sch# 3 3 4 5" xfId="35458" xr:uid="{00000000-0005-0000-0000-0000808F0000}"/>
    <cellStyle name="Sch# 3 3 4 5 2" xfId="35459" xr:uid="{00000000-0005-0000-0000-0000818F0000}"/>
    <cellStyle name="Sch# 3 3 4 5 3" xfId="35460" xr:uid="{00000000-0005-0000-0000-0000828F0000}"/>
    <cellStyle name="Sch# 3 3 4 6" xfId="35461" xr:uid="{00000000-0005-0000-0000-0000838F0000}"/>
    <cellStyle name="Sch# 3 3 4 6 2" xfId="35462" xr:uid="{00000000-0005-0000-0000-0000848F0000}"/>
    <cellStyle name="Sch# 3 3 4 6 3" xfId="35463" xr:uid="{00000000-0005-0000-0000-0000858F0000}"/>
    <cellStyle name="Sch# 3 3 4 7" xfId="35464" xr:uid="{00000000-0005-0000-0000-0000868F0000}"/>
    <cellStyle name="Sch# 3 3 4 7 2" xfId="35465" xr:uid="{00000000-0005-0000-0000-0000878F0000}"/>
    <cellStyle name="Sch# 3 3 4 7 3" xfId="35466" xr:uid="{00000000-0005-0000-0000-0000888F0000}"/>
    <cellStyle name="Sch# 3 3 4 8" xfId="35467" xr:uid="{00000000-0005-0000-0000-0000898F0000}"/>
    <cellStyle name="Sch# 3 3 4 9" xfId="35468" xr:uid="{00000000-0005-0000-0000-00008A8F0000}"/>
    <cellStyle name="Sch# 3 3 5" xfId="35469" xr:uid="{00000000-0005-0000-0000-00008B8F0000}"/>
    <cellStyle name="Sch# 3 3 5 2" xfId="35470" xr:uid="{00000000-0005-0000-0000-00008C8F0000}"/>
    <cellStyle name="Sch# 3 3 5 2 2" xfId="35471" xr:uid="{00000000-0005-0000-0000-00008D8F0000}"/>
    <cellStyle name="Sch# 3 3 5 2 3" xfId="35472" xr:uid="{00000000-0005-0000-0000-00008E8F0000}"/>
    <cellStyle name="Sch# 3 3 5 3" xfId="35473" xr:uid="{00000000-0005-0000-0000-00008F8F0000}"/>
    <cellStyle name="Sch# 3 3 5 3 2" xfId="35474" xr:uid="{00000000-0005-0000-0000-0000908F0000}"/>
    <cellStyle name="Sch# 3 3 5 3 3" xfId="35475" xr:uid="{00000000-0005-0000-0000-0000918F0000}"/>
    <cellStyle name="Sch# 3 3 5 4" xfId="35476" xr:uid="{00000000-0005-0000-0000-0000928F0000}"/>
    <cellStyle name="Sch# 3 3 5 4 2" xfId="35477" xr:uid="{00000000-0005-0000-0000-0000938F0000}"/>
    <cellStyle name="Sch# 3 3 5 4 3" xfId="35478" xr:uid="{00000000-0005-0000-0000-0000948F0000}"/>
    <cellStyle name="Sch# 3 3 5 5" xfId="35479" xr:uid="{00000000-0005-0000-0000-0000958F0000}"/>
    <cellStyle name="Sch# 3 3 5 5 2" xfId="35480" xr:uid="{00000000-0005-0000-0000-0000968F0000}"/>
    <cellStyle name="Sch# 3 3 5 5 3" xfId="35481" xr:uid="{00000000-0005-0000-0000-0000978F0000}"/>
    <cellStyle name="Sch# 3 3 5 6" xfId="35482" xr:uid="{00000000-0005-0000-0000-0000988F0000}"/>
    <cellStyle name="Sch# 3 3 5 6 2" xfId="35483" xr:uid="{00000000-0005-0000-0000-0000998F0000}"/>
    <cellStyle name="Sch# 3 3 5 6 3" xfId="35484" xr:uid="{00000000-0005-0000-0000-00009A8F0000}"/>
    <cellStyle name="Sch# 3 3 5 7" xfId="35485" xr:uid="{00000000-0005-0000-0000-00009B8F0000}"/>
    <cellStyle name="Sch# 3 3 5 8" xfId="35486" xr:uid="{00000000-0005-0000-0000-00009C8F0000}"/>
    <cellStyle name="Sch# 3 3 6" xfId="35487" xr:uid="{00000000-0005-0000-0000-00009D8F0000}"/>
    <cellStyle name="Sch# 3 3 6 2" xfId="35488" xr:uid="{00000000-0005-0000-0000-00009E8F0000}"/>
    <cellStyle name="Sch# 3 3 6 3" xfId="35489" xr:uid="{00000000-0005-0000-0000-00009F8F0000}"/>
    <cellStyle name="Sch# 3 3 7" xfId="35490" xr:uid="{00000000-0005-0000-0000-0000A08F0000}"/>
    <cellStyle name="Sch# 3 3 7 2" xfId="35491" xr:uid="{00000000-0005-0000-0000-0000A18F0000}"/>
    <cellStyle name="Sch# 3 3 7 3" xfId="35492" xr:uid="{00000000-0005-0000-0000-0000A28F0000}"/>
    <cellStyle name="Sch# 3 3 8" xfId="35493" xr:uid="{00000000-0005-0000-0000-0000A38F0000}"/>
    <cellStyle name="Sch# 3 3 8 2" xfId="35494" xr:uid="{00000000-0005-0000-0000-0000A48F0000}"/>
    <cellStyle name="Sch# 3 3 8 3" xfId="35495" xr:uid="{00000000-0005-0000-0000-0000A58F0000}"/>
    <cellStyle name="Sch# 3 3 9" xfId="35496" xr:uid="{00000000-0005-0000-0000-0000A68F0000}"/>
    <cellStyle name="Sch# 3 3 9 2" xfId="35497" xr:uid="{00000000-0005-0000-0000-0000A78F0000}"/>
    <cellStyle name="Sch# 3 3 9 3" xfId="35498" xr:uid="{00000000-0005-0000-0000-0000A88F0000}"/>
    <cellStyle name="Sch# 3 4" xfId="35499" xr:uid="{00000000-0005-0000-0000-0000A98F0000}"/>
    <cellStyle name="Sch# 3 4 10" xfId="35500" xr:uid="{00000000-0005-0000-0000-0000AA8F0000}"/>
    <cellStyle name="Sch# 3 4 11" xfId="35501" xr:uid="{00000000-0005-0000-0000-0000AB8F0000}"/>
    <cellStyle name="Sch# 3 4 2" xfId="35502" xr:uid="{00000000-0005-0000-0000-0000AC8F0000}"/>
    <cellStyle name="Sch# 3 4 2 2" xfId="35503" xr:uid="{00000000-0005-0000-0000-0000AD8F0000}"/>
    <cellStyle name="Sch# 3 4 2 2 2" xfId="35504" xr:uid="{00000000-0005-0000-0000-0000AE8F0000}"/>
    <cellStyle name="Sch# 3 4 2 2 3" xfId="35505" xr:uid="{00000000-0005-0000-0000-0000AF8F0000}"/>
    <cellStyle name="Sch# 3 4 2 3" xfId="35506" xr:uid="{00000000-0005-0000-0000-0000B08F0000}"/>
    <cellStyle name="Sch# 3 4 2 3 2" xfId="35507" xr:uid="{00000000-0005-0000-0000-0000B18F0000}"/>
    <cellStyle name="Sch# 3 4 2 3 3" xfId="35508" xr:uid="{00000000-0005-0000-0000-0000B28F0000}"/>
    <cellStyle name="Sch# 3 4 2 4" xfId="35509" xr:uid="{00000000-0005-0000-0000-0000B38F0000}"/>
    <cellStyle name="Sch# 3 4 2 4 2" xfId="35510" xr:uid="{00000000-0005-0000-0000-0000B48F0000}"/>
    <cellStyle name="Sch# 3 4 2 4 3" xfId="35511" xr:uid="{00000000-0005-0000-0000-0000B58F0000}"/>
    <cellStyle name="Sch# 3 4 2 5" xfId="35512" xr:uid="{00000000-0005-0000-0000-0000B68F0000}"/>
    <cellStyle name="Sch# 3 4 2 5 2" xfId="35513" xr:uid="{00000000-0005-0000-0000-0000B78F0000}"/>
    <cellStyle name="Sch# 3 4 2 5 3" xfId="35514" xr:uid="{00000000-0005-0000-0000-0000B88F0000}"/>
    <cellStyle name="Sch# 3 4 2 6" xfId="35515" xr:uid="{00000000-0005-0000-0000-0000B98F0000}"/>
    <cellStyle name="Sch# 3 4 2 6 2" xfId="35516" xr:uid="{00000000-0005-0000-0000-0000BA8F0000}"/>
    <cellStyle name="Sch# 3 4 2 6 3" xfId="35517" xr:uid="{00000000-0005-0000-0000-0000BB8F0000}"/>
    <cellStyle name="Sch# 3 4 2 7" xfId="35518" xr:uid="{00000000-0005-0000-0000-0000BC8F0000}"/>
    <cellStyle name="Sch# 3 4 2 7 2" xfId="35519" xr:uid="{00000000-0005-0000-0000-0000BD8F0000}"/>
    <cellStyle name="Sch# 3 4 2 7 3" xfId="35520" xr:uid="{00000000-0005-0000-0000-0000BE8F0000}"/>
    <cellStyle name="Sch# 3 4 2 8" xfId="35521" xr:uid="{00000000-0005-0000-0000-0000BF8F0000}"/>
    <cellStyle name="Sch# 3 4 2 9" xfId="35522" xr:uid="{00000000-0005-0000-0000-0000C08F0000}"/>
    <cellStyle name="Sch# 3 4 3" xfId="35523" xr:uid="{00000000-0005-0000-0000-0000C18F0000}"/>
    <cellStyle name="Sch# 3 4 3 2" xfId="35524" xr:uid="{00000000-0005-0000-0000-0000C28F0000}"/>
    <cellStyle name="Sch# 3 4 3 2 2" xfId="35525" xr:uid="{00000000-0005-0000-0000-0000C38F0000}"/>
    <cellStyle name="Sch# 3 4 3 2 3" xfId="35526" xr:uid="{00000000-0005-0000-0000-0000C48F0000}"/>
    <cellStyle name="Sch# 3 4 3 3" xfId="35527" xr:uid="{00000000-0005-0000-0000-0000C58F0000}"/>
    <cellStyle name="Sch# 3 4 3 3 2" xfId="35528" xr:uid="{00000000-0005-0000-0000-0000C68F0000}"/>
    <cellStyle name="Sch# 3 4 3 3 3" xfId="35529" xr:uid="{00000000-0005-0000-0000-0000C78F0000}"/>
    <cellStyle name="Sch# 3 4 3 4" xfId="35530" xr:uid="{00000000-0005-0000-0000-0000C88F0000}"/>
    <cellStyle name="Sch# 3 4 3 4 2" xfId="35531" xr:uid="{00000000-0005-0000-0000-0000C98F0000}"/>
    <cellStyle name="Sch# 3 4 3 4 3" xfId="35532" xr:uid="{00000000-0005-0000-0000-0000CA8F0000}"/>
    <cellStyle name="Sch# 3 4 3 5" xfId="35533" xr:uid="{00000000-0005-0000-0000-0000CB8F0000}"/>
    <cellStyle name="Sch# 3 4 3 5 2" xfId="35534" xr:uid="{00000000-0005-0000-0000-0000CC8F0000}"/>
    <cellStyle name="Sch# 3 4 3 5 3" xfId="35535" xr:uid="{00000000-0005-0000-0000-0000CD8F0000}"/>
    <cellStyle name="Sch# 3 4 3 6" xfId="35536" xr:uid="{00000000-0005-0000-0000-0000CE8F0000}"/>
    <cellStyle name="Sch# 3 4 3 6 2" xfId="35537" xr:uid="{00000000-0005-0000-0000-0000CF8F0000}"/>
    <cellStyle name="Sch# 3 4 3 6 3" xfId="35538" xr:uid="{00000000-0005-0000-0000-0000D08F0000}"/>
    <cellStyle name="Sch# 3 4 3 7" xfId="35539" xr:uid="{00000000-0005-0000-0000-0000D18F0000}"/>
    <cellStyle name="Sch# 3 4 3 7 2" xfId="35540" xr:uid="{00000000-0005-0000-0000-0000D28F0000}"/>
    <cellStyle name="Sch# 3 4 3 7 3" xfId="35541" xr:uid="{00000000-0005-0000-0000-0000D38F0000}"/>
    <cellStyle name="Sch# 3 4 3 8" xfId="35542" xr:uid="{00000000-0005-0000-0000-0000D48F0000}"/>
    <cellStyle name="Sch# 3 4 3 9" xfId="35543" xr:uid="{00000000-0005-0000-0000-0000D58F0000}"/>
    <cellStyle name="Sch# 3 4 4" xfId="35544" xr:uid="{00000000-0005-0000-0000-0000D68F0000}"/>
    <cellStyle name="Sch# 3 4 4 2" xfId="35545" xr:uid="{00000000-0005-0000-0000-0000D78F0000}"/>
    <cellStyle name="Sch# 3 4 4 2 2" xfId="35546" xr:uid="{00000000-0005-0000-0000-0000D88F0000}"/>
    <cellStyle name="Sch# 3 4 4 2 3" xfId="35547" xr:uid="{00000000-0005-0000-0000-0000D98F0000}"/>
    <cellStyle name="Sch# 3 4 4 3" xfId="35548" xr:uid="{00000000-0005-0000-0000-0000DA8F0000}"/>
    <cellStyle name="Sch# 3 4 4 3 2" xfId="35549" xr:uid="{00000000-0005-0000-0000-0000DB8F0000}"/>
    <cellStyle name="Sch# 3 4 4 3 3" xfId="35550" xr:uid="{00000000-0005-0000-0000-0000DC8F0000}"/>
    <cellStyle name="Sch# 3 4 4 4" xfId="35551" xr:uid="{00000000-0005-0000-0000-0000DD8F0000}"/>
    <cellStyle name="Sch# 3 4 4 4 2" xfId="35552" xr:uid="{00000000-0005-0000-0000-0000DE8F0000}"/>
    <cellStyle name="Sch# 3 4 4 4 3" xfId="35553" xr:uid="{00000000-0005-0000-0000-0000DF8F0000}"/>
    <cellStyle name="Sch# 3 4 4 5" xfId="35554" xr:uid="{00000000-0005-0000-0000-0000E08F0000}"/>
    <cellStyle name="Sch# 3 4 4 5 2" xfId="35555" xr:uid="{00000000-0005-0000-0000-0000E18F0000}"/>
    <cellStyle name="Sch# 3 4 4 5 3" xfId="35556" xr:uid="{00000000-0005-0000-0000-0000E28F0000}"/>
    <cellStyle name="Sch# 3 4 4 6" xfId="35557" xr:uid="{00000000-0005-0000-0000-0000E38F0000}"/>
    <cellStyle name="Sch# 3 4 4 6 2" xfId="35558" xr:uid="{00000000-0005-0000-0000-0000E48F0000}"/>
    <cellStyle name="Sch# 3 4 4 6 3" xfId="35559" xr:uid="{00000000-0005-0000-0000-0000E58F0000}"/>
    <cellStyle name="Sch# 3 4 4 7" xfId="35560" xr:uid="{00000000-0005-0000-0000-0000E68F0000}"/>
    <cellStyle name="Sch# 3 4 4 7 2" xfId="35561" xr:uid="{00000000-0005-0000-0000-0000E78F0000}"/>
    <cellStyle name="Sch# 3 4 4 7 3" xfId="35562" xr:uid="{00000000-0005-0000-0000-0000E88F0000}"/>
    <cellStyle name="Sch# 3 4 4 8" xfId="35563" xr:uid="{00000000-0005-0000-0000-0000E98F0000}"/>
    <cellStyle name="Sch# 3 4 4 9" xfId="35564" xr:uid="{00000000-0005-0000-0000-0000EA8F0000}"/>
    <cellStyle name="Sch# 3 4 5" xfId="35565" xr:uid="{00000000-0005-0000-0000-0000EB8F0000}"/>
    <cellStyle name="Sch# 3 4 5 2" xfId="35566" xr:uid="{00000000-0005-0000-0000-0000EC8F0000}"/>
    <cellStyle name="Sch# 3 4 5 2 2" xfId="35567" xr:uid="{00000000-0005-0000-0000-0000ED8F0000}"/>
    <cellStyle name="Sch# 3 4 5 2 3" xfId="35568" xr:uid="{00000000-0005-0000-0000-0000EE8F0000}"/>
    <cellStyle name="Sch# 3 4 5 3" xfId="35569" xr:uid="{00000000-0005-0000-0000-0000EF8F0000}"/>
    <cellStyle name="Sch# 3 4 5 3 2" xfId="35570" xr:uid="{00000000-0005-0000-0000-0000F08F0000}"/>
    <cellStyle name="Sch# 3 4 5 3 3" xfId="35571" xr:uid="{00000000-0005-0000-0000-0000F18F0000}"/>
    <cellStyle name="Sch# 3 4 5 4" xfId="35572" xr:uid="{00000000-0005-0000-0000-0000F28F0000}"/>
    <cellStyle name="Sch# 3 4 5 4 2" xfId="35573" xr:uid="{00000000-0005-0000-0000-0000F38F0000}"/>
    <cellStyle name="Sch# 3 4 5 4 3" xfId="35574" xr:uid="{00000000-0005-0000-0000-0000F48F0000}"/>
    <cellStyle name="Sch# 3 4 5 5" xfId="35575" xr:uid="{00000000-0005-0000-0000-0000F58F0000}"/>
    <cellStyle name="Sch# 3 4 5 5 2" xfId="35576" xr:uid="{00000000-0005-0000-0000-0000F68F0000}"/>
    <cellStyle name="Sch# 3 4 5 5 3" xfId="35577" xr:uid="{00000000-0005-0000-0000-0000F78F0000}"/>
    <cellStyle name="Sch# 3 4 5 6" xfId="35578" xr:uid="{00000000-0005-0000-0000-0000F88F0000}"/>
    <cellStyle name="Sch# 3 4 5 6 2" xfId="35579" xr:uid="{00000000-0005-0000-0000-0000F98F0000}"/>
    <cellStyle name="Sch# 3 4 5 6 3" xfId="35580" xr:uid="{00000000-0005-0000-0000-0000FA8F0000}"/>
    <cellStyle name="Sch# 3 4 5 7" xfId="35581" xr:uid="{00000000-0005-0000-0000-0000FB8F0000}"/>
    <cellStyle name="Sch# 3 4 5 8" xfId="35582" xr:uid="{00000000-0005-0000-0000-0000FC8F0000}"/>
    <cellStyle name="Sch# 3 4 6" xfId="35583" xr:uid="{00000000-0005-0000-0000-0000FD8F0000}"/>
    <cellStyle name="Sch# 3 4 6 2" xfId="35584" xr:uid="{00000000-0005-0000-0000-0000FE8F0000}"/>
    <cellStyle name="Sch# 3 4 6 3" xfId="35585" xr:uid="{00000000-0005-0000-0000-0000FF8F0000}"/>
    <cellStyle name="Sch# 3 4 7" xfId="35586" xr:uid="{00000000-0005-0000-0000-000000900000}"/>
    <cellStyle name="Sch# 3 4 7 2" xfId="35587" xr:uid="{00000000-0005-0000-0000-000001900000}"/>
    <cellStyle name="Sch# 3 4 7 3" xfId="35588" xr:uid="{00000000-0005-0000-0000-000002900000}"/>
    <cellStyle name="Sch# 3 4 8" xfId="35589" xr:uid="{00000000-0005-0000-0000-000003900000}"/>
    <cellStyle name="Sch# 3 4 8 2" xfId="35590" xr:uid="{00000000-0005-0000-0000-000004900000}"/>
    <cellStyle name="Sch# 3 4 8 3" xfId="35591" xr:uid="{00000000-0005-0000-0000-000005900000}"/>
    <cellStyle name="Sch# 3 4 9" xfId="35592" xr:uid="{00000000-0005-0000-0000-000006900000}"/>
    <cellStyle name="Sch# 3 4 9 2" xfId="35593" xr:uid="{00000000-0005-0000-0000-000007900000}"/>
    <cellStyle name="Sch# 3 4 9 3" xfId="35594" xr:uid="{00000000-0005-0000-0000-000008900000}"/>
    <cellStyle name="Sch# 3 5" xfId="35595" xr:uid="{00000000-0005-0000-0000-000009900000}"/>
    <cellStyle name="Sch# 3 5 2" xfId="35596" xr:uid="{00000000-0005-0000-0000-00000A900000}"/>
    <cellStyle name="Sch# 3 5 3" xfId="35597" xr:uid="{00000000-0005-0000-0000-00000B900000}"/>
    <cellStyle name="Sch# 3 6" xfId="35598" xr:uid="{00000000-0005-0000-0000-00000C900000}"/>
    <cellStyle name="Sch# 3 6 2" xfId="35599" xr:uid="{00000000-0005-0000-0000-00000D900000}"/>
    <cellStyle name="Sch# 3 6 3" xfId="35600" xr:uid="{00000000-0005-0000-0000-00000E900000}"/>
    <cellStyle name="Sch# 3 7" xfId="35601" xr:uid="{00000000-0005-0000-0000-00000F900000}"/>
    <cellStyle name="Sch# 3 7 2" xfId="35602" xr:uid="{00000000-0005-0000-0000-000010900000}"/>
    <cellStyle name="Sch# 3 7 3" xfId="35603" xr:uid="{00000000-0005-0000-0000-000011900000}"/>
    <cellStyle name="Sch# 3 8" xfId="35604" xr:uid="{00000000-0005-0000-0000-000012900000}"/>
    <cellStyle name="Sch# 3 8 2" xfId="35605" xr:uid="{00000000-0005-0000-0000-000013900000}"/>
    <cellStyle name="Sch# 3 8 3" xfId="35606" xr:uid="{00000000-0005-0000-0000-000014900000}"/>
    <cellStyle name="Sch# 3 9" xfId="35607" xr:uid="{00000000-0005-0000-0000-000015900000}"/>
    <cellStyle name="Sch# 4" xfId="35608" xr:uid="{00000000-0005-0000-0000-000016900000}"/>
    <cellStyle name="Sch# 4 10" xfId="35609" xr:uid="{00000000-0005-0000-0000-000017900000}"/>
    <cellStyle name="Sch# 4 2" xfId="35610" xr:uid="{00000000-0005-0000-0000-000018900000}"/>
    <cellStyle name="Sch# 4 2 10" xfId="35611" xr:uid="{00000000-0005-0000-0000-000019900000}"/>
    <cellStyle name="Sch# 4 2 11" xfId="35612" xr:uid="{00000000-0005-0000-0000-00001A900000}"/>
    <cellStyle name="Sch# 4 2 2" xfId="35613" xr:uid="{00000000-0005-0000-0000-00001B900000}"/>
    <cellStyle name="Sch# 4 2 2 2" xfId="35614" xr:uid="{00000000-0005-0000-0000-00001C900000}"/>
    <cellStyle name="Sch# 4 2 2 2 2" xfId="35615" xr:uid="{00000000-0005-0000-0000-00001D900000}"/>
    <cellStyle name="Sch# 4 2 2 2 3" xfId="35616" xr:uid="{00000000-0005-0000-0000-00001E900000}"/>
    <cellStyle name="Sch# 4 2 2 3" xfId="35617" xr:uid="{00000000-0005-0000-0000-00001F900000}"/>
    <cellStyle name="Sch# 4 2 2 3 2" xfId="35618" xr:uid="{00000000-0005-0000-0000-000020900000}"/>
    <cellStyle name="Sch# 4 2 2 3 3" xfId="35619" xr:uid="{00000000-0005-0000-0000-000021900000}"/>
    <cellStyle name="Sch# 4 2 2 4" xfId="35620" xr:uid="{00000000-0005-0000-0000-000022900000}"/>
    <cellStyle name="Sch# 4 2 2 4 2" xfId="35621" xr:uid="{00000000-0005-0000-0000-000023900000}"/>
    <cellStyle name="Sch# 4 2 2 4 3" xfId="35622" xr:uid="{00000000-0005-0000-0000-000024900000}"/>
    <cellStyle name="Sch# 4 2 2 5" xfId="35623" xr:uid="{00000000-0005-0000-0000-000025900000}"/>
    <cellStyle name="Sch# 4 2 2 5 2" xfId="35624" xr:uid="{00000000-0005-0000-0000-000026900000}"/>
    <cellStyle name="Sch# 4 2 2 5 3" xfId="35625" xr:uid="{00000000-0005-0000-0000-000027900000}"/>
    <cellStyle name="Sch# 4 2 2 6" xfId="35626" xr:uid="{00000000-0005-0000-0000-000028900000}"/>
    <cellStyle name="Sch# 4 2 2 6 2" xfId="35627" xr:uid="{00000000-0005-0000-0000-000029900000}"/>
    <cellStyle name="Sch# 4 2 2 6 3" xfId="35628" xr:uid="{00000000-0005-0000-0000-00002A900000}"/>
    <cellStyle name="Sch# 4 2 2 7" xfId="35629" xr:uid="{00000000-0005-0000-0000-00002B900000}"/>
    <cellStyle name="Sch# 4 2 2 7 2" xfId="35630" xr:uid="{00000000-0005-0000-0000-00002C900000}"/>
    <cellStyle name="Sch# 4 2 2 7 3" xfId="35631" xr:uid="{00000000-0005-0000-0000-00002D900000}"/>
    <cellStyle name="Sch# 4 2 2 8" xfId="35632" xr:uid="{00000000-0005-0000-0000-00002E900000}"/>
    <cellStyle name="Sch# 4 2 2 9" xfId="35633" xr:uid="{00000000-0005-0000-0000-00002F900000}"/>
    <cellStyle name="Sch# 4 2 3" xfId="35634" xr:uid="{00000000-0005-0000-0000-000030900000}"/>
    <cellStyle name="Sch# 4 2 3 2" xfId="35635" xr:uid="{00000000-0005-0000-0000-000031900000}"/>
    <cellStyle name="Sch# 4 2 3 2 2" xfId="35636" xr:uid="{00000000-0005-0000-0000-000032900000}"/>
    <cellStyle name="Sch# 4 2 3 2 3" xfId="35637" xr:uid="{00000000-0005-0000-0000-000033900000}"/>
    <cellStyle name="Sch# 4 2 3 3" xfId="35638" xr:uid="{00000000-0005-0000-0000-000034900000}"/>
    <cellStyle name="Sch# 4 2 3 3 2" xfId="35639" xr:uid="{00000000-0005-0000-0000-000035900000}"/>
    <cellStyle name="Sch# 4 2 3 3 3" xfId="35640" xr:uid="{00000000-0005-0000-0000-000036900000}"/>
    <cellStyle name="Sch# 4 2 3 4" xfId="35641" xr:uid="{00000000-0005-0000-0000-000037900000}"/>
    <cellStyle name="Sch# 4 2 3 4 2" xfId="35642" xr:uid="{00000000-0005-0000-0000-000038900000}"/>
    <cellStyle name="Sch# 4 2 3 4 3" xfId="35643" xr:uid="{00000000-0005-0000-0000-000039900000}"/>
    <cellStyle name="Sch# 4 2 3 5" xfId="35644" xr:uid="{00000000-0005-0000-0000-00003A900000}"/>
    <cellStyle name="Sch# 4 2 3 5 2" xfId="35645" xr:uid="{00000000-0005-0000-0000-00003B900000}"/>
    <cellStyle name="Sch# 4 2 3 5 3" xfId="35646" xr:uid="{00000000-0005-0000-0000-00003C900000}"/>
    <cellStyle name="Sch# 4 2 3 6" xfId="35647" xr:uid="{00000000-0005-0000-0000-00003D900000}"/>
    <cellStyle name="Sch# 4 2 3 6 2" xfId="35648" xr:uid="{00000000-0005-0000-0000-00003E900000}"/>
    <cellStyle name="Sch# 4 2 3 6 3" xfId="35649" xr:uid="{00000000-0005-0000-0000-00003F900000}"/>
    <cellStyle name="Sch# 4 2 3 7" xfId="35650" xr:uid="{00000000-0005-0000-0000-000040900000}"/>
    <cellStyle name="Sch# 4 2 3 7 2" xfId="35651" xr:uid="{00000000-0005-0000-0000-000041900000}"/>
    <cellStyle name="Sch# 4 2 3 7 3" xfId="35652" xr:uid="{00000000-0005-0000-0000-000042900000}"/>
    <cellStyle name="Sch# 4 2 3 8" xfId="35653" xr:uid="{00000000-0005-0000-0000-000043900000}"/>
    <cellStyle name="Sch# 4 2 3 9" xfId="35654" xr:uid="{00000000-0005-0000-0000-000044900000}"/>
    <cellStyle name="Sch# 4 2 4" xfId="35655" xr:uid="{00000000-0005-0000-0000-000045900000}"/>
    <cellStyle name="Sch# 4 2 4 2" xfId="35656" xr:uid="{00000000-0005-0000-0000-000046900000}"/>
    <cellStyle name="Sch# 4 2 4 2 2" xfId="35657" xr:uid="{00000000-0005-0000-0000-000047900000}"/>
    <cellStyle name="Sch# 4 2 4 2 3" xfId="35658" xr:uid="{00000000-0005-0000-0000-000048900000}"/>
    <cellStyle name="Sch# 4 2 4 3" xfId="35659" xr:uid="{00000000-0005-0000-0000-000049900000}"/>
    <cellStyle name="Sch# 4 2 4 3 2" xfId="35660" xr:uid="{00000000-0005-0000-0000-00004A900000}"/>
    <cellStyle name="Sch# 4 2 4 3 3" xfId="35661" xr:uid="{00000000-0005-0000-0000-00004B900000}"/>
    <cellStyle name="Sch# 4 2 4 4" xfId="35662" xr:uid="{00000000-0005-0000-0000-00004C900000}"/>
    <cellStyle name="Sch# 4 2 4 4 2" xfId="35663" xr:uid="{00000000-0005-0000-0000-00004D900000}"/>
    <cellStyle name="Sch# 4 2 4 4 3" xfId="35664" xr:uid="{00000000-0005-0000-0000-00004E900000}"/>
    <cellStyle name="Sch# 4 2 4 5" xfId="35665" xr:uid="{00000000-0005-0000-0000-00004F900000}"/>
    <cellStyle name="Sch# 4 2 4 5 2" xfId="35666" xr:uid="{00000000-0005-0000-0000-000050900000}"/>
    <cellStyle name="Sch# 4 2 4 5 3" xfId="35667" xr:uid="{00000000-0005-0000-0000-000051900000}"/>
    <cellStyle name="Sch# 4 2 4 6" xfId="35668" xr:uid="{00000000-0005-0000-0000-000052900000}"/>
    <cellStyle name="Sch# 4 2 4 6 2" xfId="35669" xr:uid="{00000000-0005-0000-0000-000053900000}"/>
    <cellStyle name="Sch# 4 2 4 6 3" xfId="35670" xr:uid="{00000000-0005-0000-0000-000054900000}"/>
    <cellStyle name="Sch# 4 2 4 7" xfId="35671" xr:uid="{00000000-0005-0000-0000-000055900000}"/>
    <cellStyle name="Sch# 4 2 4 7 2" xfId="35672" xr:uid="{00000000-0005-0000-0000-000056900000}"/>
    <cellStyle name="Sch# 4 2 4 7 3" xfId="35673" xr:uid="{00000000-0005-0000-0000-000057900000}"/>
    <cellStyle name="Sch# 4 2 4 8" xfId="35674" xr:uid="{00000000-0005-0000-0000-000058900000}"/>
    <cellStyle name="Sch# 4 2 4 9" xfId="35675" xr:uid="{00000000-0005-0000-0000-000059900000}"/>
    <cellStyle name="Sch# 4 2 5" xfId="35676" xr:uid="{00000000-0005-0000-0000-00005A900000}"/>
    <cellStyle name="Sch# 4 2 5 2" xfId="35677" xr:uid="{00000000-0005-0000-0000-00005B900000}"/>
    <cellStyle name="Sch# 4 2 5 2 2" xfId="35678" xr:uid="{00000000-0005-0000-0000-00005C900000}"/>
    <cellStyle name="Sch# 4 2 5 2 3" xfId="35679" xr:uid="{00000000-0005-0000-0000-00005D900000}"/>
    <cellStyle name="Sch# 4 2 5 3" xfId="35680" xr:uid="{00000000-0005-0000-0000-00005E900000}"/>
    <cellStyle name="Sch# 4 2 5 3 2" xfId="35681" xr:uid="{00000000-0005-0000-0000-00005F900000}"/>
    <cellStyle name="Sch# 4 2 5 3 3" xfId="35682" xr:uid="{00000000-0005-0000-0000-000060900000}"/>
    <cellStyle name="Sch# 4 2 5 4" xfId="35683" xr:uid="{00000000-0005-0000-0000-000061900000}"/>
    <cellStyle name="Sch# 4 2 5 4 2" xfId="35684" xr:uid="{00000000-0005-0000-0000-000062900000}"/>
    <cellStyle name="Sch# 4 2 5 4 3" xfId="35685" xr:uid="{00000000-0005-0000-0000-000063900000}"/>
    <cellStyle name="Sch# 4 2 5 5" xfId="35686" xr:uid="{00000000-0005-0000-0000-000064900000}"/>
    <cellStyle name="Sch# 4 2 5 5 2" xfId="35687" xr:uid="{00000000-0005-0000-0000-000065900000}"/>
    <cellStyle name="Sch# 4 2 5 5 3" xfId="35688" xr:uid="{00000000-0005-0000-0000-000066900000}"/>
    <cellStyle name="Sch# 4 2 5 6" xfId="35689" xr:uid="{00000000-0005-0000-0000-000067900000}"/>
    <cellStyle name="Sch# 4 2 5 6 2" xfId="35690" xr:uid="{00000000-0005-0000-0000-000068900000}"/>
    <cellStyle name="Sch# 4 2 5 6 3" xfId="35691" xr:uid="{00000000-0005-0000-0000-000069900000}"/>
    <cellStyle name="Sch# 4 2 5 7" xfId="35692" xr:uid="{00000000-0005-0000-0000-00006A900000}"/>
    <cellStyle name="Sch# 4 2 5 8" xfId="35693" xr:uid="{00000000-0005-0000-0000-00006B900000}"/>
    <cellStyle name="Sch# 4 2 6" xfId="35694" xr:uid="{00000000-0005-0000-0000-00006C900000}"/>
    <cellStyle name="Sch# 4 2 6 2" xfId="35695" xr:uid="{00000000-0005-0000-0000-00006D900000}"/>
    <cellStyle name="Sch# 4 2 6 3" xfId="35696" xr:uid="{00000000-0005-0000-0000-00006E900000}"/>
    <cellStyle name="Sch# 4 2 7" xfId="35697" xr:uid="{00000000-0005-0000-0000-00006F900000}"/>
    <cellStyle name="Sch# 4 2 7 2" xfId="35698" xr:uid="{00000000-0005-0000-0000-000070900000}"/>
    <cellStyle name="Sch# 4 2 7 3" xfId="35699" xr:uid="{00000000-0005-0000-0000-000071900000}"/>
    <cellStyle name="Sch# 4 2 8" xfId="35700" xr:uid="{00000000-0005-0000-0000-000072900000}"/>
    <cellStyle name="Sch# 4 2 8 2" xfId="35701" xr:uid="{00000000-0005-0000-0000-000073900000}"/>
    <cellStyle name="Sch# 4 2 8 3" xfId="35702" xr:uid="{00000000-0005-0000-0000-000074900000}"/>
    <cellStyle name="Sch# 4 2 9" xfId="35703" xr:uid="{00000000-0005-0000-0000-000075900000}"/>
    <cellStyle name="Sch# 4 2 9 2" xfId="35704" xr:uid="{00000000-0005-0000-0000-000076900000}"/>
    <cellStyle name="Sch# 4 2 9 3" xfId="35705" xr:uid="{00000000-0005-0000-0000-000077900000}"/>
    <cellStyle name="Sch# 4 3" xfId="35706" xr:uid="{00000000-0005-0000-0000-000078900000}"/>
    <cellStyle name="Sch# 4 3 10" xfId="35707" xr:uid="{00000000-0005-0000-0000-000079900000}"/>
    <cellStyle name="Sch# 4 3 11" xfId="35708" xr:uid="{00000000-0005-0000-0000-00007A900000}"/>
    <cellStyle name="Sch# 4 3 2" xfId="35709" xr:uid="{00000000-0005-0000-0000-00007B900000}"/>
    <cellStyle name="Sch# 4 3 2 2" xfId="35710" xr:uid="{00000000-0005-0000-0000-00007C900000}"/>
    <cellStyle name="Sch# 4 3 2 2 2" xfId="35711" xr:uid="{00000000-0005-0000-0000-00007D900000}"/>
    <cellStyle name="Sch# 4 3 2 2 3" xfId="35712" xr:uid="{00000000-0005-0000-0000-00007E900000}"/>
    <cellStyle name="Sch# 4 3 2 3" xfId="35713" xr:uid="{00000000-0005-0000-0000-00007F900000}"/>
    <cellStyle name="Sch# 4 3 2 3 2" xfId="35714" xr:uid="{00000000-0005-0000-0000-000080900000}"/>
    <cellStyle name="Sch# 4 3 2 3 3" xfId="35715" xr:uid="{00000000-0005-0000-0000-000081900000}"/>
    <cellStyle name="Sch# 4 3 2 4" xfId="35716" xr:uid="{00000000-0005-0000-0000-000082900000}"/>
    <cellStyle name="Sch# 4 3 2 4 2" xfId="35717" xr:uid="{00000000-0005-0000-0000-000083900000}"/>
    <cellStyle name="Sch# 4 3 2 4 3" xfId="35718" xr:uid="{00000000-0005-0000-0000-000084900000}"/>
    <cellStyle name="Sch# 4 3 2 5" xfId="35719" xr:uid="{00000000-0005-0000-0000-000085900000}"/>
    <cellStyle name="Sch# 4 3 2 5 2" xfId="35720" xr:uid="{00000000-0005-0000-0000-000086900000}"/>
    <cellStyle name="Sch# 4 3 2 5 3" xfId="35721" xr:uid="{00000000-0005-0000-0000-000087900000}"/>
    <cellStyle name="Sch# 4 3 2 6" xfId="35722" xr:uid="{00000000-0005-0000-0000-000088900000}"/>
    <cellStyle name="Sch# 4 3 2 6 2" xfId="35723" xr:uid="{00000000-0005-0000-0000-000089900000}"/>
    <cellStyle name="Sch# 4 3 2 6 3" xfId="35724" xr:uid="{00000000-0005-0000-0000-00008A900000}"/>
    <cellStyle name="Sch# 4 3 2 7" xfId="35725" xr:uid="{00000000-0005-0000-0000-00008B900000}"/>
    <cellStyle name="Sch# 4 3 2 7 2" xfId="35726" xr:uid="{00000000-0005-0000-0000-00008C900000}"/>
    <cellStyle name="Sch# 4 3 2 7 3" xfId="35727" xr:uid="{00000000-0005-0000-0000-00008D900000}"/>
    <cellStyle name="Sch# 4 3 2 8" xfId="35728" xr:uid="{00000000-0005-0000-0000-00008E900000}"/>
    <cellStyle name="Sch# 4 3 2 9" xfId="35729" xr:uid="{00000000-0005-0000-0000-00008F900000}"/>
    <cellStyle name="Sch# 4 3 3" xfId="35730" xr:uid="{00000000-0005-0000-0000-000090900000}"/>
    <cellStyle name="Sch# 4 3 3 2" xfId="35731" xr:uid="{00000000-0005-0000-0000-000091900000}"/>
    <cellStyle name="Sch# 4 3 3 2 2" xfId="35732" xr:uid="{00000000-0005-0000-0000-000092900000}"/>
    <cellStyle name="Sch# 4 3 3 2 3" xfId="35733" xr:uid="{00000000-0005-0000-0000-000093900000}"/>
    <cellStyle name="Sch# 4 3 3 3" xfId="35734" xr:uid="{00000000-0005-0000-0000-000094900000}"/>
    <cellStyle name="Sch# 4 3 3 3 2" xfId="35735" xr:uid="{00000000-0005-0000-0000-000095900000}"/>
    <cellStyle name="Sch# 4 3 3 3 3" xfId="35736" xr:uid="{00000000-0005-0000-0000-000096900000}"/>
    <cellStyle name="Sch# 4 3 3 4" xfId="35737" xr:uid="{00000000-0005-0000-0000-000097900000}"/>
    <cellStyle name="Sch# 4 3 3 4 2" xfId="35738" xr:uid="{00000000-0005-0000-0000-000098900000}"/>
    <cellStyle name="Sch# 4 3 3 4 3" xfId="35739" xr:uid="{00000000-0005-0000-0000-000099900000}"/>
    <cellStyle name="Sch# 4 3 3 5" xfId="35740" xr:uid="{00000000-0005-0000-0000-00009A900000}"/>
    <cellStyle name="Sch# 4 3 3 5 2" xfId="35741" xr:uid="{00000000-0005-0000-0000-00009B900000}"/>
    <cellStyle name="Sch# 4 3 3 5 3" xfId="35742" xr:uid="{00000000-0005-0000-0000-00009C900000}"/>
    <cellStyle name="Sch# 4 3 3 6" xfId="35743" xr:uid="{00000000-0005-0000-0000-00009D900000}"/>
    <cellStyle name="Sch# 4 3 3 6 2" xfId="35744" xr:uid="{00000000-0005-0000-0000-00009E900000}"/>
    <cellStyle name="Sch# 4 3 3 6 3" xfId="35745" xr:uid="{00000000-0005-0000-0000-00009F900000}"/>
    <cellStyle name="Sch# 4 3 3 7" xfId="35746" xr:uid="{00000000-0005-0000-0000-0000A0900000}"/>
    <cellStyle name="Sch# 4 3 3 7 2" xfId="35747" xr:uid="{00000000-0005-0000-0000-0000A1900000}"/>
    <cellStyle name="Sch# 4 3 3 7 3" xfId="35748" xr:uid="{00000000-0005-0000-0000-0000A2900000}"/>
    <cellStyle name="Sch# 4 3 3 8" xfId="35749" xr:uid="{00000000-0005-0000-0000-0000A3900000}"/>
    <cellStyle name="Sch# 4 3 3 9" xfId="35750" xr:uid="{00000000-0005-0000-0000-0000A4900000}"/>
    <cellStyle name="Sch# 4 3 4" xfId="35751" xr:uid="{00000000-0005-0000-0000-0000A5900000}"/>
    <cellStyle name="Sch# 4 3 4 2" xfId="35752" xr:uid="{00000000-0005-0000-0000-0000A6900000}"/>
    <cellStyle name="Sch# 4 3 4 2 2" xfId="35753" xr:uid="{00000000-0005-0000-0000-0000A7900000}"/>
    <cellStyle name="Sch# 4 3 4 2 3" xfId="35754" xr:uid="{00000000-0005-0000-0000-0000A8900000}"/>
    <cellStyle name="Sch# 4 3 4 3" xfId="35755" xr:uid="{00000000-0005-0000-0000-0000A9900000}"/>
    <cellStyle name="Sch# 4 3 4 3 2" xfId="35756" xr:uid="{00000000-0005-0000-0000-0000AA900000}"/>
    <cellStyle name="Sch# 4 3 4 3 3" xfId="35757" xr:uid="{00000000-0005-0000-0000-0000AB900000}"/>
    <cellStyle name="Sch# 4 3 4 4" xfId="35758" xr:uid="{00000000-0005-0000-0000-0000AC900000}"/>
    <cellStyle name="Sch# 4 3 4 4 2" xfId="35759" xr:uid="{00000000-0005-0000-0000-0000AD900000}"/>
    <cellStyle name="Sch# 4 3 4 4 3" xfId="35760" xr:uid="{00000000-0005-0000-0000-0000AE900000}"/>
    <cellStyle name="Sch# 4 3 4 5" xfId="35761" xr:uid="{00000000-0005-0000-0000-0000AF900000}"/>
    <cellStyle name="Sch# 4 3 4 5 2" xfId="35762" xr:uid="{00000000-0005-0000-0000-0000B0900000}"/>
    <cellStyle name="Sch# 4 3 4 5 3" xfId="35763" xr:uid="{00000000-0005-0000-0000-0000B1900000}"/>
    <cellStyle name="Sch# 4 3 4 6" xfId="35764" xr:uid="{00000000-0005-0000-0000-0000B2900000}"/>
    <cellStyle name="Sch# 4 3 4 6 2" xfId="35765" xr:uid="{00000000-0005-0000-0000-0000B3900000}"/>
    <cellStyle name="Sch# 4 3 4 6 3" xfId="35766" xr:uid="{00000000-0005-0000-0000-0000B4900000}"/>
    <cellStyle name="Sch# 4 3 4 7" xfId="35767" xr:uid="{00000000-0005-0000-0000-0000B5900000}"/>
    <cellStyle name="Sch# 4 3 4 7 2" xfId="35768" xr:uid="{00000000-0005-0000-0000-0000B6900000}"/>
    <cellStyle name="Sch# 4 3 4 7 3" xfId="35769" xr:uid="{00000000-0005-0000-0000-0000B7900000}"/>
    <cellStyle name="Sch# 4 3 4 8" xfId="35770" xr:uid="{00000000-0005-0000-0000-0000B8900000}"/>
    <cellStyle name="Sch# 4 3 4 9" xfId="35771" xr:uid="{00000000-0005-0000-0000-0000B9900000}"/>
    <cellStyle name="Sch# 4 3 5" xfId="35772" xr:uid="{00000000-0005-0000-0000-0000BA900000}"/>
    <cellStyle name="Sch# 4 3 5 2" xfId="35773" xr:uid="{00000000-0005-0000-0000-0000BB900000}"/>
    <cellStyle name="Sch# 4 3 5 2 2" xfId="35774" xr:uid="{00000000-0005-0000-0000-0000BC900000}"/>
    <cellStyle name="Sch# 4 3 5 2 3" xfId="35775" xr:uid="{00000000-0005-0000-0000-0000BD900000}"/>
    <cellStyle name="Sch# 4 3 5 3" xfId="35776" xr:uid="{00000000-0005-0000-0000-0000BE900000}"/>
    <cellStyle name="Sch# 4 3 5 3 2" xfId="35777" xr:uid="{00000000-0005-0000-0000-0000BF900000}"/>
    <cellStyle name="Sch# 4 3 5 3 3" xfId="35778" xr:uid="{00000000-0005-0000-0000-0000C0900000}"/>
    <cellStyle name="Sch# 4 3 5 4" xfId="35779" xr:uid="{00000000-0005-0000-0000-0000C1900000}"/>
    <cellStyle name="Sch# 4 3 5 4 2" xfId="35780" xr:uid="{00000000-0005-0000-0000-0000C2900000}"/>
    <cellStyle name="Sch# 4 3 5 4 3" xfId="35781" xr:uid="{00000000-0005-0000-0000-0000C3900000}"/>
    <cellStyle name="Sch# 4 3 5 5" xfId="35782" xr:uid="{00000000-0005-0000-0000-0000C4900000}"/>
    <cellStyle name="Sch# 4 3 5 5 2" xfId="35783" xr:uid="{00000000-0005-0000-0000-0000C5900000}"/>
    <cellStyle name="Sch# 4 3 5 5 3" xfId="35784" xr:uid="{00000000-0005-0000-0000-0000C6900000}"/>
    <cellStyle name="Sch# 4 3 5 6" xfId="35785" xr:uid="{00000000-0005-0000-0000-0000C7900000}"/>
    <cellStyle name="Sch# 4 3 5 6 2" xfId="35786" xr:uid="{00000000-0005-0000-0000-0000C8900000}"/>
    <cellStyle name="Sch# 4 3 5 6 3" xfId="35787" xr:uid="{00000000-0005-0000-0000-0000C9900000}"/>
    <cellStyle name="Sch# 4 3 5 7" xfId="35788" xr:uid="{00000000-0005-0000-0000-0000CA900000}"/>
    <cellStyle name="Sch# 4 3 5 8" xfId="35789" xr:uid="{00000000-0005-0000-0000-0000CB900000}"/>
    <cellStyle name="Sch# 4 3 6" xfId="35790" xr:uid="{00000000-0005-0000-0000-0000CC900000}"/>
    <cellStyle name="Sch# 4 3 6 2" xfId="35791" xr:uid="{00000000-0005-0000-0000-0000CD900000}"/>
    <cellStyle name="Sch# 4 3 6 3" xfId="35792" xr:uid="{00000000-0005-0000-0000-0000CE900000}"/>
    <cellStyle name="Sch# 4 3 7" xfId="35793" xr:uid="{00000000-0005-0000-0000-0000CF900000}"/>
    <cellStyle name="Sch# 4 3 7 2" xfId="35794" xr:uid="{00000000-0005-0000-0000-0000D0900000}"/>
    <cellStyle name="Sch# 4 3 7 3" xfId="35795" xr:uid="{00000000-0005-0000-0000-0000D1900000}"/>
    <cellStyle name="Sch# 4 3 8" xfId="35796" xr:uid="{00000000-0005-0000-0000-0000D2900000}"/>
    <cellStyle name="Sch# 4 3 8 2" xfId="35797" xr:uid="{00000000-0005-0000-0000-0000D3900000}"/>
    <cellStyle name="Sch# 4 3 8 3" xfId="35798" xr:uid="{00000000-0005-0000-0000-0000D4900000}"/>
    <cellStyle name="Sch# 4 3 9" xfId="35799" xr:uid="{00000000-0005-0000-0000-0000D5900000}"/>
    <cellStyle name="Sch# 4 3 9 2" xfId="35800" xr:uid="{00000000-0005-0000-0000-0000D6900000}"/>
    <cellStyle name="Sch# 4 3 9 3" xfId="35801" xr:uid="{00000000-0005-0000-0000-0000D7900000}"/>
    <cellStyle name="Sch# 4 4" xfId="35802" xr:uid="{00000000-0005-0000-0000-0000D8900000}"/>
    <cellStyle name="Sch# 4 4 10" xfId="35803" xr:uid="{00000000-0005-0000-0000-0000D9900000}"/>
    <cellStyle name="Sch# 4 4 11" xfId="35804" xr:uid="{00000000-0005-0000-0000-0000DA900000}"/>
    <cellStyle name="Sch# 4 4 2" xfId="35805" xr:uid="{00000000-0005-0000-0000-0000DB900000}"/>
    <cellStyle name="Sch# 4 4 2 2" xfId="35806" xr:uid="{00000000-0005-0000-0000-0000DC900000}"/>
    <cellStyle name="Sch# 4 4 2 2 2" xfId="35807" xr:uid="{00000000-0005-0000-0000-0000DD900000}"/>
    <cellStyle name="Sch# 4 4 2 2 3" xfId="35808" xr:uid="{00000000-0005-0000-0000-0000DE900000}"/>
    <cellStyle name="Sch# 4 4 2 3" xfId="35809" xr:uid="{00000000-0005-0000-0000-0000DF900000}"/>
    <cellStyle name="Sch# 4 4 2 3 2" xfId="35810" xr:uid="{00000000-0005-0000-0000-0000E0900000}"/>
    <cellStyle name="Sch# 4 4 2 3 3" xfId="35811" xr:uid="{00000000-0005-0000-0000-0000E1900000}"/>
    <cellStyle name="Sch# 4 4 2 4" xfId="35812" xr:uid="{00000000-0005-0000-0000-0000E2900000}"/>
    <cellStyle name="Sch# 4 4 2 4 2" xfId="35813" xr:uid="{00000000-0005-0000-0000-0000E3900000}"/>
    <cellStyle name="Sch# 4 4 2 4 3" xfId="35814" xr:uid="{00000000-0005-0000-0000-0000E4900000}"/>
    <cellStyle name="Sch# 4 4 2 5" xfId="35815" xr:uid="{00000000-0005-0000-0000-0000E5900000}"/>
    <cellStyle name="Sch# 4 4 2 5 2" xfId="35816" xr:uid="{00000000-0005-0000-0000-0000E6900000}"/>
    <cellStyle name="Sch# 4 4 2 5 3" xfId="35817" xr:uid="{00000000-0005-0000-0000-0000E7900000}"/>
    <cellStyle name="Sch# 4 4 2 6" xfId="35818" xr:uid="{00000000-0005-0000-0000-0000E8900000}"/>
    <cellStyle name="Sch# 4 4 2 6 2" xfId="35819" xr:uid="{00000000-0005-0000-0000-0000E9900000}"/>
    <cellStyle name="Sch# 4 4 2 6 3" xfId="35820" xr:uid="{00000000-0005-0000-0000-0000EA900000}"/>
    <cellStyle name="Sch# 4 4 2 7" xfId="35821" xr:uid="{00000000-0005-0000-0000-0000EB900000}"/>
    <cellStyle name="Sch# 4 4 2 7 2" xfId="35822" xr:uid="{00000000-0005-0000-0000-0000EC900000}"/>
    <cellStyle name="Sch# 4 4 2 7 3" xfId="35823" xr:uid="{00000000-0005-0000-0000-0000ED900000}"/>
    <cellStyle name="Sch# 4 4 2 8" xfId="35824" xr:uid="{00000000-0005-0000-0000-0000EE900000}"/>
    <cellStyle name="Sch# 4 4 2 9" xfId="35825" xr:uid="{00000000-0005-0000-0000-0000EF900000}"/>
    <cellStyle name="Sch# 4 4 3" xfId="35826" xr:uid="{00000000-0005-0000-0000-0000F0900000}"/>
    <cellStyle name="Sch# 4 4 3 2" xfId="35827" xr:uid="{00000000-0005-0000-0000-0000F1900000}"/>
    <cellStyle name="Sch# 4 4 3 2 2" xfId="35828" xr:uid="{00000000-0005-0000-0000-0000F2900000}"/>
    <cellStyle name="Sch# 4 4 3 2 3" xfId="35829" xr:uid="{00000000-0005-0000-0000-0000F3900000}"/>
    <cellStyle name="Sch# 4 4 3 3" xfId="35830" xr:uid="{00000000-0005-0000-0000-0000F4900000}"/>
    <cellStyle name="Sch# 4 4 3 3 2" xfId="35831" xr:uid="{00000000-0005-0000-0000-0000F5900000}"/>
    <cellStyle name="Sch# 4 4 3 3 3" xfId="35832" xr:uid="{00000000-0005-0000-0000-0000F6900000}"/>
    <cellStyle name="Sch# 4 4 3 4" xfId="35833" xr:uid="{00000000-0005-0000-0000-0000F7900000}"/>
    <cellStyle name="Sch# 4 4 3 4 2" xfId="35834" xr:uid="{00000000-0005-0000-0000-0000F8900000}"/>
    <cellStyle name="Sch# 4 4 3 4 3" xfId="35835" xr:uid="{00000000-0005-0000-0000-0000F9900000}"/>
    <cellStyle name="Sch# 4 4 3 5" xfId="35836" xr:uid="{00000000-0005-0000-0000-0000FA900000}"/>
    <cellStyle name="Sch# 4 4 3 5 2" xfId="35837" xr:uid="{00000000-0005-0000-0000-0000FB900000}"/>
    <cellStyle name="Sch# 4 4 3 5 3" xfId="35838" xr:uid="{00000000-0005-0000-0000-0000FC900000}"/>
    <cellStyle name="Sch# 4 4 3 6" xfId="35839" xr:uid="{00000000-0005-0000-0000-0000FD900000}"/>
    <cellStyle name="Sch# 4 4 3 6 2" xfId="35840" xr:uid="{00000000-0005-0000-0000-0000FE900000}"/>
    <cellStyle name="Sch# 4 4 3 6 3" xfId="35841" xr:uid="{00000000-0005-0000-0000-0000FF900000}"/>
    <cellStyle name="Sch# 4 4 3 7" xfId="35842" xr:uid="{00000000-0005-0000-0000-000000910000}"/>
    <cellStyle name="Sch# 4 4 3 7 2" xfId="35843" xr:uid="{00000000-0005-0000-0000-000001910000}"/>
    <cellStyle name="Sch# 4 4 3 7 3" xfId="35844" xr:uid="{00000000-0005-0000-0000-000002910000}"/>
    <cellStyle name="Sch# 4 4 3 8" xfId="35845" xr:uid="{00000000-0005-0000-0000-000003910000}"/>
    <cellStyle name="Sch# 4 4 3 9" xfId="35846" xr:uid="{00000000-0005-0000-0000-000004910000}"/>
    <cellStyle name="Sch# 4 4 4" xfId="35847" xr:uid="{00000000-0005-0000-0000-000005910000}"/>
    <cellStyle name="Sch# 4 4 4 2" xfId="35848" xr:uid="{00000000-0005-0000-0000-000006910000}"/>
    <cellStyle name="Sch# 4 4 4 2 2" xfId="35849" xr:uid="{00000000-0005-0000-0000-000007910000}"/>
    <cellStyle name="Sch# 4 4 4 2 3" xfId="35850" xr:uid="{00000000-0005-0000-0000-000008910000}"/>
    <cellStyle name="Sch# 4 4 4 3" xfId="35851" xr:uid="{00000000-0005-0000-0000-000009910000}"/>
    <cellStyle name="Sch# 4 4 4 3 2" xfId="35852" xr:uid="{00000000-0005-0000-0000-00000A910000}"/>
    <cellStyle name="Sch# 4 4 4 3 3" xfId="35853" xr:uid="{00000000-0005-0000-0000-00000B910000}"/>
    <cellStyle name="Sch# 4 4 4 4" xfId="35854" xr:uid="{00000000-0005-0000-0000-00000C910000}"/>
    <cellStyle name="Sch# 4 4 4 4 2" xfId="35855" xr:uid="{00000000-0005-0000-0000-00000D910000}"/>
    <cellStyle name="Sch# 4 4 4 4 3" xfId="35856" xr:uid="{00000000-0005-0000-0000-00000E910000}"/>
    <cellStyle name="Sch# 4 4 4 5" xfId="35857" xr:uid="{00000000-0005-0000-0000-00000F910000}"/>
    <cellStyle name="Sch# 4 4 4 5 2" xfId="35858" xr:uid="{00000000-0005-0000-0000-000010910000}"/>
    <cellStyle name="Sch# 4 4 4 5 3" xfId="35859" xr:uid="{00000000-0005-0000-0000-000011910000}"/>
    <cellStyle name="Sch# 4 4 4 6" xfId="35860" xr:uid="{00000000-0005-0000-0000-000012910000}"/>
    <cellStyle name="Sch# 4 4 4 6 2" xfId="35861" xr:uid="{00000000-0005-0000-0000-000013910000}"/>
    <cellStyle name="Sch# 4 4 4 6 3" xfId="35862" xr:uid="{00000000-0005-0000-0000-000014910000}"/>
    <cellStyle name="Sch# 4 4 4 7" xfId="35863" xr:uid="{00000000-0005-0000-0000-000015910000}"/>
    <cellStyle name="Sch# 4 4 4 7 2" xfId="35864" xr:uid="{00000000-0005-0000-0000-000016910000}"/>
    <cellStyle name="Sch# 4 4 4 7 3" xfId="35865" xr:uid="{00000000-0005-0000-0000-000017910000}"/>
    <cellStyle name="Sch# 4 4 4 8" xfId="35866" xr:uid="{00000000-0005-0000-0000-000018910000}"/>
    <cellStyle name="Sch# 4 4 4 9" xfId="35867" xr:uid="{00000000-0005-0000-0000-000019910000}"/>
    <cellStyle name="Sch# 4 4 5" xfId="35868" xr:uid="{00000000-0005-0000-0000-00001A910000}"/>
    <cellStyle name="Sch# 4 4 5 2" xfId="35869" xr:uid="{00000000-0005-0000-0000-00001B910000}"/>
    <cellStyle name="Sch# 4 4 5 2 2" xfId="35870" xr:uid="{00000000-0005-0000-0000-00001C910000}"/>
    <cellStyle name="Sch# 4 4 5 2 3" xfId="35871" xr:uid="{00000000-0005-0000-0000-00001D910000}"/>
    <cellStyle name="Sch# 4 4 5 3" xfId="35872" xr:uid="{00000000-0005-0000-0000-00001E910000}"/>
    <cellStyle name="Sch# 4 4 5 3 2" xfId="35873" xr:uid="{00000000-0005-0000-0000-00001F910000}"/>
    <cellStyle name="Sch# 4 4 5 3 3" xfId="35874" xr:uid="{00000000-0005-0000-0000-000020910000}"/>
    <cellStyle name="Sch# 4 4 5 4" xfId="35875" xr:uid="{00000000-0005-0000-0000-000021910000}"/>
    <cellStyle name="Sch# 4 4 5 4 2" xfId="35876" xr:uid="{00000000-0005-0000-0000-000022910000}"/>
    <cellStyle name="Sch# 4 4 5 4 3" xfId="35877" xr:uid="{00000000-0005-0000-0000-000023910000}"/>
    <cellStyle name="Sch# 4 4 5 5" xfId="35878" xr:uid="{00000000-0005-0000-0000-000024910000}"/>
    <cellStyle name="Sch# 4 4 5 5 2" xfId="35879" xr:uid="{00000000-0005-0000-0000-000025910000}"/>
    <cellStyle name="Sch# 4 4 5 5 3" xfId="35880" xr:uid="{00000000-0005-0000-0000-000026910000}"/>
    <cellStyle name="Sch# 4 4 5 6" xfId="35881" xr:uid="{00000000-0005-0000-0000-000027910000}"/>
    <cellStyle name="Sch# 4 4 5 6 2" xfId="35882" xr:uid="{00000000-0005-0000-0000-000028910000}"/>
    <cellStyle name="Sch# 4 4 5 6 3" xfId="35883" xr:uid="{00000000-0005-0000-0000-000029910000}"/>
    <cellStyle name="Sch# 4 4 5 7" xfId="35884" xr:uid="{00000000-0005-0000-0000-00002A910000}"/>
    <cellStyle name="Sch# 4 4 5 8" xfId="35885" xr:uid="{00000000-0005-0000-0000-00002B910000}"/>
    <cellStyle name="Sch# 4 4 6" xfId="35886" xr:uid="{00000000-0005-0000-0000-00002C910000}"/>
    <cellStyle name="Sch# 4 4 6 2" xfId="35887" xr:uid="{00000000-0005-0000-0000-00002D910000}"/>
    <cellStyle name="Sch# 4 4 6 3" xfId="35888" xr:uid="{00000000-0005-0000-0000-00002E910000}"/>
    <cellStyle name="Sch# 4 4 7" xfId="35889" xr:uid="{00000000-0005-0000-0000-00002F910000}"/>
    <cellStyle name="Sch# 4 4 7 2" xfId="35890" xr:uid="{00000000-0005-0000-0000-000030910000}"/>
    <cellStyle name="Sch# 4 4 7 3" xfId="35891" xr:uid="{00000000-0005-0000-0000-000031910000}"/>
    <cellStyle name="Sch# 4 4 8" xfId="35892" xr:uid="{00000000-0005-0000-0000-000032910000}"/>
    <cellStyle name="Sch# 4 4 8 2" xfId="35893" xr:uid="{00000000-0005-0000-0000-000033910000}"/>
    <cellStyle name="Sch# 4 4 8 3" xfId="35894" xr:uid="{00000000-0005-0000-0000-000034910000}"/>
    <cellStyle name="Sch# 4 4 9" xfId="35895" xr:uid="{00000000-0005-0000-0000-000035910000}"/>
    <cellStyle name="Sch# 4 4 9 2" xfId="35896" xr:uid="{00000000-0005-0000-0000-000036910000}"/>
    <cellStyle name="Sch# 4 4 9 3" xfId="35897" xr:uid="{00000000-0005-0000-0000-000037910000}"/>
    <cellStyle name="Sch# 4 5" xfId="35898" xr:uid="{00000000-0005-0000-0000-000038910000}"/>
    <cellStyle name="Sch# 4 5 2" xfId="35899" xr:uid="{00000000-0005-0000-0000-000039910000}"/>
    <cellStyle name="Sch# 4 5 3" xfId="35900" xr:uid="{00000000-0005-0000-0000-00003A910000}"/>
    <cellStyle name="Sch# 4 6" xfId="35901" xr:uid="{00000000-0005-0000-0000-00003B910000}"/>
    <cellStyle name="Sch# 4 6 2" xfId="35902" xr:uid="{00000000-0005-0000-0000-00003C910000}"/>
    <cellStyle name="Sch# 4 6 3" xfId="35903" xr:uid="{00000000-0005-0000-0000-00003D910000}"/>
    <cellStyle name="Sch# 4 7" xfId="35904" xr:uid="{00000000-0005-0000-0000-00003E910000}"/>
    <cellStyle name="Sch# 4 7 2" xfId="35905" xr:uid="{00000000-0005-0000-0000-00003F910000}"/>
    <cellStyle name="Sch# 4 7 3" xfId="35906" xr:uid="{00000000-0005-0000-0000-000040910000}"/>
    <cellStyle name="Sch# 4 8" xfId="35907" xr:uid="{00000000-0005-0000-0000-000041910000}"/>
    <cellStyle name="Sch# 4 8 2" xfId="35908" xr:uid="{00000000-0005-0000-0000-000042910000}"/>
    <cellStyle name="Sch# 4 8 3" xfId="35909" xr:uid="{00000000-0005-0000-0000-000043910000}"/>
    <cellStyle name="Sch# 4 9" xfId="35910" xr:uid="{00000000-0005-0000-0000-000044910000}"/>
    <cellStyle name="Sch# 5" xfId="35911" xr:uid="{00000000-0005-0000-0000-000045910000}"/>
    <cellStyle name="Sch# 5 10" xfId="35912" xr:uid="{00000000-0005-0000-0000-000046910000}"/>
    <cellStyle name="Sch# 5 2" xfId="35913" xr:uid="{00000000-0005-0000-0000-000047910000}"/>
    <cellStyle name="Sch# 5 2 10" xfId="35914" xr:uid="{00000000-0005-0000-0000-000048910000}"/>
    <cellStyle name="Sch# 5 2 11" xfId="35915" xr:uid="{00000000-0005-0000-0000-000049910000}"/>
    <cellStyle name="Sch# 5 2 2" xfId="35916" xr:uid="{00000000-0005-0000-0000-00004A910000}"/>
    <cellStyle name="Sch# 5 2 2 2" xfId="35917" xr:uid="{00000000-0005-0000-0000-00004B910000}"/>
    <cellStyle name="Sch# 5 2 2 2 2" xfId="35918" xr:uid="{00000000-0005-0000-0000-00004C910000}"/>
    <cellStyle name="Sch# 5 2 2 2 3" xfId="35919" xr:uid="{00000000-0005-0000-0000-00004D910000}"/>
    <cellStyle name="Sch# 5 2 2 3" xfId="35920" xr:uid="{00000000-0005-0000-0000-00004E910000}"/>
    <cellStyle name="Sch# 5 2 2 3 2" xfId="35921" xr:uid="{00000000-0005-0000-0000-00004F910000}"/>
    <cellStyle name="Sch# 5 2 2 3 3" xfId="35922" xr:uid="{00000000-0005-0000-0000-000050910000}"/>
    <cellStyle name="Sch# 5 2 2 4" xfId="35923" xr:uid="{00000000-0005-0000-0000-000051910000}"/>
    <cellStyle name="Sch# 5 2 2 4 2" xfId="35924" xr:uid="{00000000-0005-0000-0000-000052910000}"/>
    <cellStyle name="Sch# 5 2 2 4 3" xfId="35925" xr:uid="{00000000-0005-0000-0000-000053910000}"/>
    <cellStyle name="Sch# 5 2 2 5" xfId="35926" xr:uid="{00000000-0005-0000-0000-000054910000}"/>
    <cellStyle name="Sch# 5 2 2 5 2" xfId="35927" xr:uid="{00000000-0005-0000-0000-000055910000}"/>
    <cellStyle name="Sch# 5 2 2 5 3" xfId="35928" xr:uid="{00000000-0005-0000-0000-000056910000}"/>
    <cellStyle name="Sch# 5 2 2 6" xfId="35929" xr:uid="{00000000-0005-0000-0000-000057910000}"/>
    <cellStyle name="Sch# 5 2 2 6 2" xfId="35930" xr:uid="{00000000-0005-0000-0000-000058910000}"/>
    <cellStyle name="Sch# 5 2 2 6 3" xfId="35931" xr:uid="{00000000-0005-0000-0000-000059910000}"/>
    <cellStyle name="Sch# 5 2 2 7" xfId="35932" xr:uid="{00000000-0005-0000-0000-00005A910000}"/>
    <cellStyle name="Sch# 5 2 2 7 2" xfId="35933" xr:uid="{00000000-0005-0000-0000-00005B910000}"/>
    <cellStyle name="Sch# 5 2 2 7 3" xfId="35934" xr:uid="{00000000-0005-0000-0000-00005C910000}"/>
    <cellStyle name="Sch# 5 2 2 8" xfId="35935" xr:uid="{00000000-0005-0000-0000-00005D910000}"/>
    <cellStyle name="Sch# 5 2 2 9" xfId="35936" xr:uid="{00000000-0005-0000-0000-00005E910000}"/>
    <cellStyle name="Sch# 5 2 3" xfId="35937" xr:uid="{00000000-0005-0000-0000-00005F910000}"/>
    <cellStyle name="Sch# 5 2 3 2" xfId="35938" xr:uid="{00000000-0005-0000-0000-000060910000}"/>
    <cellStyle name="Sch# 5 2 3 2 2" xfId="35939" xr:uid="{00000000-0005-0000-0000-000061910000}"/>
    <cellStyle name="Sch# 5 2 3 2 3" xfId="35940" xr:uid="{00000000-0005-0000-0000-000062910000}"/>
    <cellStyle name="Sch# 5 2 3 3" xfId="35941" xr:uid="{00000000-0005-0000-0000-000063910000}"/>
    <cellStyle name="Sch# 5 2 3 3 2" xfId="35942" xr:uid="{00000000-0005-0000-0000-000064910000}"/>
    <cellStyle name="Sch# 5 2 3 3 3" xfId="35943" xr:uid="{00000000-0005-0000-0000-000065910000}"/>
    <cellStyle name="Sch# 5 2 3 4" xfId="35944" xr:uid="{00000000-0005-0000-0000-000066910000}"/>
    <cellStyle name="Sch# 5 2 3 4 2" xfId="35945" xr:uid="{00000000-0005-0000-0000-000067910000}"/>
    <cellStyle name="Sch# 5 2 3 4 3" xfId="35946" xr:uid="{00000000-0005-0000-0000-000068910000}"/>
    <cellStyle name="Sch# 5 2 3 5" xfId="35947" xr:uid="{00000000-0005-0000-0000-000069910000}"/>
    <cellStyle name="Sch# 5 2 3 5 2" xfId="35948" xr:uid="{00000000-0005-0000-0000-00006A910000}"/>
    <cellStyle name="Sch# 5 2 3 5 3" xfId="35949" xr:uid="{00000000-0005-0000-0000-00006B910000}"/>
    <cellStyle name="Sch# 5 2 3 6" xfId="35950" xr:uid="{00000000-0005-0000-0000-00006C910000}"/>
    <cellStyle name="Sch# 5 2 3 6 2" xfId="35951" xr:uid="{00000000-0005-0000-0000-00006D910000}"/>
    <cellStyle name="Sch# 5 2 3 6 3" xfId="35952" xr:uid="{00000000-0005-0000-0000-00006E910000}"/>
    <cellStyle name="Sch# 5 2 3 7" xfId="35953" xr:uid="{00000000-0005-0000-0000-00006F910000}"/>
    <cellStyle name="Sch# 5 2 3 7 2" xfId="35954" xr:uid="{00000000-0005-0000-0000-000070910000}"/>
    <cellStyle name="Sch# 5 2 3 7 3" xfId="35955" xr:uid="{00000000-0005-0000-0000-000071910000}"/>
    <cellStyle name="Sch# 5 2 3 8" xfId="35956" xr:uid="{00000000-0005-0000-0000-000072910000}"/>
    <cellStyle name="Sch# 5 2 3 9" xfId="35957" xr:uid="{00000000-0005-0000-0000-000073910000}"/>
    <cellStyle name="Sch# 5 2 4" xfId="35958" xr:uid="{00000000-0005-0000-0000-000074910000}"/>
    <cellStyle name="Sch# 5 2 4 2" xfId="35959" xr:uid="{00000000-0005-0000-0000-000075910000}"/>
    <cellStyle name="Sch# 5 2 4 2 2" xfId="35960" xr:uid="{00000000-0005-0000-0000-000076910000}"/>
    <cellStyle name="Sch# 5 2 4 2 3" xfId="35961" xr:uid="{00000000-0005-0000-0000-000077910000}"/>
    <cellStyle name="Sch# 5 2 4 3" xfId="35962" xr:uid="{00000000-0005-0000-0000-000078910000}"/>
    <cellStyle name="Sch# 5 2 4 3 2" xfId="35963" xr:uid="{00000000-0005-0000-0000-000079910000}"/>
    <cellStyle name="Sch# 5 2 4 3 3" xfId="35964" xr:uid="{00000000-0005-0000-0000-00007A910000}"/>
    <cellStyle name="Sch# 5 2 4 4" xfId="35965" xr:uid="{00000000-0005-0000-0000-00007B910000}"/>
    <cellStyle name="Sch# 5 2 4 4 2" xfId="35966" xr:uid="{00000000-0005-0000-0000-00007C910000}"/>
    <cellStyle name="Sch# 5 2 4 4 3" xfId="35967" xr:uid="{00000000-0005-0000-0000-00007D910000}"/>
    <cellStyle name="Sch# 5 2 4 5" xfId="35968" xr:uid="{00000000-0005-0000-0000-00007E910000}"/>
    <cellStyle name="Sch# 5 2 4 5 2" xfId="35969" xr:uid="{00000000-0005-0000-0000-00007F910000}"/>
    <cellStyle name="Sch# 5 2 4 5 3" xfId="35970" xr:uid="{00000000-0005-0000-0000-000080910000}"/>
    <cellStyle name="Sch# 5 2 4 6" xfId="35971" xr:uid="{00000000-0005-0000-0000-000081910000}"/>
    <cellStyle name="Sch# 5 2 4 6 2" xfId="35972" xr:uid="{00000000-0005-0000-0000-000082910000}"/>
    <cellStyle name="Sch# 5 2 4 6 3" xfId="35973" xr:uid="{00000000-0005-0000-0000-000083910000}"/>
    <cellStyle name="Sch# 5 2 4 7" xfId="35974" xr:uid="{00000000-0005-0000-0000-000084910000}"/>
    <cellStyle name="Sch# 5 2 4 7 2" xfId="35975" xr:uid="{00000000-0005-0000-0000-000085910000}"/>
    <cellStyle name="Sch# 5 2 4 7 3" xfId="35976" xr:uid="{00000000-0005-0000-0000-000086910000}"/>
    <cellStyle name="Sch# 5 2 4 8" xfId="35977" xr:uid="{00000000-0005-0000-0000-000087910000}"/>
    <cellStyle name="Sch# 5 2 4 9" xfId="35978" xr:uid="{00000000-0005-0000-0000-000088910000}"/>
    <cellStyle name="Sch# 5 2 5" xfId="35979" xr:uid="{00000000-0005-0000-0000-000089910000}"/>
    <cellStyle name="Sch# 5 2 5 2" xfId="35980" xr:uid="{00000000-0005-0000-0000-00008A910000}"/>
    <cellStyle name="Sch# 5 2 5 2 2" xfId="35981" xr:uid="{00000000-0005-0000-0000-00008B910000}"/>
    <cellStyle name="Sch# 5 2 5 2 3" xfId="35982" xr:uid="{00000000-0005-0000-0000-00008C910000}"/>
    <cellStyle name="Sch# 5 2 5 3" xfId="35983" xr:uid="{00000000-0005-0000-0000-00008D910000}"/>
    <cellStyle name="Sch# 5 2 5 3 2" xfId="35984" xr:uid="{00000000-0005-0000-0000-00008E910000}"/>
    <cellStyle name="Sch# 5 2 5 3 3" xfId="35985" xr:uid="{00000000-0005-0000-0000-00008F910000}"/>
    <cellStyle name="Sch# 5 2 5 4" xfId="35986" xr:uid="{00000000-0005-0000-0000-000090910000}"/>
    <cellStyle name="Sch# 5 2 5 4 2" xfId="35987" xr:uid="{00000000-0005-0000-0000-000091910000}"/>
    <cellStyle name="Sch# 5 2 5 4 3" xfId="35988" xr:uid="{00000000-0005-0000-0000-000092910000}"/>
    <cellStyle name="Sch# 5 2 5 5" xfId="35989" xr:uid="{00000000-0005-0000-0000-000093910000}"/>
    <cellStyle name="Sch# 5 2 5 5 2" xfId="35990" xr:uid="{00000000-0005-0000-0000-000094910000}"/>
    <cellStyle name="Sch# 5 2 5 5 3" xfId="35991" xr:uid="{00000000-0005-0000-0000-000095910000}"/>
    <cellStyle name="Sch# 5 2 5 6" xfId="35992" xr:uid="{00000000-0005-0000-0000-000096910000}"/>
    <cellStyle name="Sch# 5 2 5 6 2" xfId="35993" xr:uid="{00000000-0005-0000-0000-000097910000}"/>
    <cellStyle name="Sch# 5 2 5 6 3" xfId="35994" xr:uid="{00000000-0005-0000-0000-000098910000}"/>
    <cellStyle name="Sch# 5 2 5 7" xfId="35995" xr:uid="{00000000-0005-0000-0000-000099910000}"/>
    <cellStyle name="Sch# 5 2 5 8" xfId="35996" xr:uid="{00000000-0005-0000-0000-00009A910000}"/>
    <cellStyle name="Sch# 5 2 6" xfId="35997" xr:uid="{00000000-0005-0000-0000-00009B910000}"/>
    <cellStyle name="Sch# 5 2 6 2" xfId="35998" xr:uid="{00000000-0005-0000-0000-00009C910000}"/>
    <cellStyle name="Sch# 5 2 6 3" xfId="35999" xr:uid="{00000000-0005-0000-0000-00009D910000}"/>
    <cellStyle name="Sch# 5 2 7" xfId="36000" xr:uid="{00000000-0005-0000-0000-00009E910000}"/>
    <cellStyle name="Sch# 5 2 7 2" xfId="36001" xr:uid="{00000000-0005-0000-0000-00009F910000}"/>
    <cellStyle name="Sch# 5 2 7 3" xfId="36002" xr:uid="{00000000-0005-0000-0000-0000A0910000}"/>
    <cellStyle name="Sch# 5 2 8" xfId="36003" xr:uid="{00000000-0005-0000-0000-0000A1910000}"/>
    <cellStyle name="Sch# 5 2 8 2" xfId="36004" xr:uid="{00000000-0005-0000-0000-0000A2910000}"/>
    <cellStyle name="Sch# 5 2 8 3" xfId="36005" xr:uid="{00000000-0005-0000-0000-0000A3910000}"/>
    <cellStyle name="Sch# 5 2 9" xfId="36006" xr:uid="{00000000-0005-0000-0000-0000A4910000}"/>
    <cellStyle name="Sch# 5 2 9 2" xfId="36007" xr:uid="{00000000-0005-0000-0000-0000A5910000}"/>
    <cellStyle name="Sch# 5 2 9 3" xfId="36008" xr:uid="{00000000-0005-0000-0000-0000A6910000}"/>
    <cellStyle name="Sch# 5 3" xfId="36009" xr:uid="{00000000-0005-0000-0000-0000A7910000}"/>
    <cellStyle name="Sch# 5 3 10" xfId="36010" xr:uid="{00000000-0005-0000-0000-0000A8910000}"/>
    <cellStyle name="Sch# 5 3 11" xfId="36011" xr:uid="{00000000-0005-0000-0000-0000A9910000}"/>
    <cellStyle name="Sch# 5 3 2" xfId="36012" xr:uid="{00000000-0005-0000-0000-0000AA910000}"/>
    <cellStyle name="Sch# 5 3 2 2" xfId="36013" xr:uid="{00000000-0005-0000-0000-0000AB910000}"/>
    <cellStyle name="Sch# 5 3 2 2 2" xfId="36014" xr:uid="{00000000-0005-0000-0000-0000AC910000}"/>
    <cellStyle name="Sch# 5 3 2 2 3" xfId="36015" xr:uid="{00000000-0005-0000-0000-0000AD910000}"/>
    <cellStyle name="Sch# 5 3 2 3" xfId="36016" xr:uid="{00000000-0005-0000-0000-0000AE910000}"/>
    <cellStyle name="Sch# 5 3 2 3 2" xfId="36017" xr:uid="{00000000-0005-0000-0000-0000AF910000}"/>
    <cellStyle name="Sch# 5 3 2 3 3" xfId="36018" xr:uid="{00000000-0005-0000-0000-0000B0910000}"/>
    <cellStyle name="Sch# 5 3 2 4" xfId="36019" xr:uid="{00000000-0005-0000-0000-0000B1910000}"/>
    <cellStyle name="Sch# 5 3 2 4 2" xfId="36020" xr:uid="{00000000-0005-0000-0000-0000B2910000}"/>
    <cellStyle name="Sch# 5 3 2 4 3" xfId="36021" xr:uid="{00000000-0005-0000-0000-0000B3910000}"/>
    <cellStyle name="Sch# 5 3 2 5" xfId="36022" xr:uid="{00000000-0005-0000-0000-0000B4910000}"/>
    <cellStyle name="Sch# 5 3 2 5 2" xfId="36023" xr:uid="{00000000-0005-0000-0000-0000B5910000}"/>
    <cellStyle name="Sch# 5 3 2 5 3" xfId="36024" xr:uid="{00000000-0005-0000-0000-0000B6910000}"/>
    <cellStyle name="Sch# 5 3 2 6" xfId="36025" xr:uid="{00000000-0005-0000-0000-0000B7910000}"/>
    <cellStyle name="Sch# 5 3 2 6 2" xfId="36026" xr:uid="{00000000-0005-0000-0000-0000B8910000}"/>
    <cellStyle name="Sch# 5 3 2 6 3" xfId="36027" xr:uid="{00000000-0005-0000-0000-0000B9910000}"/>
    <cellStyle name="Sch# 5 3 2 7" xfId="36028" xr:uid="{00000000-0005-0000-0000-0000BA910000}"/>
    <cellStyle name="Sch# 5 3 2 7 2" xfId="36029" xr:uid="{00000000-0005-0000-0000-0000BB910000}"/>
    <cellStyle name="Sch# 5 3 2 7 3" xfId="36030" xr:uid="{00000000-0005-0000-0000-0000BC910000}"/>
    <cellStyle name="Sch# 5 3 2 8" xfId="36031" xr:uid="{00000000-0005-0000-0000-0000BD910000}"/>
    <cellStyle name="Sch# 5 3 2 9" xfId="36032" xr:uid="{00000000-0005-0000-0000-0000BE910000}"/>
    <cellStyle name="Sch# 5 3 3" xfId="36033" xr:uid="{00000000-0005-0000-0000-0000BF910000}"/>
    <cellStyle name="Sch# 5 3 3 2" xfId="36034" xr:uid="{00000000-0005-0000-0000-0000C0910000}"/>
    <cellStyle name="Sch# 5 3 3 2 2" xfId="36035" xr:uid="{00000000-0005-0000-0000-0000C1910000}"/>
    <cellStyle name="Sch# 5 3 3 2 3" xfId="36036" xr:uid="{00000000-0005-0000-0000-0000C2910000}"/>
    <cellStyle name="Sch# 5 3 3 3" xfId="36037" xr:uid="{00000000-0005-0000-0000-0000C3910000}"/>
    <cellStyle name="Sch# 5 3 3 3 2" xfId="36038" xr:uid="{00000000-0005-0000-0000-0000C4910000}"/>
    <cellStyle name="Sch# 5 3 3 3 3" xfId="36039" xr:uid="{00000000-0005-0000-0000-0000C5910000}"/>
    <cellStyle name="Sch# 5 3 3 4" xfId="36040" xr:uid="{00000000-0005-0000-0000-0000C6910000}"/>
    <cellStyle name="Sch# 5 3 3 4 2" xfId="36041" xr:uid="{00000000-0005-0000-0000-0000C7910000}"/>
    <cellStyle name="Sch# 5 3 3 4 3" xfId="36042" xr:uid="{00000000-0005-0000-0000-0000C8910000}"/>
    <cellStyle name="Sch# 5 3 3 5" xfId="36043" xr:uid="{00000000-0005-0000-0000-0000C9910000}"/>
    <cellStyle name="Sch# 5 3 3 5 2" xfId="36044" xr:uid="{00000000-0005-0000-0000-0000CA910000}"/>
    <cellStyle name="Sch# 5 3 3 5 3" xfId="36045" xr:uid="{00000000-0005-0000-0000-0000CB910000}"/>
    <cellStyle name="Sch# 5 3 3 6" xfId="36046" xr:uid="{00000000-0005-0000-0000-0000CC910000}"/>
    <cellStyle name="Sch# 5 3 3 6 2" xfId="36047" xr:uid="{00000000-0005-0000-0000-0000CD910000}"/>
    <cellStyle name="Sch# 5 3 3 6 3" xfId="36048" xr:uid="{00000000-0005-0000-0000-0000CE910000}"/>
    <cellStyle name="Sch# 5 3 3 7" xfId="36049" xr:uid="{00000000-0005-0000-0000-0000CF910000}"/>
    <cellStyle name="Sch# 5 3 3 7 2" xfId="36050" xr:uid="{00000000-0005-0000-0000-0000D0910000}"/>
    <cellStyle name="Sch# 5 3 3 7 3" xfId="36051" xr:uid="{00000000-0005-0000-0000-0000D1910000}"/>
    <cellStyle name="Sch# 5 3 3 8" xfId="36052" xr:uid="{00000000-0005-0000-0000-0000D2910000}"/>
    <cellStyle name="Sch# 5 3 3 9" xfId="36053" xr:uid="{00000000-0005-0000-0000-0000D3910000}"/>
    <cellStyle name="Sch# 5 3 4" xfId="36054" xr:uid="{00000000-0005-0000-0000-0000D4910000}"/>
    <cellStyle name="Sch# 5 3 4 2" xfId="36055" xr:uid="{00000000-0005-0000-0000-0000D5910000}"/>
    <cellStyle name="Sch# 5 3 4 2 2" xfId="36056" xr:uid="{00000000-0005-0000-0000-0000D6910000}"/>
    <cellStyle name="Sch# 5 3 4 2 3" xfId="36057" xr:uid="{00000000-0005-0000-0000-0000D7910000}"/>
    <cellStyle name="Sch# 5 3 4 3" xfId="36058" xr:uid="{00000000-0005-0000-0000-0000D8910000}"/>
    <cellStyle name="Sch# 5 3 4 3 2" xfId="36059" xr:uid="{00000000-0005-0000-0000-0000D9910000}"/>
    <cellStyle name="Sch# 5 3 4 3 3" xfId="36060" xr:uid="{00000000-0005-0000-0000-0000DA910000}"/>
    <cellStyle name="Sch# 5 3 4 4" xfId="36061" xr:uid="{00000000-0005-0000-0000-0000DB910000}"/>
    <cellStyle name="Sch# 5 3 4 4 2" xfId="36062" xr:uid="{00000000-0005-0000-0000-0000DC910000}"/>
    <cellStyle name="Sch# 5 3 4 4 3" xfId="36063" xr:uid="{00000000-0005-0000-0000-0000DD910000}"/>
    <cellStyle name="Sch# 5 3 4 5" xfId="36064" xr:uid="{00000000-0005-0000-0000-0000DE910000}"/>
    <cellStyle name="Sch# 5 3 4 5 2" xfId="36065" xr:uid="{00000000-0005-0000-0000-0000DF910000}"/>
    <cellStyle name="Sch# 5 3 4 5 3" xfId="36066" xr:uid="{00000000-0005-0000-0000-0000E0910000}"/>
    <cellStyle name="Sch# 5 3 4 6" xfId="36067" xr:uid="{00000000-0005-0000-0000-0000E1910000}"/>
    <cellStyle name="Sch# 5 3 4 6 2" xfId="36068" xr:uid="{00000000-0005-0000-0000-0000E2910000}"/>
    <cellStyle name="Sch# 5 3 4 6 3" xfId="36069" xr:uid="{00000000-0005-0000-0000-0000E3910000}"/>
    <cellStyle name="Sch# 5 3 4 7" xfId="36070" xr:uid="{00000000-0005-0000-0000-0000E4910000}"/>
    <cellStyle name="Sch# 5 3 4 7 2" xfId="36071" xr:uid="{00000000-0005-0000-0000-0000E5910000}"/>
    <cellStyle name="Sch# 5 3 4 7 3" xfId="36072" xr:uid="{00000000-0005-0000-0000-0000E6910000}"/>
    <cellStyle name="Sch# 5 3 4 8" xfId="36073" xr:uid="{00000000-0005-0000-0000-0000E7910000}"/>
    <cellStyle name="Sch# 5 3 4 9" xfId="36074" xr:uid="{00000000-0005-0000-0000-0000E8910000}"/>
    <cellStyle name="Sch# 5 3 5" xfId="36075" xr:uid="{00000000-0005-0000-0000-0000E9910000}"/>
    <cellStyle name="Sch# 5 3 5 2" xfId="36076" xr:uid="{00000000-0005-0000-0000-0000EA910000}"/>
    <cellStyle name="Sch# 5 3 5 2 2" xfId="36077" xr:uid="{00000000-0005-0000-0000-0000EB910000}"/>
    <cellStyle name="Sch# 5 3 5 2 3" xfId="36078" xr:uid="{00000000-0005-0000-0000-0000EC910000}"/>
    <cellStyle name="Sch# 5 3 5 3" xfId="36079" xr:uid="{00000000-0005-0000-0000-0000ED910000}"/>
    <cellStyle name="Sch# 5 3 5 3 2" xfId="36080" xr:uid="{00000000-0005-0000-0000-0000EE910000}"/>
    <cellStyle name="Sch# 5 3 5 3 3" xfId="36081" xr:uid="{00000000-0005-0000-0000-0000EF910000}"/>
    <cellStyle name="Sch# 5 3 5 4" xfId="36082" xr:uid="{00000000-0005-0000-0000-0000F0910000}"/>
    <cellStyle name="Sch# 5 3 5 4 2" xfId="36083" xr:uid="{00000000-0005-0000-0000-0000F1910000}"/>
    <cellStyle name="Sch# 5 3 5 4 3" xfId="36084" xr:uid="{00000000-0005-0000-0000-0000F2910000}"/>
    <cellStyle name="Sch# 5 3 5 5" xfId="36085" xr:uid="{00000000-0005-0000-0000-0000F3910000}"/>
    <cellStyle name="Sch# 5 3 5 5 2" xfId="36086" xr:uid="{00000000-0005-0000-0000-0000F4910000}"/>
    <cellStyle name="Sch# 5 3 5 5 3" xfId="36087" xr:uid="{00000000-0005-0000-0000-0000F5910000}"/>
    <cellStyle name="Sch# 5 3 5 6" xfId="36088" xr:uid="{00000000-0005-0000-0000-0000F6910000}"/>
    <cellStyle name="Sch# 5 3 5 6 2" xfId="36089" xr:uid="{00000000-0005-0000-0000-0000F7910000}"/>
    <cellStyle name="Sch# 5 3 5 6 3" xfId="36090" xr:uid="{00000000-0005-0000-0000-0000F8910000}"/>
    <cellStyle name="Sch# 5 3 5 7" xfId="36091" xr:uid="{00000000-0005-0000-0000-0000F9910000}"/>
    <cellStyle name="Sch# 5 3 5 8" xfId="36092" xr:uid="{00000000-0005-0000-0000-0000FA910000}"/>
    <cellStyle name="Sch# 5 3 6" xfId="36093" xr:uid="{00000000-0005-0000-0000-0000FB910000}"/>
    <cellStyle name="Sch# 5 3 6 2" xfId="36094" xr:uid="{00000000-0005-0000-0000-0000FC910000}"/>
    <cellStyle name="Sch# 5 3 6 3" xfId="36095" xr:uid="{00000000-0005-0000-0000-0000FD910000}"/>
    <cellStyle name="Sch# 5 3 7" xfId="36096" xr:uid="{00000000-0005-0000-0000-0000FE910000}"/>
    <cellStyle name="Sch# 5 3 7 2" xfId="36097" xr:uid="{00000000-0005-0000-0000-0000FF910000}"/>
    <cellStyle name="Sch# 5 3 7 3" xfId="36098" xr:uid="{00000000-0005-0000-0000-000000920000}"/>
    <cellStyle name="Sch# 5 3 8" xfId="36099" xr:uid="{00000000-0005-0000-0000-000001920000}"/>
    <cellStyle name="Sch# 5 3 8 2" xfId="36100" xr:uid="{00000000-0005-0000-0000-000002920000}"/>
    <cellStyle name="Sch# 5 3 8 3" xfId="36101" xr:uid="{00000000-0005-0000-0000-000003920000}"/>
    <cellStyle name="Sch# 5 3 9" xfId="36102" xr:uid="{00000000-0005-0000-0000-000004920000}"/>
    <cellStyle name="Sch# 5 3 9 2" xfId="36103" xr:uid="{00000000-0005-0000-0000-000005920000}"/>
    <cellStyle name="Sch# 5 3 9 3" xfId="36104" xr:uid="{00000000-0005-0000-0000-000006920000}"/>
    <cellStyle name="Sch# 5 4" xfId="36105" xr:uid="{00000000-0005-0000-0000-000007920000}"/>
    <cellStyle name="Sch# 5 4 10" xfId="36106" xr:uid="{00000000-0005-0000-0000-000008920000}"/>
    <cellStyle name="Sch# 5 4 11" xfId="36107" xr:uid="{00000000-0005-0000-0000-000009920000}"/>
    <cellStyle name="Sch# 5 4 2" xfId="36108" xr:uid="{00000000-0005-0000-0000-00000A920000}"/>
    <cellStyle name="Sch# 5 4 2 2" xfId="36109" xr:uid="{00000000-0005-0000-0000-00000B920000}"/>
    <cellStyle name="Sch# 5 4 2 2 2" xfId="36110" xr:uid="{00000000-0005-0000-0000-00000C920000}"/>
    <cellStyle name="Sch# 5 4 2 2 3" xfId="36111" xr:uid="{00000000-0005-0000-0000-00000D920000}"/>
    <cellStyle name="Sch# 5 4 2 3" xfId="36112" xr:uid="{00000000-0005-0000-0000-00000E920000}"/>
    <cellStyle name="Sch# 5 4 2 3 2" xfId="36113" xr:uid="{00000000-0005-0000-0000-00000F920000}"/>
    <cellStyle name="Sch# 5 4 2 3 3" xfId="36114" xr:uid="{00000000-0005-0000-0000-000010920000}"/>
    <cellStyle name="Sch# 5 4 2 4" xfId="36115" xr:uid="{00000000-0005-0000-0000-000011920000}"/>
    <cellStyle name="Sch# 5 4 2 4 2" xfId="36116" xr:uid="{00000000-0005-0000-0000-000012920000}"/>
    <cellStyle name="Sch# 5 4 2 4 3" xfId="36117" xr:uid="{00000000-0005-0000-0000-000013920000}"/>
    <cellStyle name="Sch# 5 4 2 5" xfId="36118" xr:uid="{00000000-0005-0000-0000-000014920000}"/>
    <cellStyle name="Sch# 5 4 2 5 2" xfId="36119" xr:uid="{00000000-0005-0000-0000-000015920000}"/>
    <cellStyle name="Sch# 5 4 2 5 3" xfId="36120" xr:uid="{00000000-0005-0000-0000-000016920000}"/>
    <cellStyle name="Sch# 5 4 2 6" xfId="36121" xr:uid="{00000000-0005-0000-0000-000017920000}"/>
    <cellStyle name="Sch# 5 4 2 6 2" xfId="36122" xr:uid="{00000000-0005-0000-0000-000018920000}"/>
    <cellStyle name="Sch# 5 4 2 6 3" xfId="36123" xr:uid="{00000000-0005-0000-0000-000019920000}"/>
    <cellStyle name="Sch# 5 4 2 7" xfId="36124" xr:uid="{00000000-0005-0000-0000-00001A920000}"/>
    <cellStyle name="Sch# 5 4 2 7 2" xfId="36125" xr:uid="{00000000-0005-0000-0000-00001B920000}"/>
    <cellStyle name="Sch# 5 4 2 7 3" xfId="36126" xr:uid="{00000000-0005-0000-0000-00001C920000}"/>
    <cellStyle name="Sch# 5 4 2 8" xfId="36127" xr:uid="{00000000-0005-0000-0000-00001D920000}"/>
    <cellStyle name="Sch# 5 4 2 9" xfId="36128" xr:uid="{00000000-0005-0000-0000-00001E920000}"/>
    <cellStyle name="Sch# 5 4 3" xfId="36129" xr:uid="{00000000-0005-0000-0000-00001F920000}"/>
    <cellStyle name="Sch# 5 4 3 2" xfId="36130" xr:uid="{00000000-0005-0000-0000-000020920000}"/>
    <cellStyle name="Sch# 5 4 3 2 2" xfId="36131" xr:uid="{00000000-0005-0000-0000-000021920000}"/>
    <cellStyle name="Sch# 5 4 3 2 3" xfId="36132" xr:uid="{00000000-0005-0000-0000-000022920000}"/>
    <cellStyle name="Sch# 5 4 3 3" xfId="36133" xr:uid="{00000000-0005-0000-0000-000023920000}"/>
    <cellStyle name="Sch# 5 4 3 3 2" xfId="36134" xr:uid="{00000000-0005-0000-0000-000024920000}"/>
    <cellStyle name="Sch# 5 4 3 3 3" xfId="36135" xr:uid="{00000000-0005-0000-0000-000025920000}"/>
    <cellStyle name="Sch# 5 4 3 4" xfId="36136" xr:uid="{00000000-0005-0000-0000-000026920000}"/>
    <cellStyle name="Sch# 5 4 3 4 2" xfId="36137" xr:uid="{00000000-0005-0000-0000-000027920000}"/>
    <cellStyle name="Sch# 5 4 3 4 3" xfId="36138" xr:uid="{00000000-0005-0000-0000-000028920000}"/>
    <cellStyle name="Sch# 5 4 3 5" xfId="36139" xr:uid="{00000000-0005-0000-0000-000029920000}"/>
    <cellStyle name="Sch# 5 4 3 5 2" xfId="36140" xr:uid="{00000000-0005-0000-0000-00002A920000}"/>
    <cellStyle name="Sch# 5 4 3 5 3" xfId="36141" xr:uid="{00000000-0005-0000-0000-00002B920000}"/>
    <cellStyle name="Sch# 5 4 3 6" xfId="36142" xr:uid="{00000000-0005-0000-0000-00002C920000}"/>
    <cellStyle name="Sch# 5 4 3 6 2" xfId="36143" xr:uid="{00000000-0005-0000-0000-00002D920000}"/>
    <cellStyle name="Sch# 5 4 3 6 3" xfId="36144" xr:uid="{00000000-0005-0000-0000-00002E920000}"/>
    <cellStyle name="Sch# 5 4 3 7" xfId="36145" xr:uid="{00000000-0005-0000-0000-00002F920000}"/>
    <cellStyle name="Sch# 5 4 3 7 2" xfId="36146" xr:uid="{00000000-0005-0000-0000-000030920000}"/>
    <cellStyle name="Sch# 5 4 3 7 3" xfId="36147" xr:uid="{00000000-0005-0000-0000-000031920000}"/>
    <cellStyle name="Sch# 5 4 3 8" xfId="36148" xr:uid="{00000000-0005-0000-0000-000032920000}"/>
    <cellStyle name="Sch# 5 4 3 9" xfId="36149" xr:uid="{00000000-0005-0000-0000-000033920000}"/>
    <cellStyle name="Sch# 5 4 4" xfId="36150" xr:uid="{00000000-0005-0000-0000-000034920000}"/>
    <cellStyle name="Sch# 5 4 4 2" xfId="36151" xr:uid="{00000000-0005-0000-0000-000035920000}"/>
    <cellStyle name="Sch# 5 4 4 2 2" xfId="36152" xr:uid="{00000000-0005-0000-0000-000036920000}"/>
    <cellStyle name="Sch# 5 4 4 2 3" xfId="36153" xr:uid="{00000000-0005-0000-0000-000037920000}"/>
    <cellStyle name="Sch# 5 4 4 3" xfId="36154" xr:uid="{00000000-0005-0000-0000-000038920000}"/>
    <cellStyle name="Sch# 5 4 4 3 2" xfId="36155" xr:uid="{00000000-0005-0000-0000-000039920000}"/>
    <cellStyle name="Sch# 5 4 4 3 3" xfId="36156" xr:uid="{00000000-0005-0000-0000-00003A920000}"/>
    <cellStyle name="Sch# 5 4 4 4" xfId="36157" xr:uid="{00000000-0005-0000-0000-00003B920000}"/>
    <cellStyle name="Sch# 5 4 4 4 2" xfId="36158" xr:uid="{00000000-0005-0000-0000-00003C920000}"/>
    <cellStyle name="Sch# 5 4 4 4 3" xfId="36159" xr:uid="{00000000-0005-0000-0000-00003D920000}"/>
    <cellStyle name="Sch# 5 4 4 5" xfId="36160" xr:uid="{00000000-0005-0000-0000-00003E920000}"/>
    <cellStyle name="Sch# 5 4 4 5 2" xfId="36161" xr:uid="{00000000-0005-0000-0000-00003F920000}"/>
    <cellStyle name="Sch# 5 4 4 5 3" xfId="36162" xr:uid="{00000000-0005-0000-0000-000040920000}"/>
    <cellStyle name="Sch# 5 4 4 6" xfId="36163" xr:uid="{00000000-0005-0000-0000-000041920000}"/>
    <cellStyle name="Sch# 5 4 4 6 2" xfId="36164" xr:uid="{00000000-0005-0000-0000-000042920000}"/>
    <cellStyle name="Sch# 5 4 4 6 3" xfId="36165" xr:uid="{00000000-0005-0000-0000-000043920000}"/>
    <cellStyle name="Sch# 5 4 4 7" xfId="36166" xr:uid="{00000000-0005-0000-0000-000044920000}"/>
    <cellStyle name="Sch# 5 4 4 7 2" xfId="36167" xr:uid="{00000000-0005-0000-0000-000045920000}"/>
    <cellStyle name="Sch# 5 4 4 7 3" xfId="36168" xr:uid="{00000000-0005-0000-0000-000046920000}"/>
    <cellStyle name="Sch# 5 4 4 8" xfId="36169" xr:uid="{00000000-0005-0000-0000-000047920000}"/>
    <cellStyle name="Sch# 5 4 4 9" xfId="36170" xr:uid="{00000000-0005-0000-0000-000048920000}"/>
    <cellStyle name="Sch# 5 4 5" xfId="36171" xr:uid="{00000000-0005-0000-0000-000049920000}"/>
    <cellStyle name="Sch# 5 4 5 2" xfId="36172" xr:uid="{00000000-0005-0000-0000-00004A920000}"/>
    <cellStyle name="Sch# 5 4 5 2 2" xfId="36173" xr:uid="{00000000-0005-0000-0000-00004B920000}"/>
    <cellStyle name="Sch# 5 4 5 2 3" xfId="36174" xr:uid="{00000000-0005-0000-0000-00004C920000}"/>
    <cellStyle name="Sch# 5 4 5 3" xfId="36175" xr:uid="{00000000-0005-0000-0000-00004D920000}"/>
    <cellStyle name="Sch# 5 4 5 3 2" xfId="36176" xr:uid="{00000000-0005-0000-0000-00004E920000}"/>
    <cellStyle name="Sch# 5 4 5 3 3" xfId="36177" xr:uid="{00000000-0005-0000-0000-00004F920000}"/>
    <cellStyle name="Sch# 5 4 5 4" xfId="36178" xr:uid="{00000000-0005-0000-0000-000050920000}"/>
    <cellStyle name="Sch# 5 4 5 4 2" xfId="36179" xr:uid="{00000000-0005-0000-0000-000051920000}"/>
    <cellStyle name="Sch# 5 4 5 4 3" xfId="36180" xr:uid="{00000000-0005-0000-0000-000052920000}"/>
    <cellStyle name="Sch# 5 4 5 5" xfId="36181" xr:uid="{00000000-0005-0000-0000-000053920000}"/>
    <cellStyle name="Sch# 5 4 5 5 2" xfId="36182" xr:uid="{00000000-0005-0000-0000-000054920000}"/>
    <cellStyle name="Sch# 5 4 5 5 3" xfId="36183" xr:uid="{00000000-0005-0000-0000-000055920000}"/>
    <cellStyle name="Sch# 5 4 5 6" xfId="36184" xr:uid="{00000000-0005-0000-0000-000056920000}"/>
    <cellStyle name="Sch# 5 4 5 6 2" xfId="36185" xr:uid="{00000000-0005-0000-0000-000057920000}"/>
    <cellStyle name="Sch# 5 4 5 6 3" xfId="36186" xr:uid="{00000000-0005-0000-0000-000058920000}"/>
    <cellStyle name="Sch# 5 4 5 7" xfId="36187" xr:uid="{00000000-0005-0000-0000-000059920000}"/>
    <cellStyle name="Sch# 5 4 5 8" xfId="36188" xr:uid="{00000000-0005-0000-0000-00005A920000}"/>
    <cellStyle name="Sch# 5 4 6" xfId="36189" xr:uid="{00000000-0005-0000-0000-00005B920000}"/>
    <cellStyle name="Sch# 5 4 6 2" xfId="36190" xr:uid="{00000000-0005-0000-0000-00005C920000}"/>
    <cellStyle name="Sch# 5 4 6 3" xfId="36191" xr:uid="{00000000-0005-0000-0000-00005D920000}"/>
    <cellStyle name="Sch# 5 4 7" xfId="36192" xr:uid="{00000000-0005-0000-0000-00005E920000}"/>
    <cellStyle name="Sch# 5 4 7 2" xfId="36193" xr:uid="{00000000-0005-0000-0000-00005F920000}"/>
    <cellStyle name="Sch# 5 4 7 3" xfId="36194" xr:uid="{00000000-0005-0000-0000-000060920000}"/>
    <cellStyle name="Sch# 5 4 8" xfId="36195" xr:uid="{00000000-0005-0000-0000-000061920000}"/>
    <cellStyle name="Sch# 5 4 8 2" xfId="36196" xr:uid="{00000000-0005-0000-0000-000062920000}"/>
    <cellStyle name="Sch# 5 4 8 3" xfId="36197" xr:uid="{00000000-0005-0000-0000-000063920000}"/>
    <cellStyle name="Sch# 5 4 9" xfId="36198" xr:uid="{00000000-0005-0000-0000-000064920000}"/>
    <cellStyle name="Sch# 5 4 9 2" xfId="36199" xr:uid="{00000000-0005-0000-0000-000065920000}"/>
    <cellStyle name="Sch# 5 4 9 3" xfId="36200" xr:uid="{00000000-0005-0000-0000-000066920000}"/>
    <cellStyle name="Sch# 5 5" xfId="36201" xr:uid="{00000000-0005-0000-0000-000067920000}"/>
    <cellStyle name="Sch# 5 5 2" xfId="36202" xr:uid="{00000000-0005-0000-0000-000068920000}"/>
    <cellStyle name="Sch# 5 5 3" xfId="36203" xr:uid="{00000000-0005-0000-0000-000069920000}"/>
    <cellStyle name="Sch# 5 6" xfId="36204" xr:uid="{00000000-0005-0000-0000-00006A920000}"/>
    <cellStyle name="Sch# 5 6 2" xfId="36205" xr:uid="{00000000-0005-0000-0000-00006B920000}"/>
    <cellStyle name="Sch# 5 6 3" xfId="36206" xr:uid="{00000000-0005-0000-0000-00006C920000}"/>
    <cellStyle name="Sch# 5 7" xfId="36207" xr:uid="{00000000-0005-0000-0000-00006D920000}"/>
    <cellStyle name="Sch# 5 7 2" xfId="36208" xr:uid="{00000000-0005-0000-0000-00006E920000}"/>
    <cellStyle name="Sch# 5 7 3" xfId="36209" xr:uid="{00000000-0005-0000-0000-00006F920000}"/>
    <cellStyle name="Sch# 5 8" xfId="36210" xr:uid="{00000000-0005-0000-0000-000070920000}"/>
    <cellStyle name="Sch# 5 8 2" xfId="36211" xr:uid="{00000000-0005-0000-0000-000071920000}"/>
    <cellStyle name="Sch# 5 8 3" xfId="36212" xr:uid="{00000000-0005-0000-0000-000072920000}"/>
    <cellStyle name="Sch# 5 9" xfId="36213" xr:uid="{00000000-0005-0000-0000-000073920000}"/>
    <cellStyle name="Sch# 6" xfId="36214" xr:uid="{00000000-0005-0000-0000-000074920000}"/>
    <cellStyle name="Sch# 6 10" xfId="36215" xr:uid="{00000000-0005-0000-0000-000075920000}"/>
    <cellStyle name="Sch# 6 2" xfId="36216" xr:uid="{00000000-0005-0000-0000-000076920000}"/>
    <cellStyle name="Sch# 6 2 10" xfId="36217" xr:uid="{00000000-0005-0000-0000-000077920000}"/>
    <cellStyle name="Sch# 6 2 11" xfId="36218" xr:uid="{00000000-0005-0000-0000-000078920000}"/>
    <cellStyle name="Sch# 6 2 2" xfId="36219" xr:uid="{00000000-0005-0000-0000-000079920000}"/>
    <cellStyle name="Sch# 6 2 2 2" xfId="36220" xr:uid="{00000000-0005-0000-0000-00007A920000}"/>
    <cellStyle name="Sch# 6 2 2 2 2" xfId="36221" xr:uid="{00000000-0005-0000-0000-00007B920000}"/>
    <cellStyle name="Sch# 6 2 2 2 3" xfId="36222" xr:uid="{00000000-0005-0000-0000-00007C920000}"/>
    <cellStyle name="Sch# 6 2 2 3" xfId="36223" xr:uid="{00000000-0005-0000-0000-00007D920000}"/>
    <cellStyle name="Sch# 6 2 2 3 2" xfId="36224" xr:uid="{00000000-0005-0000-0000-00007E920000}"/>
    <cellStyle name="Sch# 6 2 2 3 3" xfId="36225" xr:uid="{00000000-0005-0000-0000-00007F920000}"/>
    <cellStyle name="Sch# 6 2 2 4" xfId="36226" xr:uid="{00000000-0005-0000-0000-000080920000}"/>
    <cellStyle name="Sch# 6 2 2 4 2" xfId="36227" xr:uid="{00000000-0005-0000-0000-000081920000}"/>
    <cellStyle name="Sch# 6 2 2 4 3" xfId="36228" xr:uid="{00000000-0005-0000-0000-000082920000}"/>
    <cellStyle name="Sch# 6 2 2 5" xfId="36229" xr:uid="{00000000-0005-0000-0000-000083920000}"/>
    <cellStyle name="Sch# 6 2 2 5 2" xfId="36230" xr:uid="{00000000-0005-0000-0000-000084920000}"/>
    <cellStyle name="Sch# 6 2 2 5 3" xfId="36231" xr:uid="{00000000-0005-0000-0000-000085920000}"/>
    <cellStyle name="Sch# 6 2 2 6" xfId="36232" xr:uid="{00000000-0005-0000-0000-000086920000}"/>
    <cellStyle name="Sch# 6 2 2 6 2" xfId="36233" xr:uid="{00000000-0005-0000-0000-000087920000}"/>
    <cellStyle name="Sch# 6 2 2 6 3" xfId="36234" xr:uid="{00000000-0005-0000-0000-000088920000}"/>
    <cellStyle name="Sch# 6 2 2 7" xfId="36235" xr:uid="{00000000-0005-0000-0000-000089920000}"/>
    <cellStyle name="Sch# 6 2 2 7 2" xfId="36236" xr:uid="{00000000-0005-0000-0000-00008A920000}"/>
    <cellStyle name="Sch# 6 2 2 7 3" xfId="36237" xr:uid="{00000000-0005-0000-0000-00008B920000}"/>
    <cellStyle name="Sch# 6 2 2 8" xfId="36238" xr:uid="{00000000-0005-0000-0000-00008C920000}"/>
    <cellStyle name="Sch# 6 2 2 9" xfId="36239" xr:uid="{00000000-0005-0000-0000-00008D920000}"/>
    <cellStyle name="Sch# 6 2 3" xfId="36240" xr:uid="{00000000-0005-0000-0000-00008E920000}"/>
    <cellStyle name="Sch# 6 2 3 2" xfId="36241" xr:uid="{00000000-0005-0000-0000-00008F920000}"/>
    <cellStyle name="Sch# 6 2 3 2 2" xfId="36242" xr:uid="{00000000-0005-0000-0000-000090920000}"/>
    <cellStyle name="Sch# 6 2 3 2 3" xfId="36243" xr:uid="{00000000-0005-0000-0000-000091920000}"/>
    <cellStyle name="Sch# 6 2 3 3" xfId="36244" xr:uid="{00000000-0005-0000-0000-000092920000}"/>
    <cellStyle name="Sch# 6 2 3 3 2" xfId="36245" xr:uid="{00000000-0005-0000-0000-000093920000}"/>
    <cellStyle name="Sch# 6 2 3 3 3" xfId="36246" xr:uid="{00000000-0005-0000-0000-000094920000}"/>
    <cellStyle name="Sch# 6 2 3 4" xfId="36247" xr:uid="{00000000-0005-0000-0000-000095920000}"/>
    <cellStyle name="Sch# 6 2 3 4 2" xfId="36248" xr:uid="{00000000-0005-0000-0000-000096920000}"/>
    <cellStyle name="Sch# 6 2 3 4 3" xfId="36249" xr:uid="{00000000-0005-0000-0000-000097920000}"/>
    <cellStyle name="Sch# 6 2 3 5" xfId="36250" xr:uid="{00000000-0005-0000-0000-000098920000}"/>
    <cellStyle name="Sch# 6 2 3 5 2" xfId="36251" xr:uid="{00000000-0005-0000-0000-000099920000}"/>
    <cellStyle name="Sch# 6 2 3 5 3" xfId="36252" xr:uid="{00000000-0005-0000-0000-00009A920000}"/>
    <cellStyle name="Sch# 6 2 3 6" xfId="36253" xr:uid="{00000000-0005-0000-0000-00009B920000}"/>
    <cellStyle name="Sch# 6 2 3 6 2" xfId="36254" xr:uid="{00000000-0005-0000-0000-00009C920000}"/>
    <cellStyle name="Sch# 6 2 3 6 3" xfId="36255" xr:uid="{00000000-0005-0000-0000-00009D920000}"/>
    <cellStyle name="Sch# 6 2 3 7" xfId="36256" xr:uid="{00000000-0005-0000-0000-00009E920000}"/>
    <cellStyle name="Sch# 6 2 3 7 2" xfId="36257" xr:uid="{00000000-0005-0000-0000-00009F920000}"/>
    <cellStyle name="Sch# 6 2 3 7 3" xfId="36258" xr:uid="{00000000-0005-0000-0000-0000A0920000}"/>
    <cellStyle name="Sch# 6 2 3 8" xfId="36259" xr:uid="{00000000-0005-0000-0000-0000A1920000}"/>
    <cellStyle name="Sch# 6 2 3 9" xfId="36260" xr:uid="{00000000-0005-0000-0000-0000A2920000}"/>
    <cellStyle name="Sch# 6 2 4" xfId="36261" xr:uid="{00000000-0005-0000-0000-0000A3920000}"/>
    <cellStyle name="Sch# 6 2 4 2" xfId="36262" xr:uid="{00000000-0005-0000-0000-0000A4920000}"/>
    <cellStyle name="Sch# 6 2 4 2 2" xfId="36263" xr:uid="{00000000-0005-0000-0000-0000A5920000}"/>
    <cellStyle name="Sch# 6 2 4 2 3" xfId="36264" xr:uid="{00000000-0005-0000-0000-0000A6920000}"/>
    <cellStyle name="Sch# 6 2 4 3" xfId="36265" xr:uid="{00000000-0005-0000-0000-0000A7920000}"/>
    <cellStyle name="Sch# 6 2 4 3 2" xfId="36266" xr:uid="{00000000-0005-0000-0000-0000A8920000}"/>
    <cellStyle name="Sch# 6 2 4 3 3" xfId="36267" xr:uid="{00000000-0005-0000-0000-0000A9920000}"/>
    <cellStyle name="Sch# 6 2 4 4" xfId="36268" xr:uid="{00000000-0005-0000-0000-0000AA920000}"/>
    <cellStyle name="Sch# 6 2 4 4 2" xfId="36269" xr:uid="{00000000-0005-0000-0000-0000AB920000}"/>
    <cellStyle name="Sch# 6 2 4 4 3" xfId="36270" xr:uid="{00000000-0005-0000-0000-0000AC920000}"/>
    <cellStyle name="Sch# 6 2 4 5" xfId="36271" xr:uid="{00000000-0005-0000-0000-0000AD920000}"/>
    <cellStyle name="Sch# 6 2 4 5 2" xfId="36272" xr:uid="{00000000-0005-0000-0000-0000AE920000}"/>
    <cellStyle name="Sch# 6 2 4 5 3" xfId="36273" xr:uid="{00000000-0005-0000-0000-0000AF920000}"/>
    <cellStyle name="Sch# 6 2 4 6" xfId="36274" xr:uid="{00000000-0005-0000-0000-0000B0920000}"/>
    <cellStyle name="Sch# 6 2 4 6 2" xfId="36275" xr:uid="{00000000-0005-0000-0000-0000B1920000}"/>
    <cellStyle name="Sch# 6 2 4 6 3" xfId="36276" xr:uid="{00000000-0005-0000-0000-0000B2920000}"/>
    <cellStyle name="Sch# 6 2 4 7" xfId="36277" xr:uid="{00000000-0005-0000-0000-0000B3920000}"/>
    <cellStyle name="Sch# 6 2 4 7 2" xfId="36278" xr:uid="{00000000-0005-0000-0000-0000B4920000}"/>
    <cellStyle name="Sch# 6 2 4 7 3" xfId="36279" xr:uid="{00000000-0005-0000-0000-0000B5920000}"/>
    <cellStyle name="Sch# 6 2 4 8" xfId="36280" xr:uid="{00000000-0005-0000-0000-0000B6920000}"/>
    <cellStyle name="Sch# 6 2 4 9" xfId="36281" xr:uid="{00000000-0005-0000-0000-0000B7920000}"/>
    <cellStyle name="Sch# 6 2 5" xfId="36282" xr:uid="{00000000-0005-0000-0000-0000B8920000}"/>
    <cellStyle name="Sch# 6 2 5 2" xfId="36283" xr:uid="{00000000-0005-0000-0000-0000B9920000}"/>
    <cellStyle name="Sch# 6 2 5 2 2" xfId="36284" xr:uid="{00000000-0005-0000-0000-0000BA920000}"/>
    <cellStyle name="Sch# 6 2 5 2 3" xfId="36285" xr:uid="{00000000-0005-0000-0000-0000BB920000}"/>
    <cellStyle name="Sch# 6 2 5 3" xfId="36286" xr:uid="{00000000-0005-0000-0000-0000BC920000}"/>
    <cellStyle name="Sch# 6 2 5 3 2" xfId="36287" xr:uid="{00000000-0005-0000-0000-0000BD920000}"/>
    <cellStyle name="Sch# 6 2 5 3 3" xfId="36288" xr:uid="{00000000-0005-0000-0000-0000BE920000}"/>
    <cellStyle name="Sch# 6 2 5 4" xfId="36289" xr:uid="{00000000-0005-0000-0000-0000BF920000}"/>
    <cellStyle name="Sch# 6 2 5 4 2" xfId="36290" xr:uid="{00000000-0005-0000-0000-0000C0920000}"/>
    <cellStyle name="Sch# 6 2 5 4 3" xfId="36291" xr:uid="{00000000-0005-0000-0000-0000C1920000}"/>
    <cellStyle name="Sch# 6 2 5 5" xfId="36292" xr:uid="{00000000-0005-0000-0000-0000C2920000}"/>
    <cellStyle name="Sch# 6 2 5 5 2" xfId="36293" xr:uid="{00000000-0005-0000-0000-0000C3920000}"/>
    <cellStyle name="Sch# 6 2 5 5 3" xfId="36294" xr:uid="{00000000-0005-0000-0000-0000C4920000}"/>
    <cellStyle name="Sch# 6 2 5 6" xfId="36295" xr:uid="{00000000-0005-0000-0000-0000C5920000}"/>
    <cellStyle name="Sch# 6 2 5 6 2" xfId="36296" xr:uid="{00000000-0005-0000-0000-0000C6920000}"/>
    <cellStyle name="Sch# 6 2 5 6 3" xfId="36297" xr:uid="{00000000-0005-0000-0000-0000C7920000}"/>
    <cellStyle name="Sch# 6 2 5 7" xfId="36298" xr:uid="{00000000-0005-0000-0000-0000C8920000}"/>
    <cellStyle name="Sch# 6 2 5 8" xfId="36299" xr:uid="{00000000-0005-0000-0000-0000C9920000}"/>
    <cellStyle name="Sch# 6 2 6" xfId="36300" xr:uid="{00000000-0005-0000-0000-0000CA920000}"/>
    <cellStyle name="Sch# 6 2 6 2" xfId="36301" xr:uid="{00000000-0005-0000-0000-0000CB920000}"/>
    <cellStyle name="Sch# 6 2 6 3" xfId="36302" xr:uid="{00000000-0005-0000-0000-0000CC920000}"/>
    <cellStyle name="Sch# 6 2 7" xfId="36303" xr:uid="{00000000-0005-0000-0000-0000CD920000}"/>
    <cellStyle name="Sch# 6 2 7 2" xfId="36304" xr:uid="{00000000-0005-0000-0000-0000CE920000}"/>
    <cellStyle name="Sch# 6 2 7 3" xfId="36305" xr:uid="{00000000-0005-0000-0000-0000CF920000}"/>
    <cellStyle name="Sch# 6 2 8" xfId="36306" xr:uid="{00000000-0005-0000-0000-0000D0920000}"/>
    <cellStyle name="Sch# 6 2 8 2" xfId="36307" xr:uid="{00000000-0005-0000-0000-0000D1920000}"/>
    <cellStyle name="Sch# 6 2 8 3" xfId="36308" xr:uid="{00000000-0005-0000-0000-0000D2920000}"/>
    <cellStyle name="Sch# 6 2 9" xfId="36309" xr:uid="{00000000-0005-0000-0000-0000D3920000}"/>
    <cellStyle name="Sch# 6 2 9 2" xfId="36310" xr:uid="{00000000-0005-0000-0000-0000D4920000}"/>
    <cellStyle name="Sch# 6 2 9 3" xfId="36311" xr:uid="{00000000-0005-0000-0000-0000D5920000}"/>
    <cellStyle name="Sch# 6 3" xfId="36312" xr:uid="{00000000-0005-0000-0000-0000D6920000}"/>
    <cellStyle name="Sch# 6 3 10" xfId="36313" xr:uid="{00000000-0005-0000-0000-0000D7920000}"/>
    <cellStyle name="Sch# 6 3 11" xfId="36314" xr:uid="{00000000-0005-0000-0000-0000D8920000}"/>
    <cellStyle name="Sch# 6 3 2" xfId="36315" xr:uid="{00000000-0005-0000-0000-0000D9920000}"/>
    <cellStyle name="Sch# 6 3 2 2" xfId="36316" xr:uid="{00000000-0005-0000-0000-0000DA920000}"/>
    <cellStyle name="Sch# 6 3 2 2 2" xfId="36317" xr:uid="{00000000-0005-0000-0000-0000DB920000}"/>
    <cellStyle name="Sch# 6 3 2 2 3" xfId="36318" xr:uid="{00000000-0005-0000-0000-0000DC920000}"/>
    <cellStyle name="Sch# 6 3 2 3" xfId="36319" xr:uid="{00000000-0005-0000-0000-0000DD920000}"/>
    <cellStyle name="Sch# 6 3 2 3 2" xfId="36320" xr:uid="{00000000-0005-0000-0000-0000DE920000}"/>
    <cellStyle name="Sch# 6 3 2 3 3" xfId="36321" xr:uid="{00000000-0005-0000-0000-0000DF920000}"/>
    <cellStyle name="Sch# 6 3 2 4" xfId="36322" xr:uid="{00000000-0005-0000-0000-0000E0920000}"/>
    <cellStyle name="Sch# 6 3 2 4 2" xfId="36323" xr:uid="{00000000-0005-0000-0000-0000E1920000}"/>
    <cellStyle name="Sch# 6 3 2 4 3" xfId="36324" xr:uid="{00000000-0005-0000-0000-0000E2920000}"/>
    <cellStyle name="Sch# 6 3 2 5" xfId="36325" xr:uid="{00000000-0005-0000-0000-0000E3920000}"/>
    <cellStyle name="Sch# 6 3 2 5 2" xfId="36326" xr:uid="{00000000-0005-0000-0000-0000E4920000}"/>
    <cellStyle name="Sch# 6 3 2 5 3" xfId="36327" xr:uid="{00000000-0005-0000-0000-0000E5920000}"/>
    <cellStyle name="Sch# 6 3 2 6" xfId="36328" xr:uid="{00000000-0005-0000-0000-0000E6920000}"/>
    <cellStyle name="Sch# 6 3 2 6 2" xfId="36329" xr:uid="{00000000-0005-0000-0000-0000E7920000}"/>
    <cellStyle name="Sch# 6 3 2 6 3" xfId="36330" xr:uid="{00000000-0005-0000-0000-0000E8920000}"/>
    <cellStyle name="Sch# 6 3 2 7" xfId="36331" xr:uid="{00000000-0005-0000-0000-0000E9920000}"/>
    <cellStyle name="Sch# 6 3 2 7 2" xfId="36332" xr:uid="{00000000-0005-0000-0000-0000EA920000}"/>
    <cellStyle name="Sch# 6 3 2 7 3" xfId="36333" xr:uid="{00000000-0005-0000-0000-0000EB920000}"/>
    <cellStyle name="Sch# 6 3 2 8" xfId="36334" xr:uid="{00000000-0005-0000-0000-0000EC920000}"/>
    <cellStyle name="Sch# 6 3 2 9" xfId="36335" xr:uid="{00000000-0005-0000-0000-0000ED920000}"/>
    <cellStyle name="Sch# 6 3 3" xfId="36336" xr:uid="{00000000-0005-0000-0000-0000EE920000}"/>
    <cellStyle name="Sch# 6 3 3 2" xfId="36337" xr:uid="{00000000-0005-0000-0000-0000EF920000}"/>
    <cellStyle name="Sch# 6 3 3 2 2" xfId="36338" xr:uid="{00000000-0005-0000-0000-0000F0920000}"/>
    <cellStyle name="Sch# 6 3 3 2 3" xfId="36339" xr:uid="{00000000-0005-0000-0000-0000F1920000}"/>
    <cellStyle name="Sch# 6 3 3 3" xfId="36340" xr:uid="{00000000-0005-0000-0000-0000F2920000}"/>
    <cellStyle name="Sch# 6 3 3 3 2" xfId="36341" xr:uid="{00000000-0005-0000-0000-0000F3920000}"/>
    <cellStyle name="Sch# 6 3 3 3 3" xfId="36342" xr:uid="{00000000-0005-0000-0000-0000F4920000}"/>
    <cellStyle name="Sch# 6 3 3 4" xfId="36343" xr:uid="{00000000-0005-0000-0000-0000F5920000}"/>
    <cellStyle name="Sch# 6 3 3 4 2" xfId="36344" xr:uid="{00000000-0005-0000-0000-0000F6920000}"/>
    <cellStyle name="Sch# 6 3 3 4 3" xfId="36345" xr:uid="{00000000-0005-0000-0000-0000F7920000}"/>
    <cellStyle name="Sch# 6 3 3 5" xfId="36346" xr:uid="{00000000-0005-0000-0000-0000F8920000}"/>
    <cellStyle name="Sch# 6 3 3 5 2" xfId="36347" xr:uid="{00000000-0005-0000-0000-0000F9920000}"/>
    <cellStyle name="Sch# 6 3 3 5 3" xfId="36348" xr:uid="{00000000-0005-0000-0000-0000FA920000}"/>
    <cellStyle name="Sch# 6 3 3 6" xfId="36349" xr:uid="{00000000-0005-0000-0000-0000FB920000}"/>
    <cellStyle name="Sch# 6 3 3 6 2" xfId="36350" xr:uid="{00000000-0005-0000-0000-0000FC920000}"/>
    <cellStyle name="Sch# 6 3 3 6 3" xfId="36351" xr:uid="{00000000-0005-0000-0000-0000FD920000}"/>
    <cellStyle name="Sch# 6 3 3 7" xfId="36352" xr:uid="{00000000-0005-0000-0000-0000FE920000}"/>
    <cellStyle name="Sch# 6 3 3 7 2" xfId="36353" xr:uid="{00000000-0005-0000-0000-0000FF920000}"/>
    <cellStyle name="Sch# 6 3 3 7 3" xfId="36354" xr:uid="{00000000-0005-0000-0000-000000930000}"/>
    <cellStyle name="Sch# 6 3 3 8" xfId="36355" xr:uid="{00000000-0005-0000-0000-000001930000}"/>
    <cellStyle name="Sch# 6 3 3 9" xfId="36356" xr:uid="{00000000-0005-0000-0000-000002930000}"/>
    <cellStyle name="Sch# 6 3 4" xfId="36357" xr:uid="{00000000-0005-0000-0000-000003930000}"/>
    <cellStyle name="Sch# 6 3 4 2" xfId="36358" xr:uid="{00000000-0005-0000-0000-000004930000}"/>
    <cellStyle name="Sch# 6 3 4 2 2" xfId="36359" xr:uid="{00000000-0005-0000-0000-000005930000}"/>
    <cellStyle name="Sch# 6 3 4 2 3" xfId="36360" xr:uid="{00000000-0005-0000-0000-000006930000}"/>
    <cellStyle name="Sch# 6 3 4 3" xfId="36361" xr:uid="{00000000-0005-0000-0000-000007930000}"/>
    <cellStyle name="Sch# 6 3 4 3 2" xfId="36362" xr:uid="{00000000-0005-0000-0000-000008930000}"/>
    <cellStyle name="Sch# 6 3 4 3 3" xfId="36363" xr:uid="{00000000-0005-0000-0000-000009930000}"/>
    <cellStyle name="Sch# 6 3 4 4" xfId="36364" xr:uid="{00000000-0005-0000-0000-00000A930000}"/>
    <cellStyle name="Sch# 6 3 4 4 2" xfId="36365" xr:uid="{00000000-0005-0000-0000-00000B930000}"/>
    <cellStyle name="Sch# 6 3 4 4 3" xfId="36366" xr:uid="{00000000-0005-0000-0000-00000C930000}"/>
    <cellStyle name="Sch# 6 3 4 5" xfId="36367" xr:uid="{00000000-0005-0000-0000-00000D930000}"/>
    <cellStyle name="Sch# 6 3 4 5 2" xfId="36368" xr:uid="{00000000-0005-0000-0000-00000E930000}"/>
    <cellStyle name="Sch# 6 3 4 5 3" xfId="36369" xr:uid="{00000000-0005-0000-0000-00000F930000}"/>
    <cellStyle name="Sch# 6 3 4 6" xfId="36370" xr:uid="{00000000-0005-0000-0000-000010930000}"/>
    <cellStyle name="Sch# 6 3 4 6 2" xfId="36371" xr:uid="{00000000-0005-0000-0000-000011930000}"/>
    <cellStyle name="Sch# 6 3 4 6 3" xfId="36372" xr:uid="{00000000-0005-0000-0000-000012930000}"/>
    <cellStyle name="Sch# 6 3 4 7" xfId="36373" xr:uid="{00000000-0005-0000-0000-000013930000}"/>
    <cellStyle name="Sch# 6 3 4 7 2" xfId="36374" xr:uid="{00000000-0005-0000-0000-000014930000}"/>
    <cellStyle name="Sch# 6 3 4 7 3" xfId="36375" xr:uid="{00000000-0005-0000-0000-000015930000}"/>
    <cellStyle name="Sch# 6 3 4 8" xfId="36376" xr:uid="{00000000-0005-0000-0000-000016930000}"/>
    <cellStyle name="Sch# 6 3 4 9" xfId="36377" xr:uid="{00000000-0005-0000-0000-000017930000}"/>
    <cellStyle name="Sch# 6 3 5" xfId="36378" xr:uid="{00000000-0005-0000-0000-000018930000}"/>
    <cellStyle name="Sch# 6 3 5 2" xfId="36379" xr:uid="{00000000-0005-0000-0000-000019930000}"/>
    <cellStyle name="Sch# 6 3 5 2 2" xfId="36380" xr:uid="{00000000-0005-0000-0000-00001A930000}"/>
    <cellStyle name="Sch# 6 3 5 2 3" xfId="36381" xr:uid="{00000000-0005-0000-0000-00001B930000}"/>
    <cellStyle name="Sch# 6 3 5 3" xfId="36382" xr:uid="{00000000-0005-0000-0000-00001C930000}"/>
    <cellStyle name="Sch# 6 3 5 3 2" xfId="36383" xr:uid="{00000000-0005-0000-0000-00001D930000}"/>
    <cellStyle name="Sch# 6 3 5 3 3" xfId="36384" xr:uid="{00000000-0005-0000-0000-00001E930000}"/>
    <cellStyle name="Sch# 6 3 5 4" xfId="36385" xr:uid="{00000000-0005-0000-0000-00001F930000}"/>
    <cellStyle name="Sch# 6 3 5 4 2" xfId="36386" xr:uid="{00000000-0005-0000-0000-000020930000}"/>
    <cellStyle name="Sch# 6 3 5 4 3" xfId="36387" xr:uid="{00000000-0005-0000-0000-000021930000}"/>
    <cellStyle name="Sch# 6 3 5 5" xfId="36388" xr:uid="{00000000-0005-0000-0000-000022930000}"/>
    <cellStyle name="Sch# 6 3 5 5 2" xfId="36389" xr:uid="{00000000-0005-0000-0000-000023930000}"/>
    <cellStyle name="Sch# 6 3 5 5 3" xfId="36390" xr:uid="{00000000-0005-0000-0000-000024930000}"/>
    <cellStyle name="Sch# 6 3 5 6" xfId="36391" xr:uid="{00000000-0005-0000-0000-000025930000}"/>
    <cellStyle name="Sch# 6 3 5 6 2" xfId="36392" xr:uid="{00000000-0005-0000-0000-000026930000}"/>
    <cellStyle name="Sch# 6 3 5 6 3" xfId="36393" xr:uid="{00000000-0005-0000-0000-000027930000}"/>
    <cellStyle name="Sch# 6 3 5 7" xfId="36394" xr:uid="{00000000-0005-0000-0000-000028930000}"/>
    <cellStyle name="Sch# 6 3 5 8" xfId="36395" xr:uid="{00000000-0005-0000-0000-000029930000}"/>
    <cellStyle name="Sch# 6 3 6" xfId="36396" xr:uid="{00000000-0005-0000-0000-00002A930000}"/>
    <cellStyle name="Sch# 6 3 6 2" xfId="36397" xr:uid="{00000000-0005-0000-0000-00002B930000}"/>
    <cellStyle name="Sch# 6 3 6 3" xfId="36398" xr:uid="{00000000-0005-0000-0000-00002C930000}"/>
    <cellStyle name="Sch# 6 3 7" xfId="36399" xr:uid="{00000000-0005-0000-0000-00002D930000}"/>
    <cellStyle name="Sch# 6 3 7 2" xfId="36400" xr:uid="{00000000-0005-0000-0000-00002E930000}"/>
    <cellStyle name="Sch# 6 3 7 3" xfId="36401" xr:uid="{00000000-0005-0000-0000-00002F930000}"/>
    <cellStyle name="Sch# 6 3 8" xfId="36402" xr:uid="{00000000-0005-0000-0000-000030930000}"/>
    <cellStyle name="Sch# 6 3 8 2" xfId="36403" xr:uid="{00000000-0005-0000-0000-000031930000}"/>
    <cellStyle name="Sch# 6 3 8 3" xfId="36404" xr:uid="{00000000-0005-0000-0000-000032930000}"/>
    <cellStyle name="Sch# 6 3 9" xfId="36405" xr:uid="{00000000-0005-0000-0000-000033930000}"/>
    <cellStyle name="Sch# 6 3 9 2" xfId="36406" xr:uid="{00000000-0005-0000-0000-000034930000}"/>
    <cellStyle name="Sch# 6 3 9 3" xfId="36407" xr:uid="{00000000-0005-0000-0000-000035930000}"/>
    <cellStyle name="Sch# 6 4" xfId="36408" xr:uid="{00000000-0005-0000-0000-000036930000}"/>
    <cellStyle name="Sch# 6 4 10" xfId="36409" xr:uid="{00000000-0005-0000-0000-000037930000}"/>
    <cellStyle name="Sch# 6 4 11" xfId="36410" xr:uid="{00000000-0005-0000-0000-000038930000}"/>
    <cellStyle name="Sch# 6 4 2" xfId="36411" xr:uid="{00000000-0005-0000-0000-000039930000}"/>
    <cellStyle name="Sch# 6 4 2 2" xfId="36412" xr:uid="{00000000-0005-0000-0000-00003A930000}"/>
    <cellStyle name="Sch# 6 4 2 2 2" xfId="36413" xr:uid="{00000000-0005-0000-0000-00003B930000}"/>
    <cellStyle name="Sch# 6 4 2 2 3" xfId="36414" xr:uid="{00000000-0005-0000-0000-00003C930000}"/>
    <cellStyle name="Sch# 6 4 2 3" xfId="36415" xr:uid="{00000000-0005-0000-0000-00003D930000}"/>
    <cellStyle name="Sch# 6 4 2 3 2" xfId="36416" xr:uid="{00000000-0005-0000-0000-00003E930000}"/>
    <cellStyle name="Sch# 6 4 2 3 3" xfId="36417" xr:uid="{00000000-0005-0000-0000-00003F930000}"/>
    <cellStyle name="Sch# 6 4 2 4" xfId="36418" xr:uid="{00000000-0005-0000-0000-000040930000}"/>
    <cellStyle name="Sch# 6 4 2 4 2" xfId="36419" xr:uid="{00000000-0005-0000-0000-000041930000}"/>
    <cellStyle name="Sch# 6 4 2 4 3" xfId="36420" xr:uid="{00000000-0005-0000-0000-000042930000}"/>
    <cellStyle name="Sch# 6 4 2 5" xfId="36421" xr:uid="{00000000-0005-0000-0000-000043930000}"/>
    <cellStyle name="Sch# 6 4 2 5 2" xfId="36422" xr:uid="{00000000-0005-0000-0000-000044930000}"/>
    <cellStyle name="Sch# 6 4 2 5 3" xfId="36423" xr:uid="{00000000-0005-0000-0000-000045930000}"/>
    <cellStyle name="Sch# 6 4 2 6" xfId="36424" xr:uid="{00000000-0005-0000-0000-000046930000}"/>
    <cellStyle name="Sch# 6 4 2 6 2" xfId="36425" xr:uid="{00000000-0005-0000-0000-000047930000}"/>
    <cellStyle name="Sch# 6 4 2 6 3" xfId="36426" xr:uid="{00000000-0005-0000-0000-000048930000}"/>
    <cellStyle name="Sch# 6 4 2 7" xfId="36427" xr:uid="{00000000-0005-0000-0000-000049930000}"/>
    <cellStyle name="Sch# 6 4 2 7 2" xfId="36428" xr:uid="{00000000-0005-0000-0000-00004A930000}"/>
    <cellStyle name="Sch# 6 4 2 7 3" xfId="36429" xr:uid="{00000000-0005-0000-0000-00004B930000}"/>
    <cellStyle name="Sch# 6 4 2 8" xfId="36430" xr:uid="{00000000-0005-0000-0000-00004C930000}"/>
    <cellStyle name="Sch# 6 4 2 9" xfId="36431" xr:uid="{00000000-0005-0000-0000-00004D930000}"/>
    <cellStyle name="Sch# 6 4 3" xfId="36432" xr:uid="{00000000-0005-0000-0000-00004E930000}"/>
    <cellStyle name="Sch# 6 4 3 2" xfId="36433" xr:uid="{00000000-0005-0000-0000-00004F930000}"/>
    <cellStyle name="Sch# 6 4 3 2 2" xfId="36434" xr:uid="{00000000-0005-0000-0000-000050930000}"/>
    <cellStyle name="Sch# 6 4 3 2 3" xfId="36435" xr:uid="{00000000-0005-0000-0000-000051930000}"/>
    <cellStyle name="Sch# 6 4 3 3" xfId="36436" xr:uid="{00000000-0005-0000-0000-000052930000}"/>
    <cellStyle name="Sch# 6 4 3 3 2" xfId="36437" xr:uid="{00000000-0005-0000-0000-000053930000}"/>
    <cellStyle name="Sch# 6 4 3 3 3" xfId="36438" xr:uid="{00000000-0005-0000-0000-000054930000}"/>
    <cellStyle name="Sch# 6 4 3 4" xfId="36439" xr:uid="{00000000-0005-0000-0000-000055930000}"/>
    <cellStyle name="Sch# 6 4 3 4 2" xfId="36440" xr:uid="{00000000-0005-0000-0000-000056930000}"/>
    <cellStyle name="Sch# 6 4 3 4 3" xfId="36441" xr:uid="{00000000-0005-0000-0000-000057930000}"/>
    <cellStyle name="Sch# 6 4 3 5" xfId="36442" xr:uid="{00000000-0005-0000-0000-000058930000}"/>
    <cellStyle name="Sch# 6 4 3 5 2" xfId="36443" xr:uid="{00000000-0005-0000-0000-000059930000}"/>
    <cellStyle name="Sch# 6 4 3 5 3" xfId="36444" xr:uid="{00000000-0005-0000-0000-00005A930000}"/>
    <cellStyle name="Sch# 6 4 3 6" xfId="36445" xr:uid="{00000000-0005-0000-0000-00005B930000}"/>
    <cellStyle name="Sch# 6 4 3 6 2" xfId="36446" xr:uid="{00000000-0005-0000-0000-00005C930000}"/>
    <cellStyle name="Sch# 6 4 3 6 3" xfId="36447" xr:uid="{00000000-0005-0000-0000-00005D930000}"/>
    <cellStyle name="Sch# 6 4 3 7" xfId="36448" xr:uid="{00000000-0005-0000-0000-00005E930000}"/>
    <cellStyle name="Sch# 6 4 3 7 2" xfId="36449" xr:uid="{00000000-0005-0000-0000-00005F930000}"/>
    <cellStyle name="Sch# 6 4 3 7 3" xfId="36450" xr:uid="{00000000-0005-0000-0000-000060930000}"/>
    <cellStyle name="Sch# 6 4 3 8" xfId="36451" xr:uid="{00000000-0005-0000-0000-000061930000}"/>
    <cellStyle name="Sch# 6 4 3 9" xfId="36452" xr:uid="{00000000-0005-0000-0000-000062930000}"/>
    <cellStyle name="Sch# 6 4 4" xfId="36453" xr:uid="{00000000-0005-0000-0000-000063930000}"/>
    <cellStyle name="Sch# 6 4 4 2" xfId="36454" xr:uid="{00000000-0005-0000-0000-000064930000}"/>
    <cellStyle name="Sch# 6 4 4 2 2" xfId="36455" xr:uid="{00000000-0005-0000-0000-000065930000}"/>
    <cellStyle name="Sch# 6 4 4 2 3" xfId="36456" xr:uid="{00000000-0005-0000-0000-000066930000}"/>
    <cellStyle name="Sch# 6 4 4 3" xfId="36457" xr:uid="{00000000-0005-0000-0000-000067930000}"/>
    <cellStyle name="Sch# 6 4 4 3 2" xfId="36458" xr:uid="{00000000-0005-0000-0000-000068930000}"/>
    <cellStyle name="Sch# 6 4 4 3 3" xfId="36459" xr:uid="{00000000-0005-0000-0000-000069930000}"/>
    <cellStyle name="Sch# 6 4 4 4" xfId="36460" xr:uid="{00000000-0005-0000-0000-00006A930000}"/>
    <cellStyle name="Sch# 6 4 4 4 2" xfId="36461" xr:uid="{00000000-0005-0000-0000-00006B930000}"/>
    <cellStyle name="Sch# 6 4 4 4 3" xfId="36462" xr:uid="{00000000-0005-0000-0000-00006C930000}"/>
    <cellStyle name="Sch# 6 4 4 5" xfId="36463" xr:uid="{00000000-0005-0000-0000-00006D930000}"/>
    <cellStyle name="Sch# 6 4 4 5 2" xfId="36464" xr:uid="{00000000-0005-0000-0000-00006E930000}"/>
    <cellStyle name="Sch# 6 4 4 5 3" xfId="36465" xr:uid="{00000000-0005-0000-0000-00006F930000}"/>
    <cellStyle name="Sch# 6 4 4 6" xfId="36466" xr:uid="{00000000-0005-0000-0000-000070930000}"/>
    <cellStyle name="Sch# 6 4 4 6 2" xfId="36467" xr:uid="{00000000-0005-0000-0000-000071930000}"/>
    <cellStyle name="Sch# 6 4 4 6 3" xfId="36468" xr:uid="{00000000-0005-0000-0000-000072930000}"/>
    <cellStyle name="Sch# 6 4 4 7" xfId="36469" xr:uid="{00000000-0005-0000-0000-000073930000}"/>
    <cellStyle name="Sch# 6 4 4 7 2" xfId="36470" xr:uid="{00000000-0005-0000-0000-000074930000}"/>
    <cellStyle name="Sch# 6 4 4 7 3" xfId="36471" xr:uid="{00000000-0005-0000-0000-000075930000}"/>
    <cellStyle name="Sch# 6 4 4 8" xfId="36472" xr:uid="{00000000-0005-0000-0000-000076930000}"/>
    <cellStyle name="Sch# 6 4 4 9" xfId="36473" xr:uid="{00000000-0005-0000-0000-000077930000}"/>
    <cellStyle name="Sch# 6 4 5" xfId="36474" xr:uid="{00000000-0005-0000-0000-000078930000}"/>
    <cellStyle name="Sch# 6 4 5 2" xfId="36475" xr:uid="{00000000-0005-0000-0000-000079930000}"/>
    <cellStyle name="Sch# 6 4 5 2 2" xfId="36476" xr:uid="{00000000-0005-0000-0000-00007A930000}"/>
    <cellStyle name="Sch# 6 4 5 2 3" xfId="36477" xr:uid="{00000000-0005-0000-0000-00007B930000}"/>
    <cellStyle name="Sch# 6 4 5 3" xfId="36478" xr:uid="{00000000-0005-0000-0000-00007C930000}"/>
    <cellStyle name="Sch# 6 4 5 3 2" xfId="36479" xr:uid="{00000000-0005-0000-0000-00007D930000}"/>
    <cellStyle name="Sch# 6 4 5 3 3" xfId="36480" xr:uid="{00000000-0005-0000-0000-00007E930000}"/>
    <cellStyle name="Sch# 6 4 5 4" xfId="36481" xr:uid="{00000000-0005-0000-0000-00007F930000}"/>
    <cellStyle name="Sch# 6 4 5 4 2" xfId="36482" xr:uid="{00000000-0005-0000-0000-000080930000}"/>
    <cellStyle name="Sch# 6 4 5 4 3" xfId="36483" xr:uid="{00000000-0005-0000-0000-000081930000}"/>
    <cellStyle name="Sch# 6 4 5 5" xfId="36484" xr:uid="{00000000-0005-0000-0000-000082930000}"/>
    <cellStyle name="Sch# 6 4 5 5 2" xfId="36485" xr:uid="{00000000-0005-0000-0000-000083930000}"/>
    <cellStyle name="Sch# 6 4 5 5 3" xfId="36486" xr:uid="{00000000-0005-0000-0000-000084930000}"/>
    <cellStyle name="Sch# 6 4 5 6" xfId="36487" xr:uid="{00000000-0005-0000-0000-000085930000}"/>
    <cellStyle name="Sch# 6 4 5 6 2" xfId="36488" xr:uid="{00000000-0005-0000-0000-000086930000}"/>
    <cellStyle name="Sch# 6 4 5 6 3" xfId="36489" xr:uid="{00000000-0005-0000-0000-000087930000}"/>
    <cellStyle name="Sch# 6 4 5 7" xfId="36490" xr:uid="{00000000-0005-0000-0000-000088930000}"/>
    <cellStyle name="Sch# 6 4 5 8" xfId="36491" xr:uid="{00000000-0005-0000-0000-000089930000}"/>
    <cellStyle name="Sch# 6 4 6" xfId="36492" xr:uid="{00000000-0005-0000-0000-00008A930000}"/>
    <cellStyle name="Sch# 6 4 6 2" xfId="36493" xr:uid="{00000000-0005-0000-0000-00008B930000}"/>
    <cellStyle name="Sch# 6 4 6 3" xfId="36494" xr:uid="{00000000-0005-0000-0000-00008C930000}"/>
    <cellStyle name="Sch# 6 4 7" xfId="36495" xr:uid="{00000000-0005-0000-0000-00008D930000}"/>
    <cellStyle name="Sch# 6 4 7 2" xfId="36496" xr:uid="{00000000-0005-0000-0000-00008E930000}"/>
    <cellStyle name="Sch# 6 4 7 3" xfId="36497" xr:uid="{00000000-0005-0000-0000-00008F930000}"/>
    <cellStyle name="Sch# 6 4 8" xfId="36498" xr:uid="{00000000-0005-0000-0000-000090930000}"/>
    <cellStyle name="Sch# 6 4 8 2" xfId="36499" xr:uid="{00000000-0005-0000-0000-000091930000}"/>
    <cellStyle name="Sch# 6 4 8 3" xfId="36500" xr:uid="{00000000-0005-0000-0000-000092930000}"/>
    <cellStyle name="Sch# 6 4 9" xfId="36501" xr:uid="{00000000-0005-0000-0000-000093930000}"/>
    <cellStyle name="Sch# 6 4 9 2" xfId="36502" xr:uid="{00000000-0005-0000-0000-000094930000}"/>
    <cellStyle name="Sch# 6 4 9 3" xfId="36503" xr:uid="{00000000-0005-0000-0000-000095930000}"/>
    <cellStyle name="Sch# 6 5" xfId="36504" xr:uid="{00000000-0005-0000-0000-000096930000}"/>
    <cellStyle name="Sch# 6 5 2" xfId="36505" xr:uid="{00000000-0005-0000-0000-000097930000}"/>
    <cellStyle name="Sch# 6 5 3" xfId="36506" xr:uid="{00000000-0005-0000-0000-000098930000}"/>
    <cellStyle name="Sch# 6 6" xfId="36507" xr:uid="{00000000-0005-0000-0000-000099930000}"/>
    <cellStyle name="Sch# 6 6 2" xfId="36508" xr:uid="{00000000-0005-0000-0000-00009A930000}"/>
    <cellStyle name="Sch# 6 6 3" xfId="36509" xr:uid="{00000000-0005-0000-0000-00009B930000}"/>
    <cellStyle name="Sch# 6 7" xfId="36510" xr:uid="{00000000-0005-0000-0000-00009C930000}"/>
    <cellStyle name="Sch# 6 7 2" xfId="36511" xr:uid="{00000000-0005-0000-0000-00009D930000}"/>
    <cellStyle name="Sch# 6 7 3" xfId="36512" xr:uid="{00000000-0005-0000-0000-00009E930000}"/>
    <cellStyle name="Sch# 6 8" xfId="36513" xr:uid="{00000000-0005-0000-0000-00009F930000}"/>
    <cellStyle name="Sch# 6 8 2" xfId="36514" xr:uid="{00000000-0005-0000-0000-0000A0930000}"/>
    <cellStyle name="Sch# 6 8 3" xfId="36515" xr:uid="{00000000-0005-0000-0000-0000A1930000}"/>
    <cellStyle name="Sch# 6 9" xfId="36516" xr:uid="{00000000-0005-0000-0000-0000A2930000}"/>
    <cellStyle name="Sch# 7" xfId="36517" xr:uid="{00000000-0005-0000-0000-0000A3930000}"/>
    <cellStyle name="Sch# 7 10" xfId="36518" xr:uid="{00000000-0005-0000-0000-0000A4930000}"/>
    <cellStyle name="Sch# 7 2" xfId="36519" xr:uid="{00000000-0005-0000-0000-0000A5930000}"/>
    <cellStyle name="Sch# 7 2 10" xfId="36520" xr:uid="{00000000-0005-0000-0000-0000A6930000}"/>
    <cellStyle name="Sch# 7 2 11" xfId="36521" xr:uid="{00000000-0005-0000-0000-0000A7930000}"/>
    <cellStyle name="Sch# 7 2 2" xfId="36522" xr:uid="{00000000-0005-0000-0000-0000A8930000}"/>
    <cellStyle name="Sch# 7 2 2 2" xfId="36523" xr:uid="{00000000-0005-0000-0000-0000A9930000}"/>
    <cellStyle name="Sch# 7 2 2 2 2" xfId="36524" xr:uid="{00000000-0005-0000-0000-0000AA930000}"/>
    <cellStyle name="Sch# 7 2 2 2 3" xfId="36525" xr:uid="{00000000-0005-0000-0000-0000AB930000}"/>
    <cellStyle name="Sch# 7 2 2 3" xfId="36526" xr:uid="{00000000-0005-0000-0000-0000AC930000}"/>
    <cellStyle name="Sch# 7 2 2 3 2" xfId="36527" xr:uid="{00000000-0005-0000-0000-0000AD930000}"/>
    <cellStyle name="Sch# 7 2 2 3 3" xfId="36528" xr:uid="{00000000-0005-0000-0000-0000AE930000}"/>
    <cellStyle name="Sch# 7 2 2 4" xfId="36529" xr:uid="{00000000-0005-0000-0000-0000AF930000}"/>
    <cellStyle name="Sch# 7 2 2 4 2" xfId="36530" xr:uid="{00000000-0005-0000-0000-0000B0930000}"/>
    <cellStyle name="Sch# 7 2 2 4 3" xfId="36531" xr:uid="{00000000-0005-0000-0000-0000B1930000}"/>
    <cellStyle name="Sch# 7 2 2 5" xfId="36532" xr:uid="{00000000-0005-0000-0000-0000B2930000}"/>
    <cellStyle name="Sch# 7 2 2 5 2" xfId="36533" xr:uid="{00000000-0005-0000-0000-0000B3930000}"/>
    <cellStyle name="Sch# 7 2 2 5 3" xfId="36534" xr:uid="{00000000-0005-0000-0000-0000B4930000}"/>
    <cellStyle name="Sch# 7 2 2 6" xfId="36535" xr:uid="{00000000-0005-0000-0000-0000B5930000}"/>
    <cellStyle name="Sch# 7 2 2 6 2" xfId="36536" xr:uid="{00000000-0005-0000-0000-0000B6930000}"/>
    <cellStyle name="Sch# 7 2 2 6 3" xfId="36537" xr:uid="{00000000-0005-0000-0000-0000B7930000}"/>
    <cellStyle name="Sch# 7 2 2 7" xfId="36538" xr:uid="{00000000-0005-0000-0000-0000B8930000}"/>
    <cellStyle name="Sch# 7 2 2 7 2" xfId="36539" xr:uid="{00000000-0005-0000-0000-0000B9930000}"/>
    <cellStyle name="Sch# 7 2 2 7 3" xfId="36540" xr:uid="{00000000-0005-0000-0000-0000BA930000}"/>
    <cellStyle name="Sch# 7 2 2 8" xfId="36541" xr:uid="{00000000-0005-0000-0000-0000BB930000}"/>
    <cellStyle name="Sch# 7 2 2 9" xfId="36542" xr:uid="{00000000-0005-0000-0000-0000BC930000}"/>
    <cellStyle name="Sch# 7 2 3" xfId="36543" xr:uid="{00000000-0005-0000-0000-0000BD930000}"/>
    <cellStyle name="Sch# 7 2 3 2" xfId="36544" xr:uid="{00000000-0005-0000-0000-0000BE930000}"/>
    <cellStyle name="Sch# 7 2 3 2 2" xfId="36545" xr:uid="{00000000-0005-0000-0000-0000BF930000}"/>
    <cellStyle name="Sch# 7 2 3 2 3" xfId="36546" xr:uid="{00000000-0005-0000-0000-0000C0930000}"/>
    <cellStyle name="Sch# 7 2 3 3" xfId="36547" xr:uid="{00000000-0005-0000-0000-0000C1930000}"/>
    <cellStyle name="Sch# 7 2 3 3 2" xfId="36548" xr:uid="{00000000-0005-0000-0000-0000C2930000}"/>
    <cellStyle name="Sch# 7 2 3 3 3" xfId="36549" xr:uid="{00000000-0005-0000-0000-0000C3930000}"/>
    <cellStyle name="Sch# 7 2 3 4" xfId="36550" xr:uid="{00000000-0005-0000-0000-0000C4930000}"/>
    <cellStyle name="Sch# 7 2 3 4 2" xfId="36551" xr:uid="{00000000-0005-0000-0000-0000C5930000}"/>
    <cellStyle name="Sch# 7 2 3 4 3" xfId="36552" xr:uid="{00000000-0005-0000-0000-0000C6930000}"/>
    <cellStyle name="Sch# 7 2 3 5" xfId="36553" xr:uid="{00000000-0005-0000-0000-0000C7930000}"/>
    <cellStyle name="Sch# 7 2 3 5 2" xfId="36554" xr:uid="{00000000-0005-0000-0000-0000C8930000}"/>
    <cellStyle name="Sch# 7 2 3 5 3" xfId="36555" xr:uid="{00000000-0005-0000-0000-0000C9930000}"/>
    <cellStyle name="Sch# 7 2 3 6" xfId="36556" xr:uid="{00000000-0005-0000-0000-0000CA930000}"/>
    <cellStyle name="Sch# 7 2 3 6 2" xfId="36557" xr:uid="{00000000-0005-0000-0000-0000CB930000}"/>
    <cellStyle name="Sch# 7 2 3 6 3" xfId="36558" xr:uid="{00000000-0005-0000-0000-0000CC930000}"/>
    <cellStyle name="Sch# 7 2 3 7" xfId="36559" xr:uid="{00000000-0005-0000-0000-0000CD930000}"/>
    <cellStyle name="Sch# 7 2 3 7 2" xfId="36560" xr:uid="{00000000-0005-0000-0000-0000CE930000}"/>
    <cellStyle name="Sch# 7 2 3 7 3" xfId="36561" xr:uid="{00000000-0005-0000-0000-0000CF930000}"/>
    <cellStyle name="Sch# 7 2 3 8" xfId="36562" xr:uid="{00000000-0005-0000-0000-0000D0930000}"/>
    <cellStyle name="Sch# 7 2 3 9" xfId="36563" xr:uid="{00000000-0005-0000-0000-0000D1930000}"/>
    <cellStyle name="Sch# 7 2 4" xfId="36564" xr:uid="{00000000-0005-0000-0000-0000D2930000}"/>
    <cellStyle name="Sch# 7 2 4 2" xfId="36565" xr:uid="{00000000-0005-0000-0000-0000D3930000}"/>
    <cellStyle name="Sch# 7 2 4 2 2" xfId="36566" xr:uid="{00000000-0005-0000-0000-0000D4930000}"/>
    <cellStyle name="Sch# 7 2 4 2 3" xfId="36567" xr:uid="{00000000-0005-0000-0000-0000D5930000}"/>
    <cellStyle name="Sch# 7 2 4 3" xfId="36568" xr:uid="{00000000-0005-0000-0000-0000D6930000}"/>
    <cellStyle name="Sch# 7 2 4 3 2" xfId="36569" xr:uid="{00000000-0005-0000-0000-0000D7930000}"/>
    <cellStyle name="Sch# 7 2 4 3 3" xfId="36570" xr:uid="{00000000-0005-0000-0000-0000D8930000}"/>
    <cellStyle name="Sch# 7 2 4 4" xfId="36571" xr:uid="{00000000-0005-0000-0000-0000D9930000}"/>
    <cellStyle name="Sch# 7 2 4 4 2" xfId="36572" xr:uid="{00000000-0005-0000-0000-0000DA930000}"/>
    <cellStyle name="Sch# 7 2 4 4 3" xfId="36573" xr:uid="{00000000-0005-0000-0000-0000DB930000}"/>
    <cellStyle name="Sch# 7 2 4 5" xfId="36574" xr:uid="{00000000-0005-0000-0000-0000DC930000}"/>
    <cellStyle name="Sch# 7 2 4 5 2" xfId="36575" xr:uid="{00000000-0005-0000-0000-0000DD930000}"/>
    <cellStyle name="Sch# 7 2 4 5 3" xfId="36576" xr:uid="{00000000-0005-0000-0000-0000DE930000}"/>
    <cellStyle name="Sch# 7 2 4 6" xfId="36577" xr:uid="{00000000-0005-0000-0000-0000DF930000}"/>
    <cellStyle name="Sch# 7 2 4 6 2" xfId="36578" xr:uid="{00000000-0005-0000-0000-0000E0930000}"/>
    <cellStyle name="Sch# 7 2 4 6 3" xfId="36579" xr:uid="{00000000-0005-0000-0000-0000E1930000}"/>
    <cellStyle name="Sch# 7 2 4 7" xfId="36580" xr:uid="{00000000-0005-0000-0000-0000E2930000}"/>
    <cellStyle name="Sch# 7 2 4 7 2" xfId="36581" xr:uid="{00000000-0005-0000-0000-0000E3930000}"/>
    <cellStyle name="Sch# 7 2 4 7 3" xfId="36582" xr:uid="{00000000-0005-0000-0000-0000E4930000}"/>
    <cellStyle name="Sch# 7 2 4 8" xfId="36583" xr:uid="{00000000-0005-0000-0000-0000E5930000}"/>
    <cellStyle name="Sch# 7 2 4 9" xfId="36584" xr:uid="{00000000-0005-0000-0000-0000E6930000}"/>
    <cellStyle name="Sch# 7 2 5" xfId="36585" xr:uid="{00000000-0005-0000-0000-0000E7930000}"/>
    <cellStyle name="Sch# 7 2 5 2" xfId="36586" xr:uid="{00000000-0005-0000-0000-0000E8930000}"/>
    <cellStyle name="Sch# 7 2 5 2 2" xfId="36587" xr:uid="{00000000-0005-0000-0000-0000E9930000}"/>
    <cellStyle name="Sch# 7 2 5 2 3" xfId="36588" xr:uid="{00000000-0005-0000-0000-0000EA930000}"/>
    <cellStyle name="Sch# 7 2 5 3" xfId="36589" xr:uid="{00000000-0005-0000-0000-0000EB930000}"/>
    <cellStyle name="Sch# 7 2 5 3 2" xfId="36590" xr:uid="{00000000-0005-0000-0000-0000EC930000}"/>
    <cellStyle name="Sch# 7 2 5 3 3" xfId="36591" xr:uid="{00000000-0005-0000-0000-0000ED930000}"/>
    <cellStyle name="Sch# 7 2 5 4" xfId="36592" xr:uid="{00000000-0005-0000-0000-0000EE930000}"/>
    <cellStyle name="Sch# 7 2 5 4 2" xfId="36593" xr:uid="{00000000-0005-0000-0000-0000EF930000}"/>
    <cellStyle name="Sch# 7 2 5 4 3" xfId="36594" xr:uid="{00000000-0005-0000-0000-0000F0930000}"/>
    <cellStyle name="Sch# 7 2 5 5" xfId="36595" xr:uid="{00000000-0005-0000-0000-0000F1930000}"/>
    <cellStyle name="Sch# 7 2 5 5 2" xfId="36596" xr:uid="{00000000-0005-0000-0000-0000F2930000}"/>
    <cellStyle name="Sch# 7 2 5 5 3" xfId="36597" xr:uid="{00000000-0005-0000-0000-0000F3930000}"/>
    <cellStyle name="Sch# 7 2 5 6" xfId="36598" xr:uid="{00000000-0005-0000-0000-0000F4930000}"/>
    <cellStyle name="Sch# 7 2 5 6 2" xfId="36599" xr:uid="{00000000-0005-0000-0000-0000F5930000}"/>
    <cellStyle name="Sch# 7 2 5 6 3" xfId="36600" xr:uid="{00000000-0005-0000-0000-0000F6930000}"/>
    <cellStyle name="Sch# 7 2 5 7" xfId="36601" xr:uid="{00000000-0005-0000-0000-0000F7930000}"/>
    <cellStyle name="Sch# 7 2 5 8" xfId="36602" xr:uid="{00000000-0005-0000-0000-0000F8930000}"/>
    <cellStyle name="Sch# 7 2 6" xfId="36603" xr:uid="{00000000-0005-0000-0000-0000F9930000}"/>
    <cellStyle name="Sch# 7 2 6 2" xfId="36604" xr:uid="{00000000-0005-0000-0000-0000FA930000}"/>
    <cellStyle name="Sch# 7 2 6 3" xfId="36605" xr:uid="{00000000-0005-0000-0000-0000FB930000}"/>
    <cellStyle name="Sch# 7 2 7" xfId="36606" xr:uid="{00000000-0005-0000-0000-0000FC930000}"/>
    <cellStyle name="Sch# 7 2 7 2" xfId="36607" xr:uid="{00000000-0005-0000-0000-0000FD930000}"/>
    <cellStyle name="Sch# 7 2 7 3" xfId="36608" xr:uid="{00000000-0005-0000-0000-0000FE930000}"/>
    <cellStyle name="Sch# 7 2 8" xfId="36609" xr:uid="{00000000-0005-0000-0000-0000FF930000}"/>
    <cellStyle name="Sch# 7 2 8 2" xfId="36610" xr:uid="{00000000-0005-0000-0000-000000940000}"/>
    <cellStyle name="Sch# 7 2 8 3" xfId="36611" xr:uid="{00000000-0005-0000-0000-000001940000}"/>
    <cellStyle name="Sch# 7 2 9" xfId="36612" xr:uid="{00000000-0005-0000-0000-000002940000}"/>
    <cellStyle name="Sch# 7 2 9 2" xfId="36613" xr:uid="{00000000-0005-0000-0000-000003940000}"/>
    <cellStyle name="Sch# 7 2 9 3" xfId="36614" xr:uid="{00000000-0005-0000-0000-000004940000}"/>
    <cellStyle name="Sch# 7 3" xfId="36615" xr:uid="{00000000-0005-0000-0000-000005940000}"/>
    <cellStyle name="Sch# 7 3 10" xfId="36616" xr:uid="{00000000-0005-0000-0000-000006940000}"/>
    <cellStyle name="Sch# 7 3 11" xfId="36617" xr:uid="{00000000-0005-0000-0000-000007940000}"/>
    <cellStyle name="Sch# 7 3 2" xfId="36618" xr:uid="{00000000-0005-0000-0000-000008940000}"/>
    <cellStyle name="Sch# 7 3 2 2" xfId="36619" xr:uid="{00000000-0005-0000-0000-000009940000}"/>
    <cellStyle name="Sch# 7 3 2 2 2" xfId="36620" xr:uid="{00000000-0005-0000-0000-00000A940000}"/>
    <cellStyle name="Sch# 7 3 2 2 3" xfId="36621" xr:uid="{00000000-0005-0000-0000-00000B940000}"/>
    <cellStyle name="Sch# 7 3 2 3" xfId="36622" xr:uid="{00000000-0005-0000-0000-00000C940000}"/>
    <cellStyle name="Sch# 7 3 2 3 2" xfId="36623" xr:uid="{00000000-0005-0000-0000-00000D940000}"/>
    <cellStyle name="Sch# 7 3 2 3 3" xfId="36624" xr:uid="{00000000-0005-0000-0000-00000E940000}"/>
    <cellStyle name="Sch# 7 3 2 4" xfId="36625" xr:uid="{00000000-0005-0000-0000-00000F940000}"/>
    <cellStyle name="Sch# 7 3 2 4 2" xfId="36626" xr:uid="{00000000-0005-0000-0000-000010940000}"/>
    <cellStyle name="Sch# 7 3 2 4 3" xfId="36627" xr:uid="{00000000-0005-0000-0000-000011940000}"/>
    <cellStyle name="Sch# 7 3 2 5" xfId="36628" xr:uid="{00000000-0005-0000-0000-000012940000}"/>
    <cellStyle name="Sch# 7 3 2 5 2" xfId="36629" xr:uid="{00000000-0005-0000-0000-000013940000}"/>
    <cellStyle name="Sch# 7 3 2 5 3" xfId="36630" xr:uid="{00000000-0005-0000-0000-000014940000}"/>
    <cellStyle name="Sch# 7 3 2 6" xfId="36631" xr:uid="{00000000-0005-0000-0000-000015940000}"/>
    <cellStyle name="Sch# 7 3 2 6 2" xfId="36632" xr:uid="{00000000-0005-0000-0000-000016940000}"/>
    <cellStyle name="Sch# 7 3 2 6 3" xfId="36633" xr:uid="{00000000-0005-0000-0000-000017940000}"/>
    <cellStyle name="Sch# 7 3 2 7" xfId="36634" xr:uid="{00000000-0005-0000-0000-000018940000}"/>
    <cellStyle name="Sch# 7 3 2 7 2" xfId="36635" xr:uid="{00000000-0005-0000-0000-000019940000}"/>
    <cellStyle name="Sch# 7 3 2 7 3" xfId="36636" xr:uid="{00000000-0005-0000-0000-00001A940000}"/>
    <cellStyle name="Sch# 7 3 2 8" xfId="36637" xr:uid="{00000000-0005-0000-0000-00001B940000}"/>
    <cellStyle name="Sch# 7 3 2 9" xfId="36638" xr:uid="{00000000-0005-0000-0000-00001C940000}"/>
    <cellStyle name="Sch# 7 3 3" xfId="36639" xr:uid="{00000000-0005-0000-0000-00001D940000}"/>
    <cellStyle name="Sch# 7 3 3 2" xfId="36640" xr:uid="{00000000-0005-0000-0000-00001E940000}"/>
    <cellStyle name="Sch# 7 3 3 2 2" xfId="36641" xr:uid="{00000000-0005-0000-0000-00001F940000}"/>
    <cellStyle name="Sch# 7 3 3 2 3" xfId="36642" xr:uid="{00000000-0005-0000-0000-000020940000}"/>
    <cellStyle name="Sch# 7 3 3 3" xfId="36643" xr:uid="{00000000-0005-0000-0000-000021940000}"/>
    <cellStyle name="Sch# 7 3 3 3 2" xfId="36644" xr:uid="{00000000-0005-0000-0000-000022940000}"/>
    <cellStyle name="Sch# 7 3 3 3 3" xfId="36645" xr:uid="{00000000-0005-0000-0000-000023940000}"/>
    <cellStyle name="Sch# 7 3 3 4" xfId="36646" xr:uid="{00000000-0005-0000-0000-000024940000}"/>
    <cellStyle name="Sch# 7 3 3 4 2" xfId="36647" xr:uid="{00000000-0005-0000-0000-000025940000}"/>
    <cellStyle name="Sch# 7 3 3 4 3" xfId="36648" xr:uid="{00000000-0005-0000-0000-000026940000}"/>
    <cellStyle name="Sch# 7 3 3 5" xfId="36649" xr:uid="{00000000-0005-0000-0000-000027940000}"/>
    <cellStyle name="Sch# 7 3 3 5 2" xfId="36650" xr:uid="{00000000-0005-0000-0000-000028940000}"/>
    <cellStyle name="Sch# 7 3 3 5 3" xfId="36651" xr:uid="{00000000-0005-0000-0000-000029940000}"/>
    <cellStyle name="Sch# 7 3 3 6" xfId="36652" xr:uid="{00000000-0005-0000-0000-00002A940000}"/>
    <cellStyle name="Sch# 7 3 3 6 2" xfId="36653" xr:uid="{00000000-0005-0000-0000-00002B940000}"/>
    <cellStyle name="Sch# 7 3 3 6 3" xfId="36654" xr:uid="{00000000-0005-0000-0000-00002C940000}"/>
    <cellStyle name="Sch# 7 3 3 7" xfId="36655" xr:uid="{00000000-0005-0000-0000-00002D940000}"/>
    <cellStyle name="Sch# 7 3 3 7 2" xfId="36656" xr:uid="{00000000-0005-0000-0000-00002E940000}"/>
    <cellStyle name="Sch# 7 3 3 7 3" xfId="36657" xr:uid="{00000000-0005-0000-0000-00002F940000}"/>
    <cellStyle name="Sch# 7 3 3 8" xfId="36658" xr:uid="{00000000-0005-0000-0000-000030940000}"/>
    <cellStyle name="Sch# 7 3 3 9" xfId="36659" xr:uid="{00000000-0005-0000-0000-000031940000}"/>
    <cellStyle name="Sch# 7 3 4" xfId="36660" xr:uid="{00000000-0005-0000-0000-000032940000}"/>
    <cellStyle name="Sch# 7 3 4 2" xfId="36661" xr:uid="{00000000-0005-0000-0000-000033940000}"/>
    <cellStyle name="Sch# 7 3 4 2 2" xfId="36662" xr:uid="{00000000-0005-0000-0000-000034940000}"/>
    <cellStyle name="Sch# 7 3 4 2 3" xfId="36663" xr:uid="{00000000-0005-0000-0000-000035940000}"/>
    <cellStyle name="Sch# 7 3 4 3" xfId="36664" xr:uid="{00000000-0005-0000-0000-000036940000}"/>
    <cellStyle name="Sch# 7 3 4 3 2" xfId="36665" xr:uid="{00000000-0005-0000-0000-000037940000}"/>
    <cellStyle name="Sch# 7 3 4 3 3" xfId="36666" xr:uid="{00000000-0005-0000-0000-000038940000}"/>
    <cellStyle name="Sch# 7 3 4 4" xfId="36667" xr:uid="{00000000-0005-0000-0000-000039940000}"/>
    <cellStyle name="Sch# 7 3 4 4 2" xfId="36668" xr:uid="{00000000-0005-0000-0000-00003A940000}"/>
    <cellStyle name="Sch# 7 3 4 4 3" xfId="36669" xr:uid="{00000000-0005-0000-0000-00003B940000}"/>
    <cellStyle name="Sch# 7 3 4 5" xfId="36670" xr:uid="{00000000-0005-0000-0000-00003C940000}"/>
    <cellStyle name="Sch# 7 3 4 5 2" xfId="36671" xr:uid="{00000000-0005-0000-0000-00003D940000}"/>
    <cellStyle name="Sch# 7 3 4 5 3" xfId="36672" xr:uid="{00000000-0005-0000-0000-00003E940000}"/>
    <cellStyle name="Sch# 7 3 4 6" xfId="36673" xr:uid="{00000000-0005-0000-0000-00003F940000}"/>
    <cellStyle name="Sch# 7 3 4 6 2" xfId="36674" xr:uid="{00000000-0005-0000-0000-000040940000}"/>
    <cellStyle name="Sch# 7 3 4 6 3" xfId="36675" xr:uid="{00000000-0005-0000-0000-000041940000}"/>
    <cellStyle name="Sch# 7 3 4 7" xfId="36676" xr:uid="{00000000-0005-0000-0000-000042940000}"/>
    <cellStyle name="Sch# 7 3 4 7 2" xfId="36677" xr:uid="{00000000-0005-0000-0000-000043940000}"/>
    <cellStyle name="Sch# 7 3 4 7 3" xfId="36678" xr:uid="{00000000-0005-0000-0000-000044940000}"/>
    <cellStyle name="Sch# 7 3 4 8" xfId="36679" xr:uid="{00000000-0005-0000-0000-000045940000}"/>
    <cellStyle name="Sch# 7 3 4 9" xfId="36680" xr:uid="{00000000-0005-0000-0000-000046940000}"/>
    <cellStyle name="Sch# 7 3 5" xfId="36681" xr:uid="{00000000-0005-0000-0000-000047940000}"/>
    <cellStyle name="Sch# 7 3 5 2" xfId="36682" xr:uid="{00000000-0005-0000-0000-000048940000}"/>
    <cellStyle name="Sch# 7 3 5 2 2" xfId="36683" xr:uid="{00000000-0005-0000-0000-000049940000}"/>
    <cellStyle name="Sch# 7 3 5 2 3" xfId="36684" xr:uid="{00000000-0005-0000-0000-00004A940000}"/>
    <cellStyle name="Sch# 7 3 5 3" xfId="36685" xr:uid="{00000000-0005-0000-0000-00004B940000}"/>
    <cellStyle name="Sch# 7 3 5 3 2" xfId="36686" xr:uid="{00000000-0005-0000-0000-00004C940000}"/>
    <cellStyle name="Sch# 7 3 5 3 3" xfId="36687" xr:uid="{00000000-0005-0000-0000-00004D940000}"/>
    <cellStyle name="Sch# 7 3 5 4" xfId="36688" xr:uid="{00000000-0005-0000-0000-00004E940000}"/>
    <cellStyle name="Sch# 7 3 5 4 2" xfId="36689" xr:uid="{00000000-0005-0000-0000-00004F940000}"/>
    <cellStyle name="Sch# 7 3 5 4 3" xfId="36690" xr:uid="{00000000-0005-0000-0000-000050940000}"/>
    <cellStyle name="Sch# 7 3 5 5" xfId="36691" xr:uid="{00000000-0005-0000-0000-000051940000}"/>
    <cellStyle name="Sch# 7 3 5 5 2" xfId="36692" xr:uid="{00000000-0005-0000-0000-000052940000}"/>
    <cellStyle name="Sch# 7 3 5 5 3" xfId="36693" xr:uid="{00000000-0005-0000-0000-000053940000}"/>
    <cellStyle name="Sch# 7 3 5 6" xfId="36694" xr:uid="{00000000-0005-0000-0000-000054940000}"/>
    <cellStyle name="Sch# 7 3 5 6 2" xfId="36695" xr:uid="{00000000-0005-0000-0000-000055940000}"/>
    <cellStyle name="Sch# 7 3 5 6 3" xfId="36696" xr:uid="{00000000-0005-0000-0000-000056940000}"/>
    <cellStyle name="Sch# 7 3 5 7" xfId="36697" xr:uid="{00000000-0005-0000-0000-000057940000}"/>
    <cellStyle name="Sch# 7 3 5 8" xfId="36698" xr:uid="{00000000-0005-0000-0000-000058940000}"/>
    <cellStyle name="Sch# 7 3 6" xfId="36699" xr:uid="{00000000-0005-0000-0000-000059940000}"/>
    <cellStyle name="Sch# 7 3 6 2" xfId="36700" xr:uid="{00000000-0005-0000-0000-00005A940000}"/>
    <cellStyle name="Sch# 7 3 6 3" xfId="36701" xr:uid="{00000000-0005-0000-0000-00005B940000}"/>
    <cellStyle name="Sch# 7 3 7" xfId="36702" xr:uid="{00000000-0005-0000-0000-00005C940000}"/>
    <cellStyle name="Sch# 7 3 7 2" xfId="36703" xr:uid="{00000000-0005-0000-0000-00005D940000}"/>
    <cellStyle name="Sch# 7 3 7 3" xfId="36704" xr:uid="{00000000-0005-0000-0000-00005E940000}"/>
    <cellStyle name="Sch# 7 3 8" xfId="36705" xr:uid="{00000000-0005-0000-0000-00005F940000}"/>
    <cellStyle name="Sch# 7 3 8 2" xfId="36706" xr:uid="{00000000-0005-0000-0000-000060940000}"/>
    <cellStyle name="Sch# 7 3 8 3" xfId="36707" xr:uid="{00000000-0005-0000-0000-000061940000}"/>
    <cellStyle name="Sch# 7 3 9" xfId="36708" xr:uid="{00000000-0005-0000-0000-000062940000}"/>
    <cellStyle name="Sch# 7 3 9 2" xfId="36709" xr:uid="{00000000-0005-0000-0000-000063940000}"/>
    <cellStyle name="Sch# 7 3 9 3" xfId="36710" xr:uid="{00000000-0005-0000-0000-000064940000}"/>
    <cellStyle name="Sch# 7 4" xfId="36711" xr:uid="{00000000-0005-0000-0000-000065940000}"/>
    <cellStyle name="Sch# 7 4 10" xfId="36712" xr:uid="{00000000-0005-0000-0000-000066940000}"/>
    <cellStyle name="Sch# 7 4 11" xfId="36713" xr:uid="{00000000-0005-0000-0000-000067940000}"/>
    <cellStyle name="Sch# 7 4 2" xfId="36714" xr:uid="{00000000-0005-0000-0000-000068940000}"/>
    <cellStyle name="Sch# 7 4 2 2" xfId="36715" xr:uid="{00000000-0005-0000-0000-000069940000}"/>
    <cellStyle name="Sch# 7 4 2 2 2" xfId="36716" xr:uid="{00000000-0005-0000-0000-00006A940000}"/>
    <cellStyle name="Sch# 7 4 2 2 3" xfId="36717" xr:uid="{00000000-0005-0000-0000-00006B940000}"/>
    <cellStyle name="Sch# 7 4 2 3" xfId="36718" xr:uid="{00000000-0005-0000-0000-00006C940000}"/>
    <cellStyle name="Sch# 7 4 2 3 2" xfId="36719" xr:uid="{00000000-0005-0000-0000-00006D940000}"/>
    <cellStyle name="Sch# 7 4 2 3 3" xfId="36720" xr:uid="{00000000-0005-0000-0000-00006E940000}"/>
    <cellStyle name="Sch# 7 4 2 4" xfId="36721" xr:uid="{00000000-0005-0000-0000-00006F940000}"/>
    <cellStyle name="Sch# 7 4 2 4 2" xfId="36722" xr:uid="{00000000-0005-0000-0000-000070940000}"/>
    <cellStyle name="Sch# 7 4 2 4 3" xfId="36723" xr:uid="{00000000-0005-0000-0000-000071940000}"/>
    <cellStyle name="Sch# 7 4 2 5" xfId="36724" xr:uid="{00000000-0005-0000-0000-000072940000}"/>
    <cellStyle name="Sch# 7 4 2 5 2" xfId="36725" xr:uid="{00000000-0005-0000-0000-000073940000}"/>
    <cellStyle name="Sch# 7 4 2 5 3" xfId="36726" xr:uid="{00000000-0005-0000-0000-000074940000}"/>
    <cellStyle name="Sch# 7 4 2 6" xfId="36727" xr:uid="{00000000-0005-0000-0000-000075940000}"/>
    <cellStyle name="Sch# 7 4 2 6 2" xfId="36728" xr:uid="{00000000-0005-0000-0000-000076940000}"/>
    <cellStyle name="Sch# 7 4 2 6 3" xfId="36729" xr:uid="{00000000-0005-0000-0000-000077940000}"/>
    <cellStyle name="Sch# 7 4 2 7" xfId="36730" xr:uid="{00000000-0005-0000-0000-000078940000}"/>
    <cellStyle name="Sch# 7 4 2 7 2" xfId="36731" xr:uid="{00000000-0005-0000-0000-000079940000}"/>
    <cellStyle name="Sch# 7 4 2 7 3" xfId="36732" xr:uid="{00000000-0005-0000-0000-00007A940000}"/>
    <cellStyle name="Sch# 7 4 2 8" xfId="36733" xr:uid="{00000000-0005-0000-0000-00007B940000}"/>
    <cellStyle name="Sch# 7 4 2 9" xfId="36734" xr:uid="{00000000-0005-0000-0000-00007C940000}"/>
    <cellStyle name="Sch# 7 4 3" xfId="36735" xr:uid="{00000000-0005-0000-0000-00007D940000}"/>
    <cellStyle name="Sch# 7 4 3 2" xfId="36736" xr:uid="{00000000-0005-0000-0000-00007E940000}"/>
    <cellStyle name="Sch# 7 4 3 2 2" xfId="36737" xr:uid="{00000000-0005-0000-0000-00007F940000}"/>
    <cellStyle name="Sch# 7 4 3 2 3" xfId="36738" xr:uid="{00000000-0005-0000-0000-000080940000}"/>
    <cellStyle name="Sch# 7 4 3 3" xfId="36739" xr:uid="{00000000-0005-0000-0000-000081940000}"/>
    <cellStyle name="Sch# 7 4 3 3 2" xfId="36740" xr:uid="{00000000-0005-0000-0000-000082940000}"/>
    <cellStyle name="Sch# 7 4 3 3 3" xfId="36741" xr:uid="{00000000-0005-0000-0000-000083940000}"/>
    <cellStyle name="Sch# 7 4 3 4" xfId="36742" xr:uid="{00000000-0005-0000-0000-000084940000}"/>
    <cellStyle name="Sch# 7 4 3 4 2" xfId="36743" xr:uid="{00000000-0005-0000-0000-000085940000}"/>
    <cellStyle name="Sch# 7 4 3 4 3" xfId="36744" xr:uid="{00000000-0005-0000-0000-000086940000}"/>
    <cellStyle name="Sch# 7 4 3 5" xfId="36745" xr:uid="{00000000-0005-0000-0000-000087940000}"/>
    <cellStyle name="Sch# 7 4 3 5 2" xfId="36746" xr:uid="{00000000-0005-0000-0000-000088940000}"/>
    <cellStyle name="Sch# 7 4 3 5 3" xfId="36747" xr:uid="{00000000-0005-0000-0000-000089940000}"/>
    <cellStyle name="Sch# 7 4 3 6" xfId="36748" xr:uid="{00000000-0005-0000-0000-00008A940000}"/>
    <cellStyle name="Sch# 7 4 3 6 2" xfId="36749" xr:uid="{00000000-0005-0000-0000-00008B940000}"/>
    <cellStyle name="Sch# 7 4 3 6 3" xfId="36750" xr:uid="{00000000-0005-0000-0000-00008C940000}"/>
    <cellStyle name="Sch# 7 4 3 7" xfId="36751" xr:uid="{00000000-0005-0000-0000-00008D940000}"/>
    <cellStyle name="Sch# 7 4 3 7 2" xfId="36752" xr:uid="{00000000-0005-0000-0000-00008E940000}"/>
    <cellStyle name="Sch# 7 4 3 7 3" xfId="36753" xr:uid="{00000000-0005-0000-0000-00008F940000}"/>
    <cellStyle name="Sch# 7 4 3 8" xfId="36754" xr:uid="{00000000-0005-0000-0000-000090940000}"/>
    <cellStyle name="Sch# 7 4 3 9" xfId="36755" xr:uid="{00000000-0005-0000-0000-000091940000}"/>
    <cellStyle name="Sch# 7 4 4" xfId="36756" xr:uid="{00000000-0005-0000-0000-000092940000}"/>
    <cellStyle name="Sch# 7 4 4 2" xfId="36757" xr:uid="{00000000-0005-0000-0000-000093940000}"/>
    <cellStyle name="Sch# 7 4 4 2 2" xfId="36758" xr:uid="{00000000-0005-0000-0000-000094940000}"/>
    <cellStyle name="Sch# 7 4 4 2 3" xfId="36759" xr:uid="{00000000-0005-0000-0000-000095940000}"/>
    <cellStyle name="Sch# 7 4 4 3" xfId="36760" xr:uid="{00000000-0005-0000-0000-000096940000}"/>
    <cellStyle name="Sch# 7 4 4 3 2" xfId="36761" xr:uid="{00000000-0005-0000-0000-000097940000}"/>
    <cellStyle name="Sch# 7 4 4 3 3" xfId="36762" xr:uid="{00000000-0005-0000-0000-000098940000}"/>
    <cellStyle name="Sch# 7 4 4 4" xfId="36763" xr:uid="{00000000-0005-0000-0000-000099940000}"/>
    <cellStyle name="Sch# 7 4 4 4 2" xfId="36764" xr:uid="{00000000-0005-0000-0000-00009A940000}"/>
    <cellStyle name="Sch# 7 4 4 4 3" xfId="36765" xr:uid="{00000000-0005-0000-0000-00009B940000}"/>
    <cellStyle name="Sch# 7 4 4 5" xfId="36766" xr:uid="{00000000-0005-0000-0000-00009C940000}"/>
    <cellStyle name="Sch# 7 4 4 5 2" xfId="36767" xr:uid="{00000000-0005-0000-0000-00009D940000}"/>
    <cellStyle name="Sch# 7 4 4 5 3" xfId="36768" xr:uid="{00000000-0005-0000-0000-00009E940000}"/>
    <cellStyle name="Sch# 7 4 4 6" xfId="36769" xr:uid="{00000000-0005-0000-0000-00009F940000}"/>
    <cellStyle name="Sch# 7 4 4 6 2" xfId="36770" xr:uid="{00000000-0005-0000-0000-0000A0940000}"/>
    <cellStyle name="Sch# 7 4 4 6 3" xfId="36771" xr:uid="{00000000-0005-0000-0000-0000A1940000}"/>
    <cellStyle name="Sch# 7 4 4 7" xfId="36772" xr:uid="{00000000-0005-0000-0000-0000A2940000}"/>
    <cellStyle name="Sch# 7 4 4 7 2" xfId="36773" xr:uid="{00000000-0005-0000-0000-0000A3940000}"/>
    <cellStyle name="Sch# 7 4 4 7 3" xfId="36774" xr:uid="{00000000-0005-0000-0000-0000A4940000}"/>
    <cellStyle name="Sch# 7 4 4 8" xfId="36775" xr:uid="{00000000-0005-0000-0000-0000A5940000}"/>
    <cellStyle name="Sch# 7 4 4 9" xfId="36776" xr:uid="{00000000-0005-0000-0000-0000A6940000}"/>
    <cellStyle name="Sch# 7 4 5" xfId="36777" xr:uid="{00000000-0005-0000-0000-0000A7940000}"/>
    <cellStyle name="Sch# 7 4 5 2" xfId="36778" xr:uid="{00000000-0005-0000-0000-0000A8940000}"/>
    <cellStyle name="Sch# 7 4 5 2 2" xfId="36779" xr:uid="{00000000-0005-0000-0000-0000A9940000}"/>
    <cellStyle name="Sch# 7 4 5 2 3" xfId="36780" xr:uid="{00000000-0005-0000-0000-0000AA940000}"/>
    <cellStyle name="Sch# 7 4 5 3" xfId="36781" xr:uid="{00000000-0005-0000-0000-0000AB940000}"/>
    <cellStyle name="Sch# 7 4 5 3 2" xfId="36782" xr:uid="{00000000-0005-0000-0000-0000AC940000}"/>
    <cellStyle name="Sch# 7 4 5 3 3" xfId="36783" xr:uid="{00000000-0005-0000-0000-0000AD940000}"/>
    <cellStyle name="Sch# 7 4 5 4" xfId="36784" xr:uid="{00000000-0005-0000-0000-0000AE940000}"/>
    <cellStyle name="Sch# 7 4 5 4 2" xfId="36785" xr:uid="{00000000-0005-0000-0000-0000AF940000}"/>
    <cellStyle name="Sch# 7 4 5 4 3" xfId="36786" xr:uid="{00000000-0005-0000-0000-0000B0940000}"/>
    <cellStyle name="Sch# 7 4 5 5" xfId="36787" xr:uid="{00000000-0005-0000-0000-0000B1940000}"/>
    <cellStyle name="Sch# 7 4 5 5 2" xfId="36788" xr:uid="{00000000-0005-0000-0000-0000B2940000}"/>
    <cellStyle name="Sch# 7 4 5 5 3" xfId="36789" xr:uid="{00000000-0005-0000-0000-0000B3940000}"/>
    <cellStyle name="Sch# 7 4 5 6" xfId="36790" xr:uid="{00000000-0005-0000-0000-0000B4940000}"/>
    <cellStyle name="Sch# 7 4 5 6 2" xfId="36791" xr:uid="{00000000-0005-0000-0000-0000B5940000}"/>
    <cellStyle name="Sch# 7 4 5 6 3" xfId="36792" xr:uid="{00000000-0005-0000-0000-0000B6940000}"/>
    <cellStyle name="Sch# 7 4 5 7" xfId="36793" xr:uid="{00000000-0005-0000-0000-0000B7940000}"/>
    <cellStyle name="Sch# 7 4 5 8" xfId="36794" xr:uid="{00000000-0005-0000-0000-0000B8940000}"/>
    <cellStyle name="Sch# 7 4 6" xfId="36795" xr:uid="{00000000-0005-0000-0000-0000B9940000}"/>
    <cellStyle name="Sch# 7 4 6 2" xfId="36796" xr:uid="{00000000-0005-0000-0000-0000BA940000}"/>
    <cellStyle name="Sch# 7 4 6 3" xfId="36797" xr:uid="{00000000-0005-0000-0000-0000BB940000}"/>
    <cellStyle name="Sch# 7 4 7" xfId="36798" xr:uid="{00000000-0005-0000-0000-0000BC940000}"/>
    <cellStyle name="Sch# 7 4 7 2" xfId="36799" xr:uid="{00000000-0005-0000-0000-0000BD940000}"/>
    <cellStyle name="Sch# 7 4 7 3" xfId="36800" xr:uid="{00000000-0005-0000-0000-0000BE940000}"/>
    <cellStyle name="Sch# 7 4 8" xfId="36801" xr:uid="{00000000-0005-0000-0000-0000BF940000}"/>
    <cellStyle name="Sch# 7 4 8 2" xfId="36802" xr:uid="{00000000-0005-0000-0000-0000C0940000}"/>
    <cellStyle name="Sch# 7 4 8 3" xfId="36803" xr:uid="{00000000-0005-0000-0000-0000C1940000}"/>
    <cellStyle name="Sch# 7 4 9" xfId="36804" xr:uid="{00000000-0005-0000-0000-0000C2940000}"/>
    <cellStyle name="Sch# 7 4 9 2" xfId="36805" xr:uid="{00000000-0005-0000-0000-0000C3940000}"/>
    <cellStyle name="Sch# 7 4 9 3" xfId="36806" xr:uid="{00000000-0005-0000-0000-0000C4940000}"/>
    <cellStyle name="Sch# 7 5" xfId="36807" xr:uid="{00000000-0005-0000-0000-0000C5940000}"/>
    <cellStyle name="Sch# 7 5 2" xfId="36808" xr:uid="{00000000-0005-0000-0000-0000C6940000}"/>
    <cellStyle name="Sch# 7 5 3" xfId="36809" xr:uid="{00000000-0005-0000-0000-0000C7940000}"/>
    <cellStyle name="Sch# 7 6" xfId="36810" xr:uid="{00000000-0005-0000-0000-0000C8940000}"/>
    <cellStyle name="Sch# 7 6 2" xfId="36811" xr:uid="{00000000-0005-0000-0000-0000C9940000}"/>
    <cellStyle name="Sch# 7 6 3" xfId="36812" xr:uid="{00000000-0005-0000-0000-0000CA940000}"/>
    <cellStyle name="Sch# 7 7" xfId="36813" xr:uid="{00000000-0005-0000-0000-0000CB940000}"/>
    <cellStyle name="Sch# 7 7 2" xfId="36814" xr:uid="{00000000-0005-0000-0000-0000CC940000}"/>
    <cellStyle name="Sch# 7 7 3" xfId="36815" xr:uid="{00000000-0005-0000-0000-0000CD940000}"/>
    <cellStyle name="Sch# 7 8" xfId="36816" xr:uid="{00000000-0005-0000-0000-0000CE940000}"/>
    <cellStyle name="Sch# 7 8 2" xfId="36817" xr:uid="{00000000-0005-0000-0000-0000CF940000}"/>
    <cellStyle name="Sch# 7 8 3" xfId="36818" xr:uid="{00000000-0005-0000-0000-0000D0940000}"/>
    <cellStyle name="Sch# 7 9" xfId="36819" xr:uid="{00000000-0005-0000-0000-0000D1940000}"/>
    <cellStyle name="Sch# 8" xfId="36820" xr:uid="{00000000-0005-0000-0000-0000D2940000}"/>
    <cellStyle name="Sch# 8 10" xfId="36821" xr:uid="{00000000-0005-0000-0000-0000D3940000}"/>
    <cellStyle name="Sch# 8 11" xfId="36822" xr:uid="{00000000-0005-0000-0000-0000D4940000}"/>
    <cellStyle name="Sch# 8 2" xfId="36823" xr:uid="{00000000-0005-0000-0000-0000D5940000}"/>
    <cellStyle name="Sch# 8 2 2" xfId="36824" xr:uid="{00000000-0005-0000-0000-0000D6940000}"/>
    <cellStyle name="Sch# 8 2 2 2" xfId="36825" xr:uid="{00000000-0005-0000-0000-0000D7940000}"/>
    <cellStyle name="Sch# 8 2 2 3" xfId="36826" xr:uid="{00000000-0005-0000-0000-0000D8940000}"/>
    <cellStyle name="Sch# 8 2 3" xfId="36827" xr:uid="{00000000-0005-0000-0000-0000D9940000}"/>
    <cellStyle name="Sch# 8 2 3 2" xfId="36828" xr:uid="{00000000-0005-0000-0000-0000DA940000}"/>
    <cellStyle name="Sch# 8 2 3 3" xfId="36829" xr:uid="{00000000-0005-0000-0000-0000DB940000}"/>
    <cellStyle name="Sch# 8 2 4" xfId="36830" xr:uid="{00000000-0005-0000-0000-0000DC940000}"/>
    <cellStyle name="Sch# 8 2 4 2" xfId="36831" xr:uid="{00000000-0005-0000-0000-0000DD940000}"/>
    <cellStyle name="Sch# 8 2 4 3" xfId="36832" xr:uid="{00000000-0005-0000-0000-0000DE940000}"/>
    <cellStyle name="Sch# 8 2 5" xfId="36833" xr:uid="{00000000-0005-0000-0000-0000DF940000}"/>
    <cellStyle name="Sch# 8 2 5 2" xfId="36834" xr:uid="{00000000-0005-0000-0000-0000E0940000}"/>
    <cellStyle name="Sch# 8 2 5 3" xfId="36835" xr:uid="{00000000-0005-0000-0000-0000E1940000}"/>
    <cellStyle name="Sch# 8 2 6" xfId="36836" xr:uid="{00000000-0005-0000-0000-0000E2940000}"/>
    <cellStyle name="Sch# 8 2 6 2" xfId="36837" xr:uid="{00000000-0005-0000-0000-0000E3940000}"/>
    <cellStyle name="Sch# 8 2 6 3" xfId="36838" xr:uid="{00000000-0005-0000-0000-0000E4940000}"/>
    <cellStyle name="Sch# 8 2 7" xfId="36839" xr:uid="{00000000-0005-0000-0000-0000E5940000}"/>
    <cellStyle name="Sch# 8 2 7 2" xfId="36840" xr:uid="{00000000-0005-0000-0000-0000E6940000}"/>
    <cellStyle name="Sch# 8 2 7 3" xfId="36841" xr:uid="{00000000-0005-0000-0000-0000E7940000}"/>
    <cellStyle name="Sch# 8 2 8" xfId="36842" xr:uid="{00000000-0005-0000-0000-0000E8940000}"/>
    <cellStyle name="Sch# 8 2 9" xfId="36843" xr:uid="{00000000-0005-0000-0000-0000E9940000}"/>
    <cellStyle name="Sch# 8 3" xfId="36844" xr:uid="{00000000-0005-0000-0000-0000EA940000}"/>
    <cellStyle name="Sch# 8 3 2" xfId="36845" xr:uid="{00000000-0005-0000-0000-0000EB940000}"/>
    <cellStyle name="Sch# 8 3 2 2" xfId="36846" xr:uid="{00000000-0005-0000-0000-0000EC940000}"/>
    <cellStyle name="Sch# 8 3 2 3" xfId="36847" xr:uid="{00000000-0005-0000-0000-0000ED940000}"/>
    <cellStyle name="Sch# 8 3 3" xfId="36848" xr:uid="{00000000-0005-0000-0000-0000EE940000}"/>
    <cellStyle name="Sch# 8 3 3 2" xfId="36849" xr:uid="{00000000-0005-0000-0000-0000EF940000}"/>
    <cellStyle name="Sch# 8 3 3 3" xfId="36850" xr:uid="{00000000-0005-0000-0000-0000F0940000}"/>
    <cellStyle name="Sch# 8 3 4" xfId="36851" xr:uid="{00000000-0005-0000-0000-0000F1940000}"/>
    <cellStyle name="Sch# 8 3 4 2" xfId="36852" xr:uid="{00000000-0005-0000-0000-0000F2940000}"/>
    <cellStyle name="Sch# 8 3 4 3" xfId="36853" xr:uid="{00000000-0005-0000-0000-0000F3940000}"/>
    <cellStyle name="Sch# 8 3 5" xfId="36854" xr:uid="{00000000-0005-0000-0000-0000F4940000}"/>
    <cellStyle name="Sch# 8 3 5 2" xfId="36855" xr:uid="{00000000-0005-0000-0000-0000F5940000}"/>
    <cellStyle name="Sch# 8 3 5 3" xfId="36856" xr:uid="{00000000-0005-0000-0000-0000F6940000}"/>
    <cellStyle name="Sch# 8 3 6" xfId="36857" xr:uid="{00000000-0005-0000-0000-0000F7940000}"/>
    <cellStyle name="Sch# 8 3 6 2" xfId="36858" xr:uid="{00000000-0005-0000-0000-0000F8940000}"/>
    <cellStyle name="Sch# 8 3 6 3" xfId="36859" xr:uid="{00000000-0005-0000-0000-0000F9940000}"/>
    <cellStyle name="Sch# 8 3 7" xfId="36860" xr:uid="{00000000-0005-0000-0000-0000FA940000}"/>
    <cellStyle name="Sch# 8 3 7 2" xfId="36861" xr:uid="{00000000-0005-0000-0000-0000FB940000}"/>
    <cellStyle name="Sch# 8 3 7 3" xfId="36862" xr:uid="{00000000-0005-0000-0000-0000FC940000}"/>
    <cellStyle name="Sch# 8 3 8" xfId="36863" xr:uid="{00000000-0005-0000-0000-0000FD940000}"/>
    <cellStyle name="Sch# 8 3 9" xfId="36864" xr:uid="{00000000-0005-0000-0000-0000FE940000}"/>
    <cellStyle name="Sch# 8 4" xfId="36865" xr:uid="{00000000-0005-0000-0000-0000FF940000}"/>
    <cellStyle name="Sch# 8 4 2" xfId="36866" xr:uid="{00000000-0005-0000-0000-000000950000}"/>
    <cellStyle name="Sch# 8 4 2 2" xfId="36867" xr:uid="{00000000-0005-0000-0000-000001950000}"/>
    <cellStyle name="Sch# 8 4 2 3" xfId="36868" xr:uid="{00000000-0005-0000-0000-000002950000}"/>
    <cellStyle name="Sch# 8 4 3" xfId="36869" xr:uid="{00000000-0005-0000-0000-000003950000}"/>
    <cellStyle name="Sch# 8 4 3 2" xfId="36870" xr:uid="{00000000-0005-0000-0000-000004950000}"/>
    <cellStyle name="Sch# 8 4 3 3" xfId="36871" xr:uid="{00000000-0005-0000-0000-000005950000}"/>
    <cellStyle name="Sch# 8 4 4" xfId="36872" xr:uid="{00000000-0005-0000-0000-000006950000}"/>
    <cellStyle name="Sch# 8 4 4 2" xfId="36873" xr:uid="{00000000-0005-0000-0000-000007950000}"/>
    <cellStyle name="Sch# 8 4 4 3" xfId="36874" xr:uid="{00000000-0005-0000-0000-000008950000}"/>
    <cellStyle name="Sch# 8 4 5" xfId="36875" xr:uid="{00000000-0005-0000-0000-000009950000}"/>
    <cellStyle name="Sch# 8 4 5 2" xfId="36876" xr:uid="{00000000-0005-0000-0000-00000A950000}"/>
    <cellStyle name="Sch# 8 4 5 3" xfId="36877" xr:uid="{00000000-0005-0000-0000-00000B950000}"/>
    <cellStyle name="Sch# 8 4 6" xfId="36878" xr:uid="{00000000-0005-0000-0000-00000C950000}"/>
    <cellStyle name="Sch# 8 4 6 2" xfId="36879" xr:uid="{00000000-0005-0000-0000-00000D950000}"/>
    <cellStyle name="Sch# 8 4 6 3" xfId="36880" xr:uid="{00000000-0005-0000-0000-00000E950000}"/>
    <cellStyle name="Sch# 8 4 7" xfId="36881" xr:uid="{00000000-0005-0000-0000-00000F950000}"/>
    <cellStyle name="Sch# 8 4 7 2" xfId="36882" xr:uid="{00000000-0005-0000-0000-000010950000}"/>
    <cellStyle name="Sch# 8 4 7 3" xfId="36883" xr:uid="{00000000-0005-0000-0000-000011950000}"/>
    <cellStyle name="Sch# 8 4 8" xfId="36884" xr:uid="{00000000-0005-0000-0000-000012950000}"/>
    <cellStyle name="Sch# 8 4 9" xfId="36885" xr:uid="{00000000-0005-0000-0000-000013950000}"/>
    <cellStyle name="Sch# 8 5" xfId="36886" xr:uid="{00000000-0005-0000-0000-000014950000}"/>
    <cellStyle name="Sch# 8 5 2" xfId="36887" xr:uid="{00000000-0005-0000-0000-000015950000}"/>
    <cellStyle name="Sch# 8 5 2 2" xfId="36888" xr:uid="{00000000-0005-0000-0000-000016950000}"/>
    <cellStyle name="Sch# 8 5 2 3" xfId="36889" xr:uid="{00000000-0005-0000-0000-000017950000}"/>
    <cellStyle name="Sch# 8 5 3" xfId="36890" xr:uid="{00000000-0005-0000-0000-000018950000}"/>
    <cellStyle name="Sch# 8 5 3 2" xfId="36891" xr:uid="{00000000-0005-0000-0000-000019950000}"/>
    <cellStyle name="Sch# 8 5 3 3" xfId="36892" xr:uid="{00000000-0005-0000-0000-00001A950000}"/>
    <cellStyle name="Sch# 8 5 4" xfId="36893" xr:uid="{00000000-0005-0000-0000-00001B950000}"/>
    <cellStyle name="Sch# 8 5 4 2" xfId="36894" xr:uid="{00000000-0005-0000-0000-00001C950000}"/>
    <cellStyle name="Sch# 8 5 4 3" xfId="36895" xr:uid="{00000000-0005-0000-0000-00001D950000}"/>
    <cellStyle name="Sch# 8 5 5" xfId="36896" xr:uid="{00000000-0005-0000-0000-00001E950000}"/>
    <cellStyle name="Sch# 8 5 5 2" xfId="36897" xr:uid="{00000000-0005-0000-0000-00001F950000}"/>
    <cellStyle name="Sch# 8 5 5 3" xfId="36898" xr:uid="{00000000-0005-0000-0000-000020950000}"/>
    <cellStyle name="Sch# 8 5 6" xfId="36899" xr:uid="{00000000-0005-0000-0000-000021950000}"/>
    <cellStyle name="Sch# 8 5 6 2" xfId="36900" xr:uid="{00000000-0005-0000-0000-000022950000}"/>
    <cellStyle name="Sch# 8 5 6 3" xfId="36901" xr:uid="{00000000-0005-0000-0000-000023950000}"/>
    <cellStyle name="Sch# 8 5 7" xfId="36902" xr:uid="{00000000-0005-0000-0000-000024950000}"/>
    <cellStyle name="Sch# 8 5 8" xfId="36903" xr:uid="{00000000-0005-0000-0000-000025950000}"/>
    <cellStyle name="Sch# 8 6" xfId="36904" xr:uid="{00000000-0005-0000-0000-000026950000}"/>
    <cellStyle name="Sch# 8 6 2" xfId="36905" xr:uid="{00000000-0005-0000-0000-000027950000}"/>
    <cellStyle name="Sch# 8 6 3" xfId="36906" xr:uid="{00000000-0005-0000-0000-000028950000}"/>
    <cellStyle name="Sch# 8 7" xfId="36907" xr:uid="{00000000-0005-0000-0000-000029950000}"/>
    <cellStyle name="Sch# 8 7 2" xfId="36908" xr:uid="{00000000-0005-0000-0000-00002A950000}"/>
    <cellStyle name="Sch# 8 7 3" xfId="36909" xr:uid="{00000000-0005-0000-0000-00002B950000}"/>
    <cellStyle name="Sch# 8 8" xfId="36910" xr:uid="{00000000-0005-0000-0000-00002C950000}"/>
    <cellStyle name="Sch# 8 8 2" xfId="36911" xr:uid="{00000000-0005-0000-0000-00002D950000}"/>
    <cellStyle name="Sch# 8 8 3" xfId="36912" xr:uid="{00000000-0005-0000-0000-00002E950000}"/>
    <cellStyle name="Sch# 8 9" xfId="36913" xr:uid="{00000000-0005-0000-0000-00002F950000}"/>
    <cellStyle name="Sch# 8 9 2" xfId="36914" xr:uid="{00000000-0005-0000-0000-000030950000}"/>
    <cellStyle name="Sch# 8 9 3" xfId="36915" xr:uid="{00000000-0005-0000-0000-000031950000}"/>
    <cellStyle name="Sch# 9" xfId="36916" xr:uid="{00000000-0005-0000-0000-000032950000}"/>
    <cellStyle name="Sch# 9 10" xfId="36917" xr:uid="{00000000-0005-0000-0000-000033950000}"/>
    <cellStyle name="Sch# 9 11" xfId="36918" xr:uid="{00000000-0005-0000-0000-000034950000}"/>
    <cellStyle name="Sch# 9 2" xfId="36919" xr:uid="{00000000-0005-0000-0000-000035950000}"/>
    <cellStyle name="Sch# 9 2 2" xfId="36920" xr:uid="{00000000-0005-0000-0000-000036950000}"/>
    <cellStyle name="Sch# 9 2 2 2" xfId="36921" xr:uid="{00000000-0005-0000-0000-000037950000}"/>
    <cellStyle name="Sch# 9 2 2 3" xfId="36922" xr:uid="{00000000-0005-0000-0000-000038950000}"/>
    <cellStyle name="Sch# 9 2 3" xfId="36923" xr:uid="{00000000-0005-0000-0000-000039950000}"/>
    <cellStyle name="Sch# 9 2 3 2" xfId="36924" xr:uid="{00000000-0005-0000-0000-00003A950000}"/>
    <cellStyle name="Sch# 9 2 3 3" xfId="36925" xr:uid="{00000000-0005-0000-0000-00003B950000}"/>
    <cellStyle name="Sch# 9 2 4" xfId="36926" xr:uid="{00000000-0005-0000-0000-00003C950000}"/>
    <cellStyle name="Sch# 9 2 4 2" xfId="36927" xr:uid="{00000000-0005-0000-0000-00003D950000}"/>
    <cellStyle name="Sch# 9 2 4 3" xfId="36928" xr:uid="{00000000-0005-0000-0000-00003E950000}"/>
    <cellStyle name="Sch# 9 2 5" xfId="36929" xr:uid="{00000000-0005-0000-0000-00003F950000}"/>
    <cellStyle name="Sch# 9 2 5 2" xfId="36930" xr:uid="{00000000-0005-0000-0000-000040950000}"/>
    <cellStyle name="Sch# 9 2 5 3" xfId="36931" xr:uid="{00000000-0005-0000-0000-000041950000}"/>
    <cellStyle name="Sch# 9 2 6" xfId="36932" xr:uid="{00000000-0005-0000-0000-000042950000}"/>
    <cellStyle name="Sch# 9 2 6 2" xfId="36933" xr:uid="{00000000-0005-0000-0000-000043950000}"/>
    <cellStyle name="Sch# 9 2 6 3" xfId="36934" xr:uid="{00000000-0005-0000-0000-000044950000}"/>
    <cellStyle name="Sch# 9 2 7" xfId="36935" xr:uid="{00000000-0005-0000-0000-000045950000}"/>
    <cellStyle name="Sch# 9 2 7 2" xfId="36936" xr:uid="{00000000-0005-0000-0000-000046950000}"/>
    <cellStyle name="Sch# 9 2 7 3" xfId="36937" xr:uid="{00000000-0005-0000-0000-000047950000}"/>
    <cellStyle name="Sch# 9 2 8" xfId="36938" xr:uid="{00000000-0005-0000-0000-000048950000}"/>
    <cellStyle name="Sch# 9 2 9" xfId="36939" xr:uid="{00000000-0005-0000-0000-000049950000}"/>
    <cellStyle name="Sch# 9 3" xfId="36940" xr:uid="{00000000-0005-0000-0000-00004A950000}"/>
    <cellStyle name="Sch# 9 3 2" xfId="36941" xr:uid="{00000000-0005-0000-0000-00004B950000}"/>
    <cellStyle name="Sch# 9 3 2 2" xfId="36942" xr:uid="{00000000-0005-0000-0000-00004C950000}"/>
    <cellStyle name="Sch# 9 3 2 3" xfId="36943" xr:uid="{00000000-0005-0000-0000-00004D950000}"/>
    <cellStyle name="Sch# 9 3 3" xfId="36944" xr:uid="{00000000-0005-0000-0000-00004E950000}"/>
    <cellStyle name="Sch# 9 3 3 2" xfId="36945" xr:uid="{00000000-0005-0000-0000-00004F950000}"/>
    <cellStyle name="Sch# 9 3 3 3" xfId="36946" xr:uid="{00000000-0005-0000-0000-000050950000}"/>
    <cellStyle name="Sch# 9 3 4" xfId="36947" xr:uid="{00000000-0005-0000-0000-000051950000}"/>
    <cellStyle name="Sch# 9 3 4 2" xfId="36948" xr:uid="{00000000-0005-0000-0000-000052950000}"/>
    <cellStyle name="Sch# 9 3 4 3" xfId="36949" xr:uid="{00000000-0005-0000-0000-000053950000}"/>
    <cellStyle name="Sch# 9 3 5" xfId="36950" xr:uid="{00000000-0005-0000-0000-000054950000}"/>
    <cellStyle name="Sch# 9 3 5 2" xfId="36951" xr:uid="{00000000-0005-0000-0000-000055950000}"/>
    <cellStyle name="Sch# 9 3 5 3" xfId="36952" xr:uid="{00000000-0005-0000-0000-000056950000}"/>
    <cellStyle name="Sch# 9 3 6" xfId="36953" xr:uid="{00000000-0005-0000-0000-000057950000}"/>
    <cellStyle name="Sch# 9 3 6 2" xfId="36954" xr:uid="{00000000-0005-0000-0000-000058950000}"/>
    <cellStyle name="Sch# 9 3 6 3" xfId="36955" xr:uid="{00000000-0005-0000-0000-000059950000}"/>
    <cellStyle name="Sch# 9 3 7" xfId="36956" xr:uid="{00000000-0005-0000-0000-00005A950000}"/>
    <cellStyle name="Sch# 9 3 7 2" xfId="36957" xr:uid="{00000000-0005-0000-0000-00005B950000}"/>
    <cellStyle name="Sch# 9 3 7 3" xfId="36958" xr:uid="{00000000-0005-0000-0000-00005C950000}"/>
    <cellStyle name="Sch# 9 3 8" xfId="36959" xr:uid="{00000000-0005-0000-0000-00005D950000}"/>
    <cellStyle name="Sch# 9 3 9" xfId="36960" xr:uid="{00000000-0005-0000-0000-00005E950000}"/>
    <cellStyle name="Sch# 9 4" xfId="36961" xr:uid="{00000000-0005-0000-0000-00005F950000}"/>
    <cellStyle name="Sch# 9 4 2" xfId="36962" xr:uid="{00000000-0005-0000-0000-000060950000}"/>
    <cellStyle name="Sch# 9 4 2 2" xfId="36963" xr:uid="{00000000-0005-0000-0000-000061950000}"/>
    <cellStyle name="Sch# 9 4 2 3" xfId="36964" xr:uid="{00000000-0005-0000-0000-000062950000}"/>
    <cellStyle name="Sch# 9 4 3" xfId="36965" xr:uid="{00000000-0005-0000-0000-000063950000}"/>
    <cellStyle name="Sch# 9 4 3 2" xfId="36966" xr:uid="{00000000-0005-0000-0000-000064950000}"/>
    <cellStyle name="Sch# 9 4 3 3" xfId="36967" xr:uid="{00000000-0005-0000-0000-000065950000}"/>
    <cellStyle name="Sch# 9 4 4" xfId="36968" xr:uid="{00000000-0005-0000-0000-000066950000}"/>
    <cellStyle name="Sch# 9 4 4 2" xfId="36969" xr:uid="{00000000-0005-0000-0000-000067950000}"/>
    <cellStyle name="Sch# 9 4 4 3" xfId="36970" xr:uid="{00000000-0005-0000-0000-000068950000}"/>
    <cellStyle name="Sch# 9 4 5" xfId="36971" xr:uid="{00000000-0005-0000-0000-000069950000}"/>
    <cellStyle name="Sch# 9 4 5 2" xfId="36972" xr:uid="{00000000-0005-0000-0000-00006A950000}"/>
    <cellStyle name="Sch# 9 4 5 3" xfId="36973" xr:uid="{00000000-0005-0000-0000-00006B950000}"/>
    <cellStyle name="Sch# 9 4 6" xfId="36974" xr:uid="{00000000-0005-0000-0000-00006C950000}"/>
    <cellStyle name="Sch# 9 4 6 2" xfId="36975" xr:uid="{00000000-0005-0000-0000-00006D950000}"/>
    <cellStyle name="Sch# 9 4 6 3" xfId="36976" xr:uid="{00000000-0005-0000-0000-00006E950000}"/>
    <cellStyle name="Sch# 9 4 7" xfId="36977" xr:uid="{00000000-0005-0000-0000-00006F950000}"/>
    <cellStyle name="Sch# 9 4 7 2" xfId="36978" xr:uid="{00000000-0005-0000-0000-000070950000}"/>
    <cellStyle name="Sch# 9 4 7 3" xfId="36979" xr:uid="{00000000-0005-0000-0000-000071950000}"/>
    <cellStyle name="Sch# 9 4 8" xfId="36980" xr:uid="{00000000-0005-0000-0000-000072950000}"/>
    <cellStyle name="Sch# 9 4 9" xfId="36981" xr:uid="{00000000-0005-0000-0000-000073950000}"/>
    <cellStyle name="Sch# 9 5" xfId="36982" xr:uid="{00000000-0005-0000-0000-000074950000}"/>
    <cellStyle name="Sch# 9 5 2" xfId="36983" xr:uid="{00000000-0005-0000-0000-000075950000}"/>
    <cellStyle name="Sch# 9 5 2 2" xfId="36984" xr:uid="{00000000-0005-0000-0000-000076950000}"/>
    <cellStyle name="Sch# 9 5 2 3" xfId="36985" xr:uid="{00000000-0005-0000-0000-000077950000}"/>
    <cellStyle name="Sch# 9 5 3" xfId="36986" xr:uid="{00000000-0005-0000-0000-000078950000}"/>
    <cellStyle name="Sch# 9 5 3 2" xfId="36987" xr:uid="{00000000-0005-0000-0000-000079950000}"/>
    <cellStyle name="Sch# 9 5 3 3" xfId="36988" xr:uid="{00000000-0005-0000-0000-00007A950000}"/>
    <cellStyle name="Sch# 9 5 4" xfId="36989" xr:uid="{00000000-0005-0000-0000-00007B950000}"/>
    <cellStyle name="Sch# 9 5 4 2" xfId="36990" xr:uid="{00000000-0005-0000-0000-00007C950000}"/>
    <cellStyle name="Sch# 9 5 4 3" xfId="36991" xr:uid="{00000000-0005-0000-0000-00007D950000}"/>
    <cellStyle name="Sch# 9 5 5" xfId="36992" xr:uid="{00000000-0005-0000-0000-00007E950000}"/>
    <cellStyle name="Sch# 9 5 5 2" xfId="36993" xr:uid="{00000000-0005-0000-0000-00007F950000}"/>
    <cellStyle name="Sch# 9 5 5 3" xfId="36994" xr:uid="{00000000-0005-0000-0000-000080950000}"/>
    <cellStyle name="Sch# 9 5 6" xfId="36995" xr:uid="{00000000-0005-0000-0000-000081950000}"/>
    <cellStyle name="Sch# 9 5 6 2" xfId="36996" xr:uid="{00000000-0005-0000-0000-000082950000}"/>
    <cellStyle name="Sch# 9 5 6 3" xfId="36997" xr:uid="{00000000-0005-0000-0000-000083950000}"/>
    <cellStyle name="Sch# 9 5 7" xfId="36998" xr:uid="{00000000-0005-0000-0000-000084950000}"/>
    <cellStyle name="Sch# 9 5 8" xfId="36999" xr:uid="{00000000-0005-0000-0000-000085950000}"/>
    <cellStyle name="Sch# 9 6" xfId="37000" xr:uid="{00000000-0005-0000-0000-000086950000}"/>
    <cellStyle name="Sch# 9 6 2" xfId="37001" xr:uid="{00000000-0005-0000-0000-000087950000}"/>
    <cellStyle name="Sch# 9 6 3" xfId="37002" xr:uid="{00000000-0005-0000-0000-000088950000}"/>
    <cellStyle name="Sch# 9 7" xfId="37003" xr:uid="{00000000-0005-0000-0000-000089950000}"/>
    <cellStyle name="Sch# 9 7 2" xfId="37004" xr:uid="{00000000-0005-0000-0000-00008A950000}"/>
    <cellStyle name="Sch# 9 7 3" xfId="37005" xr:uid="{00000000-0005-0000-0000-00008B950000}"/>
    <cellStyle name="Sch# 9 8" xfId="37006" xr:uid="{00000000-0005-0000-0000-00008C950000}"/>
    <cellStyle name="Sch# 9 8 2" xfId="37007" xr:uid="{00000000-0005-0000-0000-00008D950000}"/>
    <cellStyle name="Sch# 9 8 3" xfId="37008" xr:uid="{00000000-0005-0000-0000-00008E950000}"/>
    <cellStyle name="Sch# 9 9" xfId="37009" xr:uid="{00000000-0005-0000-0000-00008F950000}"/>
    <cellStyle name="Sch# 9 9 2" xfId="37010" xr:uid="{00000000-0005-0000-0000-000090950000}"/>
    <cellStyle name="Sch# 9 9 3" xfId="37011" xr:uid="{00000000-0005-0000-0000-000091950000}"/>
    <cellStyle name="Standard_Anpassen der Amortisation" xfId="29" xr:uid="{00000000-0005-0000-0000-000092950000}"/>
    <cellStyle name="string" xfId="37012" xr:uid="{00000000-0005-0000-0000-000093950000}"/>
    <cellStyle name="style" xfId="37013" xr:uid="{00000000-0005-0000-0000-000094950000}"/>
    <cellStyle name="Style 1" xfId="37014" xr:uid="{00000000-0005-0000-0000-000095950000}"/>
    <cellStyle name="Style 21" xfId="30" xr:uid="{00000000-0005-0000-0000-000096950000}"/>
    <cellStyle name="Style 22" xfId="31" xr:uid="{00000000-0005-0000-0000-000097950000}"/>
    <cellStyle name="Style 23" xfId="32" xr:uid="{00000000-0005-0000-0000-000098950000}"/>
    <cellStyle name="Style 24" xfId="33" xr:uid="{00000000-0005-0000-0000-000099950000}"/>
    <cellStyle name="Style 25" xfId="34" xr:uid="{00000000-0005-0000-0000-00009A950000}"/>
    <cellStyle name="Style 26" xfId="35" xr:uid="{00000000-0005-0000-0000-00009B950000}"/>
    <cellStyle name="Style 37" xfId="36" xr:uid="{00000000-0005-0000-0000-00009C950000}"/>
    <cellStyle name="Style 38" xfId="37" xr:uid="{00000000-0005-0000-0000-00009D950000}"/>
    <cellStyle name="Style 39" xfId="38" xr:uid="{00000000-0005-0000-0000-00009E950000}"/>
    <cellStyle name="Style 40" xfId="39" xr:uid="{00000000-0005-0000-0000-00009F950000}"/>
    <cellStyle name="Style 41" xfId="40" xr:uid="{00000000-0005-0000-0000-0000A0950000}"/>
    <cellStyle name="Subtotal" xfId="37015" xr:uid="{00000000-0005-0000-0000-0000A1950000}"/>
    <cellStyle name="TblHead" xfId="38257" xr:uid="{00000000-0005-0000-0000-0000A2950000}"/>
    <cellStyle name="Text Indent A" xfId="37016" xr:uid="{00000000-0005-0000-0000-0000A3950000}"/>
    <cellStyle name="Text Indent B" xfId="37017" xr:uid="{00000000-0005-0000-0000-0000A4950000}"/>
    <cellStyle name="Text Indent C" xfId="37018" xr:uid="{00000000-0005-0000-0000-0000A5950000}"/>
    <cellStyle name="therms" xfId="37019" xr:uid="{00000000-0005-0000-0000-0000A6950000}"/>
    <cellStyle name="Times New Roman" xfId="37020" xr:uid="{00000000-0005-0000-0000-0000A7950000}"/>
    <cellStyle name="Title 10" xfId="38258" xr:uid="{00000000-0005-0000-0000-0000A8950000}"/>
    <cellStyle name="Title 2" xfId="37021" xr:uid="{00000000-0005-0000-0000-0000A9950000}"/>
    <cellStyle name="Title 2 2" xfId="37022" xr:uid="{00000000-0005-0000-0000-0000AA950000}"/>
    <cellStyle name="Title 2 2 2" xfId="38260" xr:uid="{00000000-0005-0000-0000-0000AB950000}"/>
    <cellStyle name="Title 2 3" xfId="38261" xr:uid="{00000000-0005-0000-0000-0000AC950000}"/>
    <cellStyle name="Title 2 4" xfId="38262" xr:uid="{00000000-0005-0000-0000-0000AD950000}"/>
    <cellStyle name="Title 2 5" xfId="38259" xr:uid="{00000000-0005-0000-0000-0000AE950000}"/>
    <cellStyle name="Title 3" xfId="37023" xr:uid="{00000000-0005-0000-0000-0000AF950000}"/>
    <cellStyle name="Title 3 2" xfId="38264" xr:uid="{00000000-0005-0000-0000-0000B0950000}"/>
    <cellStyle name="Title 3 3" xfId="38265" xr:uid="{00000000-0005-0000-0000-0000B1950000}"/>
    <cellStyle name="Title 3 4" xfId="38266" xr:uid="{00000000-0005-0000-0000-0000B2950000}"/>
    <cellStyle name="Title 3 5" xfId="38263" xr:uid="{00000000-0005-0000-0000-0000B3950000}"/>
    <cellStyle name="Title 4" xfId="38267" xr:uid="{00000000-0005-0000-0000-0000B4950000}"/>
    <cellStyle name="Title 5" xfId="38268" xr:uid="{00000000-0005-0000-0000-0000B5950000}"/>
    <cellStyle name="Title 6" xfId="38269" xr:uid="{00000000-0005-0000-0000-0000B6950000}"/>
    <cellStyle name="Title 7" xfId="38270" xr:uid="{00000000-0005-0000-0000-0000B7950000}"/>
    <cellStyle name="Title 8" xfId="38271" xr:uid="{00000000-0005-0000-0000-0000B8950000}"/>
    <cellStyle name="Title 9" xfId="38272" xr:uid="{00000000-0005-0000-0000-0000B9950000}"/>
    <cellStyle name="ton" xfId="37024" xr:uid="{00000000-0005-0000-0000-0000BA950000}"/>
    <cellStyle name="Total 10" xfId="38273" xr:uid="{00000000-0005-0000-0000-0000BB950000}"/>
    <cellStyle name="Total 2" xfId="37025" xr:uid="{00000000-0005-0000-0000-0000BC950000}"/>
    <cellStyle name="Total 2 2" xfId="37026" xr:uid="{00000000-0005-0000-0000-0000BD950000}"/>
    <cellStyle name="Total 2 2 2" xfId="37027" xr:uid="{00000000-0005-0000-0000-0000BE950000}"/>
    <cellStyle name="Total 2 2 2 2" xfId="37028" xr:uid="{00000000-0005-0000-0000-0000BF950000}"/>
    <cellStyle name="Total 2 2 3" xfId="37029" xr:uid="{00000000-0005-0000-0000-0000C0950000}"/>
    <cellStyle name="Total 2 2 3 2" xfId="37030" xr:uid="{00000000-0005-0000-0000-0000C1950000}"/>
    <cellStyle name="Total 2 2 4" xfId="37031" xr:uid="{00000000-0005-0000-0000-0000C2950000}"/>
    <cellStyle name="Total 2 2 4 2" xfId="37032" xr:uid="{00000000-0005-0000-0000-0000C3950000}"/>
    <cellStyle name="Total 2 2 5" xfId="37033" xr:uid="{00000000-0005-0000-0000-0000C4950000}"/>
    <cellStyle name="Total 2 2 5 2" xfId="37034" xr:uid="{00000000-0005-0000-0000-0000C5950000}"/>
    <cellStyle name="Total 2 2 6" xfId="38275" xr:uid="{00000000-0005-0000-0000-0000C6950000}"/>
    <cellStyle name="Total 2 3" xfId="37035" xr:uid="{00000000-0005-0000-0000-0000C7950000}"/>
    <cellStyle name="Total 2 3 2" xfId="37036" xr:uid="{00000000-0005-0000-0000-0000C8950000}"/>
    <cellStyle name="Total 2 3 3" xfId="38276" xr:uid="{00000000-0005-0000-0000-0000C9950000}"/>
    <cellStyle name="Total 2 4" xfId="37037" xr:uid="{00000000-0005-0000-0000-0000CA950000}"/>
    <cellStyle name="Total 2 4 2" xfId="37038" xr:uid="{00000000-0005-0000-0000-0000CB950000}"/>
    <cellStyle name="Total 2 4 3" xfId="38277" xr:uid="{00000000-0005-0000-0000-0000CC950000}"/>
    <cellStyle name="Total 2 5" xfId="37039" xr:uid="{00000000-0005-0000-0000-0000CD950000}"/>
    <cellStyle name="Total 2 5 2" xfId="37040" xr:uid="{00000000-0005-0000-0000-0000CE950000}"/>
    <cellStyle name="Total 2 5 3" xfId="38278" xr:uid="{00000000-0005-0000-0000-0000CF950000}"/>
    <cellStyle name="Total 2 6" xfId="37041" xr:uid="{00000000-0005-0000-0000-0000D0950000}"/>
    <cellStyle name="Total 2 6 2" xfId="37042" xr:uid="{00000000-0005-0000-0000-0000D1950000}"/>
    <cellStyle name="Total 2 6 3" xfId="38279" xr:uid="{00000000-0005-0000-0000-0000D2950000}"/>
    <cellStyle name="Total 2 7" xfId="38280" xr:uid="{00000000-0005-0000-0000-0000D3950000}"/>
    <cellStyle name="Total 2 8" xfId="38274" xr:uid="{00000000-0005-0000-0000-0000D4950000}"/>
    <cellStyle name="Total 3" xfId="37043" xr:uid="{00000000-0005-0000-0000-0000D5950000}"/>
    <cellStyle name="Total 3 2" xfId="37044" xr:uid="{00000000-0005-0000-0000-0000D6950000}"/>
    <cellStyle name="Total 3 2 2" xfId="37045" xr:uid="{00000000-0005-0000-0000-0000D7950000}"/>
    <cellStyle name="Total 3 2 2 2" xfId="37046" xr:uid="{00000000-0005-0000-0000-0000D8950000}"/>
    <cellStyle name="Total 3 2 3" xfId="37047" xr:uid="{00000000-0005-0000-0000-0000D9950000}"/>
    <cellStyle name="Total 3 2 3 2" xfId="37048" xr:uid="{00000000-0005-0000-0000-0000DA950000}"/>
    <cellStyle name="Total 3 2 4" xfId="37049" xr:uid="{00000000-0005-0000-0000-0000DB950000}"/>
    <cellStyle name="Total 3 2 4 2" xfId="37050" xr:uid="{00000000-0005-0000-0000-0000DC950000}"/>
    <cellStyle name="Total 3 2 5" xfId="37051" xr:uid="{00000000-0005-0000-0000-0000DD950000}"/>
    <cellStyle name="Total 3 2 5 2" xfId="37052" xr:uid="{00000000-0005-0000-0000-0000DE950000}"/>
    <cellStyle name="Total 3 2 6" xfId="37053" xr:uid="{00000000-0005-0000-0000-0000DF950000}"/>
    <cellStyle name="Total 3 2 7" xfId="38282" xr:uid="{00000000-0005-0000-0000-0000E0950000}"/>
    <cellStyle name="Total 3 3" xfId="38283" xr:uid="{00000000-0005-0000-0000-0000E1950000}"/>
    <cellStyle name="Total 3 4" xfId="38284" xr:uid="{00000000-0005-0000-0000-0000E2950000}"/>
    <cellStyle name="Total 3 5" xfId="38285" xr:uid="{00000000-0005-0000-0000-0000E3950000}"/>
    <cellStyle name="Total 3 6" xfId="38286" xr:uid="{00000000-0005-0000-0000-0000E4950000}"/>
    <cellStyle name="Total 3 7" xfId="38287" xr:uid="{00000000-0005-0000-0000-0000E5950000}"/>
    <cellStyle name="Total 3 8" xfId="38281" xr:uid="{00000000-0005-0000-0000-0000E6950000}"/>
    <cellStyle name="Total 4" xfId="37054" xr:uid="{00000000-0005-0000-0000-0000E7950000}"/>
    <cellStyle name="Total 4 2" xfId="37055" xr:uid="{00000000-0005-0000-0000-0000E8950000}"/>
    <cellStyle name="Total 4 3" xfId="38288" xr:uid="{00000000-0005-0000-0000-0000E9950000}"/>
    <cellStyle name="Total 5" xfId="37056" xr:uid="{00000000-0005-0000-0000-0000EA950000}"/>
    <cellStyle name="Total 5 2" xfId="37057" xr:uid="{00000000-0005-0000-0000-0000EB950000}"/>
    <cellStyle name="Total 5 3" xfId="38289" xr:uid="{00000000-0005-0000-0000-0000EC950000}"/>
    <cellStyle name="Total 6" xfId="37058" xr:uid="{00000000-0005-0000-0000-0000ED950000}"/>
    <cellStyle name="Total 6 2" xfId="37059" xr:uid="{00000000-0005-0000-0000-0000EE950000}"/>
    <cellStyle name="Total 6 3" xfId="38290" xr:uid="{00000000-0005-0000-0000-0000EF950000}"/>
    <cellStyle name="Total 7" xfId="37060" xr:uid="{00000000-0005-0000-0000-0000F0950000}"/>
    <cellStyle name="Total 7 2" xfId="37061" xr:uid="{00000000-0005-0000-0000-0000F1950000}"/>
    <cellStyle name="Total 7 3" xfId="38291" xr:uid="{00000000-0005-0000-0000-0000F2950000}"/>
    <cellStyle name="Total 8" xfId="38292" xr:uid="{00000000-0005-0000-0000-0000F3950000}"/>
    <cellStyle name="Total 9" xfId="38293" xr:uid="{00000000-0005-0000-0000-0000F4950000}"/>
    <cellStyle name="unit" xfId="37062" xr:uid="{00000000-0005-0000-0000-0000F5950000}"/>
    <cellStyle name="Unprot" xfId="41" xr:uid="{00000000-0005-0000-0000-0000F6950000}"/>
    <cellStyle name="Unprot 2" xfId="38405" xr:uid="{00000000-0005-0000-0000-0000F7950000}"/>
    <cellStyle name="Unprot$" xfId="42" xr:uid="{00000000-0005-0000-0000-0000F8950000}"/>
    <cellStyle name="Unprot$ 2" xfId="37063" xr:uid="{00000000-0005-0000-0000-0000F9950000}"/>
    <cellStyle name="Unprotect" xfId="43" xr:uid="{00000000-0005-0000-0000-0000FA950000}"/>
    <cellStyle name="UserInput" xfId="38294" xr:uid="{00000000-0005-0000-0000-0000FB950000}"/>
    <cellStyle name="UserInput 2" xfId="38295" xr:uid="{00000000-0005-0000-0000-0000FC950000}"/>
    <cellStyle name="UserInput 3" xfId="38296" xr:uid="{00000000-0005-0000-0000-0000FD950000}"/>
    <cellStyle name="UserInput 4" xfId="38297" xr:uid="{00000000-0005-0000-0000-0000FE950000}"/>
    <cellStyle name="volt" xfId="37064" xr:uid="{00000000-0005-0000-0000-0000FF950000}"/>
    <cellStyle name="Währung [0]_Compiling Utility Macros" xfId="44" xr:uid="{00000000-0005-0000-0000-000000960000}"/>
    <cellStyle name="Währung_Compiling Utility Macros" xfId="45" xr:uid="{00000000-0005-0000-0000-000001960000}"/>
    <cellStyle name="Warning Text 2" xfId="37065" xr:uid="{00000000-0005-0000-0000-000002960000}"/>
    <cellStyle name="Warning Text 2 2" xfId="37066" xr:uid="{00000000-0005-0000-0000-000003960000}"/>
    <cellStyle name="Warning Text 3" xfId="37067" xr:uid="{00000000-0005-0000-0000-000004960000}"/>
    <cellStyle name="Watt" xfId="37068" xr:uid="{00000000-0005-0000-0000-000005960000}"/>
    <cellStyle name="wrap" xfId="38298" xr:uid="{00000000-0005-0000-0000-000006960000}"/>
  </cellStyles>
  <dxfs count="0"/>
  <tableStyles count="0" defaultTableStyle="TableStyleMedium2" defaultPivotStyle="PivotStyleLight16"/>
  <colors>
    <mruColors>
      <color rgb="FF16A837"/>
      <color rgb="FFF5F5F5"/>
      <color rgb="FFE5E5E5"/>
      <color rgb="FF214ADE"/>
      <color rgb="FFEDE7DE"/>
      <color rgb="FF7AB800"/>
      <color rgb="FF003045"/>
      <color rgb="FF666666"/>
      <color rgb="FFCC00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6</xdr:col>
      <xdr:colOff>219075</xdr:colOff>
      <xdr:row>68</xdr:row>
      <xdr:rowOff>152400</xdr:rowOff>
    </xdr:from>
    <xdr:to>
      <xdr:col>9</xdr:col>
      <xdr:colOff>584835</xdr:colOff>
      <xdr:row>71</xdr:row>
      <xdr:rowOff>12813</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76675" y="11506200"/>
          <a:ext cx="2194560" cy="4033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19049</xdr:colOff>
      <xdr:row>1</xdr:row>
      <xdr:rowOff>28576</xdr:rowOff>
    </xdr:from>
    <xdr:to>
      <xdr:col>17</xdr:col>
      <xdr:colOff>609599</xdr:colOff>
      <xdr:row>22</xdr:row>
      <xdr:rowOff>466726</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219074" y="219076"/>
          <a:ext cx="8286750" cy="4838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0">
              <a:solidFill>
                <a:sysClr val="windowText" lastClr="000000"/>
              </a:solidFill>
              <a:effectLst/>
              <a:latin typeface="Arial" pitchFamily="34" charset="0"/>
              <a:ea typeface="+mn-ea"/>
              <a:cs typeface="Arial" pitchFamily="34" charset="0"/>
            </a:rPr>
            <a:t>AES Indiana Business Rebates &amp; Incentives Program</a:t>
          </a:r>
        </a:p>
        <a:p>
          <a:r>
            <a:rPr lang="en-US" sz="2400" b="0" baseline="0">
              <a:solidFill>
                <a:sysClr val="windowText" lastClr="000000"/>
              </a:solidFill>
              <a:effectLst/>
              <a:latin typeface="Arial" pitchFamily="34" charset="0"/>
              <a:ea typeface="+mn-ea"/>
              <a:cs typeface="Arial" pitchFamily="34" charset="0"/>
            </a:rPr>
            <a:t>Compressed Air Savings Calculator</a:t>
          </a:r>
        </a:p>
        <a:p>
          <a:endParaRPr lang="en-US" sz="1100" baseline="0">
            <a:solidFill>
              <a:sysClr val="windowText" lastClr="000000"/>
            </a:solidFill>
            <a:effectLst/>
            <a:latin typeface="Arial" pitchFamily="34" charset="0"/>
            <a:ea typeface="+mn-ea"/>
            <a:cs typeface="Arial" pitchFamily="34" charset="0"/>
          </a:endParaRPr>
        </a:p>
        <a:p>
          <a:r>
            <a:rPr lang="en-US" sz="1000" baseline="0">
              <a:solidFill>
                <a:sysClr val="windowText" lastClr="000000"/>
              </a:solidFill>
              <a:effectLst/>
              <a:latin typeface="Arial" pitchFamily="34" charset="0"/>
              <a:ea typeface="+mn-ea"/>
              <a:cs typeface="Arial" pitchFamily="34" charset="0"/>
            </a:rPr>
            <a:t>Welcome. This document has been prepared by CLEAResult. </a:t>
          </a:r>
        </a:p>
        <a:p>
          <a:r>
            <a:rPr lang="en-US" sz="1000" baseline="0">
              <a:solidFill>
                <a:sysClr val="windowText" lastClr="000000"/>
              </a:solidFill>
              <a:effectLst/>
              <a:latin typeface="Arial" pitchFamily="34" charset="0"/>
              <a:ea typeface="+mn-ea"/>
              <a:cs typeface="Arial" pitchFamily="34" charset="0"/>
            </a:rPr>
            <a:t>The purpose of this spreadsheet is to determine the savings from repairing leaks in a compressed air system.</a:t>
          </a:r>
          <a:endParaRPr lang="en-US" sz="1000">
            <a:solidFill>
              <a:sysClr val="windowText" lastClr="000000"/>
            </a:solidFill>
            <a:effectLst/>
            <a:latin typeface="Arial" panose="020B0604020202020204" pitchFamily="34" charset="0"/>
            <a:cs typeface="Arial" panose="020B0604020202020204" pitchFamily="34" charset="0"/>
          </a:endParaRPr>
        </a:p>
        <a:p>
          <a:endParaRPr lang="en-US" sz="1100" b="1" baseline="0">
            <a:solidFill>
              <a:sysClr val="windowText" lastClr="000000"/>
            </a:solidFill>
            <a:effectLst/>
            <a:latin typeface="Arial" panose="020B0604020202020204" pitchFamily="34" charset="0"/>
            <a:ea typeface="+mn-ea"/>
            <a:cs typeface="Arial" panose="020B0604020202020204" pitchFamily="34" charset="0"/>
          </a:endParaRPr>
        </a:p>
        <a:p>
          <a:r>
            <a:rPr lang="en-US" sz="1000" b="1" i="0" baseline="0">
              <a:solidFill>
                <a:sysClr val="windowText" lastClr="000000"/>
              </a:solidFill>
              <a:effectLst/>
              <a:latin typeface="Arial" panose="020B0604020202020204" pitchFamily="34" charset="0"/>
              <a:ea typeface="+mn-ea"/>
              <a:cs typeface="Arial" panose="020B0604020202020204" pitchFamily="34" charset="0"/>
            </a:rPr>
            <a:t>1. </a:t>
          </a:r>
          <a:r>
            <a:rPr lang="en-US" sz="1000" i="0" baseline="0">
              <a:solidFill>
                <a:sysClr val="windowText" lastClr="000000"/>
              </a:solidFill>
              <a:effectLst/>
              <a:latin typeface="Arial" panose="020B0604020202020204" pitchFamily="34" charset="0"/>
              <a:ea typeface="+mn-ea"/>
              <a:cs typeface="Arial" panose="020B0604020202020204" pitchFamily="34" charset="0"/>
            </a:rPr>
            <a:t>For Leak Repairs, enter overall system information on the 'Equipment Inventory' and 'Leak Repair Summary' tabs and enter each leak on the 'Leak List' tab.</a:t>
          </a:r>
        </a:p>
        <a:p>
          <a:r>
            <a:rPr lang="en-US" sz="1000" b="1" i="0" baseline="0">
              <a:solidFill>
                <a:sysClr val="windowText" lastClr="000000"/>
              </a:solidFill>
              <a:effectLst/>
              <a:latin typeface="Arial" panose="020B0604020202020204" pitchFamily="34" charset="0"/>
              <a:ea typeface="+mn-ea"/>
              <a:cs typeface="Arial" panose="020B0604020202020204" pitchFamily="34" charset="0"/>
            </a:rPr>
            <a:t>2. </a:t>
          </a:r>
          <a:r>
            <a:rPr lang="en-US" sz="1000" b="0" i="0" baseline="0">
              <a:solidFill>
                <a:sysClr val="windowText" lastClr="000000"/>
              </a:solidFill>
              <a:effectLst/>
              <a:latin typeface="Arial" panose="020B0604020202020204" pitchFamily="34" charset="0"/>
              <a:ea typeface="+mn-ea"/>
              <a:cs typeface="Arial" panose="020B0604020202020204" pitchFamily="34" charset="0"/>
            </a:rPr>
            <a:t>The 'Leak List of Printing' tab is formatted to print to be provider to the customer for easy of repairing identified leaks.</a:t>
          </a:r>
        </a:p>
        <a:p>
          <a:r>
            <a:rPr lang="en-US" sz="1000" b="1" i="0" baseline="0">
              <a:solidFill>
                <a:sysClr val="windowText" lastClr="000000"/>
              </a:solidFill>
              <a:effectLst/>
              <a:latin typeface="Arial" panose="020B0604020202020204" pitchFamily="34" charset="0"/>
              <a:ea typeface="+mn-ea"/>
              <a:cs typeface="Arial" panose="020B0604020202020204" pitchFamily="34" charset="0"/>
            </a:rPr>
            <a:t>3. </a:t>
          </a:r>
          <a:r>
            <a:rPr lang="en-US" sz="1000" i="0" baseline="0">
              <a:solidFill>
                <a:sysClr val="windowText" lastClr="000000"/>
              </a:solidFill>
              <a:effectLst/>
              <a:latin typeface="Arial" panose="020B0604020202020204" pitchFamily="34" charset="0"/>
              <a:ea typeface="+mn-ea"/>
              <a:cs typeface="Arial" panose="020B0604020202020204" pitchFamily="34" charset="0"/>
            </a:rPr>
            <a:t>All required fields must be filled in for savings to be properly displayed.</a:t>
          </a:r>
        </a:p>
        <a:p>
          <a:pPr eaLnBrk="1" fontAlgn="auto" latinLnBrk="0" hangingPunct="1"/>
          <a:r>
            <a:rPr lang="en-US" sz="1000" b="1" i="0" baseline="0">
              <a:solidFill>
                <a:sysClr val="windowText" lastClr="000000"/>
              </a:solidFill>
              <a:effectLst/>
              <a:latin typeface="Arial" panose="020B0604020202020204" pitchFamily="34" charset="0"/>
              <a:ea typeface="+mn-ea"/>
              <a:cs typeface="Arial" panose="020B0604020202020204" pitchFamily="34" charset="0"/>
            </a:rPr>
            <a:t>4.</a:t>
          </a:r>
          <a:r>
            <a:rPr lang="en-US" sz="1000" b="0" i="0" baseline="0">
              <a:solidFill>
                <a:sysClr val="windowText" lastClr="000000"/>
              </a:solidFill>
              <a:effectLst/>
              <a:latin typeface="Arial" panose="020B0604020202020204" pitchFamily="34" charset="0"/>
              <a:ea typeface="+mn-ea"/>
              <a:cs typeface="Arial" panose="020B0604020202020204" pitchFamily="34" charset="0"/>
            </a:rPr>
            <a:t> A summary of savings from each implemented measure can be found on the 'Compressed Air Savings Summary' tab. Input a utility rate ($/kWh) and project cost, to display the estimated incentive.</a:t>
          </a:r>
          <a:endParaRPr lang="en-US" sz="1000" b="1" i="0" baseline="0">
            <a:solidFill>
              <a:sysClr val="windowText" lastClr="000000"/>
            </a:solidFill>
            <a:effectLst/>
            <a:latin typeface="Arial" panose="020B0604020202020204" pitchFamily="34" charset="0"/>
            <a:ea typeface="+mn-ea"/>
            <a:cs typeface="Arial" panose="020B0604020202020204" pitchFamily="34" charset="0"/>
          </a:endParaRPr>
        </a:p>
        <a:p>
          <a:r>
            <a:rPr lang="en-US" sz="1000" b="1" i="0" baseline="0">
              <a:solidFill>
                <a:sysClr val="windowText" lastClr="000000"/>
              </a:solidFill>
              <a:effectLst/>
              <a:latin typeface="Arial" panose="020B0604020202020204" pitchFamily="34" charset="0"/>
              <a:ea typeface="+mn-ea"/>
              <a:cs typeface="Arial" panose="020B0604020202020204" pitchFamily="34" charset="0"/>
            </a:rPr>
            <a:t>5. </a:t>
          </a:r>
          <a:r>
            <a:rPr lang="en-US" sz="1000" b="0" i="0" baseline="0">
              <a:solidFill>
                <a:sysClr val="windowText" lastClr="000000"/>
              </a:solidFill>
              <a:effectLst/>
              <a:latin typeface="Arial" panose="020B0604020202020204" pitchFamily="34" charset="0"/>
              <a:ea typeface="+mn-ea"/>
              <a:cs typeface="Arial" panose="020B0604020202020204" pitchFamily="34" charset="0"/>
            </a:rPr>
            <a:t>For technical support on this tool contact </a:t>
          </a:r>
          <a:r>
            <a:rPr lang="en-US" sz="1000" u="sng">
              <a:solidFill>
                <a:srgbClr val="214ADE"/>
              </a:solidFill>
              <a:effectLst/>
              <a:latin typeface="Arial" panose="020B0604020202020204" pitchFamily="34" charset="0"/>
              <a:ea typeface="+mn-ea"/>
              <a:cs typeface="Arial" panose="020B0604020202020204" pitchFamily="34" charset="0"/>
            </a:rPr>
            <a:t>custom@aesindianarebates.com</a:t>
          </a:r>
          <a:r>
            <a:rPr lang="en-US" sz="1000" u="none">
              <a:solidFill>
                <a:sysClr val="windowText" lastClr="000000"/>
              </a:solidFill>
              <a:effectLst/>
              <a:latin typeface="Arial" panose="020B0604020202020204" pitchFamily="34" charset="0"/>
              <a:ea typeface="+mn-ea"/>
              <a:cs typeface="Arial" panose="020B0604020202020204" pitchFamily="34" charset="0"/>
            </a:rPr>
            <a:t>.</a:t>
          </a:r>
          <a:endParaRPr lang="en-US" sz="1000" b="0" i="0" u="none" baseline="0">
            <a:solidFill>
              <a:sysClr val="windowText" lastClr="000000"/>
            </a:solidFill>
            <a:effectLst/>
            <a:latin typeface="Arial" panose="020B0604020202020204" pitchFamily="34" charset="0"/>
            <a:ea typeface="+mn-ea"/>
            <a:cs typeface="Arial" panose="020B0604020202020204" pitchFamily="34" charset="0"/>
          </a:endParaRPr>
        </a:p>
        <a:p>
          <a:endParaRPr lang="en-US" sz="1100" i="1" baseline="0">
            <a:solidFill>
              <a:sysClr val="windowText" lastClr="000000"/>
            </a:solidFill>
            <a:effectLst/>
            <a:latin typeface="Arial" panose="020B0604020202020204" pitchFamily="34" charset="0"/>
            <a:ea typeface="+mn-ea"/>
            <a:cs typeface="Arial" panose="020B0604020202020204" pitchFamily="34" charset="0"/>
          </a:endParaRPr>
        </a:p>
        <a:p>
          <a:pPr eaLnBrk="1" fontAlgn="auto" latinLnBrk="0" hangingPunct="1"/>
          <a:r>
            <a:rPr lang="en-US" sz="1000" b="0" i="1" baseline="0">
              <a:solidFill>
                <a:sysClr val="windowText" lastClr="000000"/>
              </a:solidFill>
              <a:effectLst/>
              <a:latin typeface="Arial" panose="020B0604020202020204" pitchFamily="34" charset="0"/>
              <a:ea typeface="+mn-ea"/>
              <a:cs typeface="Arial" panose="020B0604020202020204" pitchFamily="34" charset="0"/>
            </a:rPr>
            <a:t>Please Note: </a:t>
          </a:r>
          <a:r>
            <a:rPr lang="en-US" sz="1000" i="1" baseline="0">
              <a:solidFill>
                <a:sysClr val="windowText" lastClr="000000"/>
              </a:solidFill>
              <a:effectLst/>
              <a:latin typeface="Arial" panose="020B0604020202020204" pitchFamily="34" charset="0"/>
              <a:ea typeface="+mn-ea"/>
              <a:cs typeface="Arial" panose="020B0604020202020204" pitchFamily="34" charset="0"/>
            </a:rPr>
            <a:t>This calculator is used for estimating savings and does not guarantee the estimated incentive. The methodology presented in this calculator is deemed acceptable for the AES Indiana Custom Incentives program. However, the</a:t>
          </a:r>
          <a:r>
            <a:rPr lang="en-US" sz="1000" b="0" i="1" baseline="0">
              <a:solidFill>
                <a:sysClr val="windowText" lastClr="000000"/>
              </a:solidFill>
              <a:effectLst/>
              <a:latin typeface="Arial" panose="020B0604020202020204" pitchFamily="34" charset="0"/>
              <a:ea typeface="+mn-ea"/>
              <a:cs typeface="Arial" panose="020B0604020202020204" pitchFamily="34" charset="0"/>
            </a:rPr>
            <a:t> assumptions used by the applicant to calculate the annual savings will be reviewed by the AES Indiana Custom Incentives program, which is solely responsible for the final determination of the annual energy savings to be used in calculating the incentive amount. The program also reserves the right to require the applicant to conduct specific measurement and verification activities, including monitoring both before and after the retrofit, and to base the incentive payment on the results of these activities.	</a:t>
          </a:r>
          <a:endParaRPr lang="en-US" sz="1000" i="1">
            <a:solidFill>
              <a:sysClr val="windowText" lastClr="000000"/>
            </a:solidFill>
            <a:effectLst/>
            <a:latin typeface="Arial" panose="020B0604020202020204" pitchFamily="34" charset="0"/>
            <a:cs typeface="Arial" panose="020B0604020202020204" pitchFamily="34" charset="0"/>
          </a:endParaRPr>
        </a:p>
        <a:p>
          <a:endParaRPr lang="en-US" sz="1100" i="1" baseline="0">
            <a:solidFill>
              <a:sysClr val="windowText" lastClr="000000"/>
            </a:solidFill>
            <a:effectLst/>
            <a:latin typeface="Arial" pitchFamily="34" charset="0"/>
            <a:ea typeface="+mn-ea"/>
            <a:cs typeface="Arial" pitchFamily="34" charset="0"/>
          </a:endParaRPr>
        </a:p>
        <a:p>
          <a:pPr eaLnBrk="1" fontAlgn="auto" latinLnBrk="0" hangingPunct="1"/>
          <a:r>
            <a:rPr lang="en-US" sz="1000" i="1" baseline="0">
              <a:solidFill>
                <a:sysClr val="windowText" lastClr="000000"/>
              </a:solidFill>
              <a:effectLst/>
              <a:latin typeface="Arial" pitchFamily="34" charset="0"/>
              <a:ea typeface="+mn-ea"/>
              <a:cs typeface="Arial" pitchFamily="34" charset="0"/>
            </a:rPr>
            <a:t>The incentive amount for compressed air leak audits and repairs is:</a:t>
          </a:r>
        </a:p>
        <a:p>
          <a:pPr eaLnBrk="1" fontAlgn="auto" latinLnBrk="0" hangingPunct="1"/>
          <a:r>
            <a:rPr lang="en-US" sz="1000" i="1" baseline="0">
              <a:solidFill>
                <a:sysClr val="windowText" lastClr="000000"/>
              </a:solidFill>
              <a:effectLst/>
              <a:latin typeface="Arial" pitchFamily="34" charset="0"/>
              <a:ea typeface="+mn-ea"/>
              <a:cs typeface="Arial" pitchFamily="34" charset="0"/>
            </a:rPr>
            <a:t>1. Customer will receive an incentive of $0.08 per kWh/yr saved up to 100% of the total project cost. Eligible project cost includes: leak audit cost, material repair costs, and non-internal labor repair costs. </a:t>
          </a:r>
        </a:p>
        <a:p>
          <a:pPr eaLnBrk="1" fontAlgn="auto" latinLnBrk="0" hangingPunct="1"/>
          <a:r>
            <a:rPr lang="en-US" sz="1000" i="1" baseline="0">
              <a:solidFill>
                <a:sysClr val="windowText" lastClr="000000"/>
              </a:solidFill>
              <a:effectLst/>
              <a:latin typeface="Arial" pitchFamily="34" charset="0"/>
              <a:ea typeface="+mn-ea"/>
              <a:cs typeface="Arial" pitchFamily="34" charset="0"/>
            </a:rPr>
            <a:t>2. Total combined custom and prescriptive incentives are capped at $1,000,000 per customer per calendar year per facility. </a:t>
          </a:r>
        </a:p>
      </xdr:txBody>
    </xdr:sp>
    <xdr:clientData/>
  </xdr:twoCellAnchor>
  <xdr:twoCellAnchor editAs="oneCell">
    <xdr:from>
      <xdr:col>14</xdr:col>
      <xdr:colOff>190500</xdr:colOff>
      <xdr:row>23</xdr:row>
      <xdr:rowOff>76200</xdr:rowOff>
    </xdr:from>
    <xdr:to>
      <xdr:col>17</xdr:col>
      <xdr:colOff>565785</xdr:colOff>
      <xdr:row>24</xdr:row>
      <xdr:rowOff>289038</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267450" y="5086350"/>
          <a:ext cx="2194560" cy="4033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523875</xdr:colOff>
      <xdr:row>35</xdr:row>
      <xdr:rowOff>66675</xdr:rowOff>
    </xdr:from>
    <xdr:to>
      <xdr:col>6</xdr:col>
      <xdr:colOff>13335</xdr:colOff>
      <xdr:row>37</xdr:row>
      <xdr:rowOff>108063</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43575" y="7410450"/>
          <a:ext cx="2194560" cy="40333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8</xdr:col>
      <xdr:colOff>36287</xdr:colOff>
      <xdr:row>1</xdr:row>
      <xdr:rowOff>459</xdr:rowOff>
    </xdr:from>
    <xdr:to>
      <xdr:col>18</xdr:col>
      <xdr:colOff>428625</xdr:colOff>
      <xdr:row>25</xdr:row>
      <xdr:rowOff>52918</xdr:rowOff>
    </xdr:to>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12768037" y="190959"/>
          <a:ext cx="10446505" cy="476204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ysClr val="windowText" lastClr="000000"/>
              </a:solidFill>
              <a:effectLst/>
              <a:latin typeface="Arial" panose="020B0604020202020204" pitchFamily="34" charset="0"/>
              <a:ea typeface="+mn-ea"/>
              <a:cs typeface="Arial" panose="020B0604020202020204" pitchFamily="34" charset="0"/>
            </a:rPr>
            <a:t>Overview</a:t>
          </a:r>
        </a:p>
        <a:p>
          <a:r>
            <a:rPr lang="en-US" sz="1100" b="0" i="0" u="none" strike="noStrike">
              <a:solidFill>
                <a:sysClr val="windowText" lastClr="000000"/>
              </a:solidFill>
              <a:effectLst/>
              <a:latin typeface="Arial" panose="020B0604020202020204" pitchFamily="34" charset="0"/>
              <a:ea typeface="+mn-ea"/>
              <a:cs typeface="Arial" panose="020B0604020202020204" pitchFamily="34" charset="0"/>
            </a:rPr>
            <a:t>This workbook tab is meant to help </a:t>
          </a:r>
          <a:r>
            <a:rPr lang="en-US" sz="1100" b="0" i="0" u="none" strike="noStrike" baseline="0">
              <a:solidFill>
                <a:sysClr val="windowText" lastClr="000000"/>
              </a:solidFill>
              <a:effectLst/>
              <a:latin typeface="Arial" panose="020B0604020202020204" pitchFamily="34" charset="0"/>
              <a:ea typeface="+mn-ea"/>
              <a:cs typeface="Arial" panose="020B0604020202020204" pitchFamily="34" charset="0"/>
            </a:rPr>
            <a:t>q</a:t>
          </a:r>
          <a:r>
            <a:rPr lang="en-US" sz="1100" b="0" i="0" u="none" strike="noStrike">
              <a:solidFill>
                <a:sysClr val="windowText" lastClr="000000"/>
              </a:solidFill>
              <a:effectLst/>
              <a:latin typeface="Arial" panose="020B0604020202020204" pitchFamily="34" charset="0"/>
              <a:ea typeface="+mn-ea"/>
              <a:cs typeface="Arial" panose="020B0604020202020204" pitchFamily="34" charset="0"/>
            </a:rPr>
            <a:t>uickly and accurately calculate leak savings. </a:t>
          </a:r>
          <a:endParaRPr lang="en-US" sz="1100" b="0" i="0" u="sng" strike="noStrike">
            <a:solidFill>
              <a:sysClr val="windowText" lastClr="000000"/>
            </a:solidFill>
            <a:effectLst/>
            <a:latin typeface="Arial" panose="020B0604020202020204" pitchFamily="34" charset="0"/>
            <a:ea typeface="+mn-ea"/>
            <a:cs typeface="Arial" panose="020B0604020202020204" pitchFamily="34" charset="0"/>
          </a:endParaRPr>
        </a:p>
        <a:p>
          <a:endParaRPr lang="en-US" sz="1100" b="1" i="0" u="sng" strike="noStrike">
            <a:solidFill>
              <a:sysClr val="windowText" lastClr="000000"/>
            </a:solidFill>
            <a:effectLst/>
            <a:latin typeface="Arial" panose="020B0604020202020204" pitchFamily="34" charset="0"/>
            <a:ea typeface="+mn-ea"/>
            <a:cs typeface="Arial" panose="020B0604020202020204" pitchFamily="34" charset="0"/>
          </a:endParaRPr>
        </a:p>
        <a:p>
          <a:r>
            <a:rPr lang="en-US" sz="1100" b="1" i="0" u="none" strike="noStrike">
              <a:solidFill>
                <a:sysClr val="windowText" lastClr="000000"/>
              </a:solidFill>
              <a:effectLst/>
              <a:latin typeface="Arial" panose="020B0604020202020204" pitchFamily="34" charset="0"/>
              <a:ea typeface="+mn-ea"/>
              <a:cs typeface="Arial" panose="020B0604020202020204" pitchFamily="34" charset="0"/>
            </a:rPr>
            <a:t>General Instructions</a:t>
          </a:r>
          <a:r>
            <a:rPr lang="en-US" b="1" u="none">
              <a:solidFill>
                <a:sysClr val="windowText" lastClr="000000"/>
              </a:solidFill>
              <a:latin typeface="Arial" panose="020B0604020202020204" pitchFamily="34" charset="0"/>
              <a:cs typeface="Arial" panose="020B0604020202020204" pitchFamily="34" charset="0"/>
            </a:rPr>
            <a:t> </a:t>
          </a:r>
          <a:endParaRPr lang="en-US" sz="1100" b="1" i="0" u="none" strike="noStrike">
            <a:solidFill>
              <a:sysClr val="windowText" lastClr="000000"/>
            </a:solidFill>
            <a:effectLst/>
            <a:latin typeface="Arial" panose="020B0604020202020204" pitchFamily="34" charset="0"/>
            <a:ea typeface="+mn-ea"/>
            <a:cs typeface="Arial" panose="020B0604020202020204" pitchFamily="34" charset="0"/>
          </a:endParaRPr>
        </a:p>
        <a:p>
          <a:r>
            <a:rPr lang="en-US">
              <a:solidFill>
                <a:sysClr val="windowText" lastClr="000000"/>
              </a:solidFill>
              <a:latin typeface="Arial" panose="020B0604020202020204" pitchFamily="34" charset="0"/>
              <a:cs typeface="Arial" panose="020B0604020202020204" pitchFamily="34" charset="0"/>
            </a:rPr>
            <a:t>P</a:t>
          </a:r>
          <a:r>
            <a:rPr lang="en-US" sz="1100" b="0" i="0" u="none" strike="noStrike">
              <a:solidFill>
                <a:sysClr val="windowText" lastClr="000000"/>
              </a:solidFill>
              <a:effectLst/>
              <a:latin typeface="Arial" panose="020B0604020202020204" pitchFamily="34" charset="0"/>
              <a:ea typeface="+mn-ea"/>
              <a:cs typeface="Arial" panose="020B0604020202020204" pitchFamily="34" charset="0"/>
            </a:rPr>
            <a:t>lease only change the green cells .  Do not change any white cells on this</a:t>
          </a:r>
          <a:r>
            <a:rPr lang="en-US" sz="1100" b="0" i="0" u="none" strike="noStrike" baseline="0">
              <a:solidFill>
                <a:sysClr val="windowText" lastClr="000000"/>
              </a:solidFill>
              <a:effectLst/>
              <a:latin typeface="Arial" panose="020B0604020202020204" pitchFamily="34" charset="0"/>
              <a:ea typeface="+mn-ea"/>
              <a:cs typeface="Arial" panose="020B0604020202020204" pitchFamily="34" charset="0"/>
            </a:rPr>
            <a:t> tab o</a:t>
          </a:r>
          <a:r>
            <a:rPr lang="en-US" sz="1100" b="0" i="0" u="none" strike="noStrike">
              <a:solidFill>
                <a:sysClr val="windowText" lastClr="000000"/>
              </a:solidFill>
              <a:effectLst/>
              <a:latin typeface="Arial" panose="020B0604020202020204" pitchFamily="34" charset="0"/>
              <a:ea typeface="+mn-ea"/>
              <a:cs typeface="Arial" panose="020B0604020202020204" pitchFamily="34" charset="0"/>
            </a:rPr>
            <a:t>r the leak list.  White cells contain formulas and do not need to be modified.  </a:t>
          </a:r>
          <a:r>
            <a:rPr lang="en-US">
              <a:solidFill>
                <a:sysClr val="windowText" lastClr="000000"/>
              </a:solidFill>
              <a:latin typeface="Arial" panose="020B0604020202020204" pitchFamily="34" charset="0"/>
              <a:cs typeface="Arial" panose="020B0604020202020204" pitchFamily="34" charset="0"/>
            </a:rPr>
            <a:t> </a:t>
          </a:r>
          <a:r>
            <a:rPr lang="en-US" sz="1100" b="0" i="0" u="none" strike="noStrike">
              <a:solidFill>
                <a:sysClr val="windowText" lastClr="000000"/>
              </a:solidFill>
              <a:effectLst/>
              <a:latin typeface="Arial" panose="020B0604020202020204" pitchFamily="34" charset="0"/>
              <a:ea typeface="+mn-ea"/>
              <a:cs typeface="Arial" panose="020B0604020202020204" pitchFamily="34" charset="0"/>
            </a:rPr>
            <a:t> </a:t>
          </a:r>
          <a:r>
            <a:rPr lang="en-US">
              <a:solidFill>
                <a:sysClr val="windowText" lastClr="000000"/>
              </a:solidFill>
              <a:latin typeface="Arial" panose="020B0604020202020204" pitchFamily="34" charset="0"/>
              <a:cs typeface="Arial" panose="020B0604020202020204" pitchFamily="34" charset="0"/>
            </a:rPr>
            <a:t> </a:t>
          </a:r>
          <a:r>
            <a:rPr lang="en-US" sz="1100" b="0" i="0" u="none" strike="noStrike">
              <a:solidFill>
                <a:sysClr val="windowText" lastClr="000000"/>
              </a:solidFill>
              <a:effectLst/>
              <a:latin typeface="Arial" panose="020B0604020202020204" pitchFamily="34" charset="0"/>
              <a:ea typeface="+mn-ea"/>
              <a:cs typeface="Arial" panose="020B0604020202020204" pitchFamily="34" charset="0"/>
            </a:rPr>
            <a:t> </a:t>
          </a:r>
          <a:r>
            <a:rPr lang="en-US">
              <a:solidFill>
                <a:sysClr val="windowText" lastClr="000000"/>
              </a:solidFill>
              <a:latin typeface="Arial" panose="020B0604020202020204" pitchFamily="34" charset="0"/>
              <a:cs typeface="Arial" panose="020B0604020202020204" pitchFamily="34" charset="0"/>
            </a:rPr>
            <a:t> </a:t>
          </a:r>
          <a:r>
            <a:rPr lang="en-US" sz="1100" b="0" i="0" u="none" strike="noStrike">
              <a:solidFill>
                <a:sysClr val="windowText" lastClr="000000"/>
              </a:solidFill>
              <a:effectLst/>
              <a:latin typeface="Arial" panose="020B0604020202020204" pitchFamily="34" charset="0"/>
              <a:ea typeface="+mn-ea"/>
              <a:cs typeface="Arial" panose="020B0604020202020204" pitchFamily="34" charset="0"/>
            </a:rPr>
            <a:t> </a:t>
          </a:r>
          <a:r>
            <a:rPr lang="en-US">
              <a:solidFill>
                <a:sysClr val="windowText" lastClr="000000"/>
              </a:solidFill>
              <a:latin typeface="Arial" panose="020B0604020202020204" pitchFamily="34" charset="0"/>
              <a:cs typeface="Arial" panose="020B0604020202020204" pitchFamily="34" charset="0"/>
            </a:rPr>
            <a:t> </a:t>
          </a:r>
          <a:r>
            <a:rPr lang="en-US" sz="1100" b="0" i="0" u="none" strike="noStrike">
              <a:solidFill>
                <a:sysClr val="windowText" lastClr="000000"/>
              </a:solidFill>
              <a:effectLst/>
              <a:latin typeface="Arial" panose="020B0604020202020204" pitchFamily="34" charset="0"/>
              <a:ea typeface="+mn-ea"/>
              <a:cs typeface="Arial" panose="020B0604020202020204" pitchFamily="34" charset="0"/>
            </a:rPr>
            <a:t> </a:t>
          </a:r>
          <a:r>
            <a:rPr lang="en-US">
              <a:solidFill>
                <a:sysClr val="windowText" lastClr="000000"/>
              </a:solidFill>
              <a:latin typeface="Arial" panose="020B0604020202020204" pitchFamily="34" charset="0"/>
              <a:cs typeface="Arial" panose="020B0604020202020204" pitchFamily="34" charset="0"/>
            </a:rPr>
            <a:t> </a:t>
          </a:r>
          <a:r>
            <a:rPr lang="en-US" sz="1100" b="0" i="0" u="none" strike="noStrike">
              <a:solidFill>
                <a:sysClr val="windowText" lastClr="000000"/>
              </a:solidFill>
              <a:effectLst/>
              <a:latin typeface="Arial" panose="020B0604020202020204" pitchFamily="34" charset="0"/>
              <a:ea typeface="+mn-ea"/>
              <a:cs typeface="Arial" panose="020B0604020202020204" pitchFamily="34" charset="0"/>
            </a:rPr>
            <a:t> </a:t>
          </a:r>
          <a:r>
            <a:rPr lang="en-US">
              <a:solidFill>
                <a:sysClr val="windowText" lastClr="000000"/>
              </a:solidFill>
              <a:latin typeface="Arial" panose="020B0604020202020204" pitchFamily="34" charset="0"/>
              <a:cs typeface="Arial" panose="020B0604020202020204" pitchFamily="34" charset="0"/>
            </a:rPr>
            <a:t> </a:t>
          </a:r>
          <a:r>
            <a:rPr lang="en-US" sz="1100" b="0" i="0" u="none" strike="noStrike">
              <a:solidFill>
                <a:sysClr val="windowText" lastClr="000000"/>
              </a:solidFill>
              <a:effectLst/>
              <a:latin typeface="Arial" panose="020B0604020202020204" pitchFamily="34" charset="0"/>
              <a:ea typeface="+mn-ea"/>
              <a:cs typeface="Arial" panose="020B0604020202020204" pitchFamily="34" charset="0"/>
            </a:rPr>
            <a:t> </a:t>
          </a:r>
          <a:r>
            <a:rPr lang="en-US">
              <a:solidFill>
                <a:sysClr val="windowText" lastClr="000000"/>
              </a:solidFill>
              <a:latin typeface="Arial" panose="020B0604020202020204" pitchFamily="34" charset="0"/>
              <a:cs typeface="Arial" panose="020B0604020202020204" pitchFamily="34" charset="0"/>
            </a:rPr>
            <a:t> </a:t>
          </a:r>
          <a:r>
            <a:rPr lang="en-US" sz="1100" b="0" i="0" u="none" strike="noStrike">
              <a:solidFill>
                <a:sysClr val="windowText" lastClr="000000"/>
              </a:solidFill>
              <a:effectLst/>
              <a:latin typeface="Arial" panose="020B0604020202020204" pitchFamily="34" charset="0"/>
              <a:ea typeface="+mn-ea"/>
              <a:cs typeface="Arial" panose="020B0604020202020204" pitchFamily="34" charset="0"/>
            </a:rPr>
            <a:t> </a:t>
          </a:r>
          <a:r>
            <a:rPr lang="en-US">
              <a:solidFill>
                <a:sysClr val="windowText" lastClr="000000"/>
              </a:solidFill>
              <a:latin typeface="Arial" panose="020B0604020202020204" pitchFamily="34" charset="0"/>
              <a:cs typeface="Arial" panose="020B0604020202020204" pitchFamily="34" charset="0"/>
            </a:rPr>
            <a:t> </a:t>
          </a:r>
          <a:r>
            <a:rPr lang="en-US" sz="1100" b="0" i="0" u="none" strike="noStrike">
              <a:solidFill>
                <a:sysClr val="windowText" lastClr="000000"/>
              </a:solidFill>
              <a:effectLst/>
              <a:latin typeface="Arial" panose="020B0604020202020204" pitchFamily="34" charset="0"/>
              <a:ea typeface="+mn-ea"/>
              <a:cs typeface="Arial" panose="020B0604020202020204" pitchFamily="34" charset="0"/>
            </a:rPr>
            <a:t> </a:t>
          </a:r>
          <a:r>
            <a:rPr lang="en-US">
              <a:solidFill>
                <a:sysClr val="windowText" lastClr="000000"/>
              </a:solidFill>
              <a:latin typeface="Arial" panose="020B0604020202020204" pitchFamily="34" charset="0"/>
              <a:cs typeface="Arial" panose="020B0604020202020204" pitchFamily="34" charset="0"/>
            </a:rPr>
            <a:t> </a:t>
          </a:r>
          <a:r>
            <a:rPr lang="en-US" sz="1100" b="0" i="0" u="none" strike="noStrike">
              <a:solidFill>
                <a:sysClr val="windowText" lastClr="000000"/>
              </a:solidFill>
              <a:effectLst/>
              <a:latin typeface="Arial" panose="020B0604020202020204" pitchFamily="34" charset="0"/>
              <a:ea typeface="+mn-ea"/>
              <a:cs typeface="Arial" panose="020B0604020202020204" pitchFamily="34" charset="0"/>
            </a:rPr>
            <a:t> </a:t>
          </a:r>
          <a:r>
            <a:rPr lang="en-US">
              <a:solidFill>
                <a:sysClr val="windowText" lastClr="000000"/>
              </a:solidFill>
              <a:latin typeface="Arial" panose="020B0604020202020204" pitchFamily="34" charset="0"/>
              <a:cs typeface="Arial" panose="020B0604020202020204" pitchFamily="34" charset="0"/>
            </a:rPr>
            <a:t> </a:t>
          </a:r>
          <a:r>
            <a:rPr lang="en-US" sz="1100" b="0" i="0" u="none" strike="noStrike">
              <a:solidFill>
                <a:sysClr val="windowText" lastClr="000000"/>
              </a:solidFill>
              <a:effectLst/>
              <a:latin typeface="Arial" panose="020B0604020202020204" pitchFamily="34" charset="0"/>
              <a:ea typeface="+mn-ea"/>
              <a:cs typeface="Arial" panose="020B0604020202020204" pitchFamily="34" charset="0"/>
            </a:rPr>
            <a:t> </a:t>
          </a:r>
          <a:r>
            <a:rPr lang="en-US">
              <a:solidFill>
                <a:sysClr val="windowText" lastClr="000000"/>
              </a:solidFill>
              <a:latin typeface="Arial" panose="020B0604020202020204" pitchFamily="34" charset="0"/>
              <a:cs typeface="Arial" panose="020B0604020202020204" pitchFamily="34" charset="0"/>
            </a:rPr>
            <a:t> </a:t>
          </a:r>
          <a:r>
            <a:rPr lang="en-US" sz="1100" b="0" i="0" u="none" strike="noStrike">
              <a:solidFill>
                <a:sysClr val="windowText" lastClr="000000"/>
              </a:solidFill>
              <a:effectLst/>
              <a:latin typeface="Arial" panose="020B0604020202020204" pitchFamily="34" charset="0"/>
              <a:ea typeface="+mn-ea"/>
              <a:cs typeface="Arial" panose="020B0604020202020204" pitchFamily="34" charset="0"/>
            </a:rPr>
            <a:t> </a:t>
          </a:r>
          <a:r>
            <a:rPr lang="en-US">
              <a:solidFill>
                <a:sysClr val="windowText" lastClr="000000"/>
              </a:solidFill>
              <a:latin typeface="Arial" panose="020B0604020202020204" pitchFamily="34" charset="0"/>
              <a:cs typeface="Arial" panose="020B0604020202020204" pitchFamily="34" charset="0"/>
            </a:rPr>
            <a:t> </a:t>
          </a:r>
        </a:p>
        <a:p>
          <a:endParaRPr lang="en-US" sz="1100" b="0" i="0" u="sng" strike="noStrike">
            <a:solidFill>
              <a:sysClr val="windowText" lastClr="000000"/>
            </a:solidFill>
            <a:effectLst/>
            <a:latin typeface="Arial" panose="020B0604020202020204" pitchFamily="34" charset="0"/>
            <a:ea typeface="+mn-ea"/>
            <a:cs typeface="Arial" panose="020B0604020202020204" pitchFamily="34" charset="0"/>
          </a:endParaRPr>
        </a:p>
        <a:p>
          <a:r>
            <a:rPr lang="en-US" sz="1100" b="1" i="0" u="none" strike="noStrike">
              <a:solidFill>
                <a:sysClr val="windowText" lastClr="000000"/>
              </a:solidFill>
              <a:effectLst/>
              <a:latin typeface="Arial" panose="020B0604020202020204" pitchFamily="34" charset="0"/>
              <a:ea typeface="+mn-ea"/>
              <a:cs typeface="Arial" panose="020B0604020202020204" pitchFamily="34" charset="0"/>
            </a:rPr>
            <a:t>Data Entry Instructions</a:t>
          </a:r>
          <a:r>
            <a:rPr lang="en-US" b="1" u="none">
              <a:solidFill>
                <a:sysClr val="windowText" lastClr="000000"/>
              </a:solidFill>
              <a:latin typeface="Arial" panose="020B0604020202020204" pitchFamily="34" charset="0"/>
              <a:cs typeface="Arial" panose="020B0604020202020204" pitchFamily="34" charset="0"/>
            </a:rPr>
            <a:t> </a:t>
          </a:r>
          <a:r>
            <a:rPr lang="en-US" sz="1100" b="1" i="0" u="none" strike="noStrike">
              <a:solidFill>
                <a:sysClr val="windowText" lastClr="000000"/>
              </a:solidFill>
              <a:effectLst/>
              <a:latin typeface="Arial" panose="020B0604020202020204" pitchFamily="34" charset="0"/>
              <a:ea typeface="+mn-ea"/>
              <a:cs typeface="Arial" panose="020B0604020202020204" pitchFamily="34" charset="0"/>
            </a:rPr>
            <a:t> </a:t>
          </a:r>
          <a:r>
            <a:rPr lang="en-US" b="1" u="none">
              <a:solidFill>
                <a:sysClr val="windowText" lastClr="000000"/>
              </a:solidFill>
              <a:latin typeface="Arial" panose="020B0604020202020204" pitchFamily="34" charset="0"/>
              <a:cs typeface="Arial" panose="020B0604020202020204" pitchFamily="34" charset="0"/>
            </a:rPr>
            <a:t> </a:t>
          </a:r>
          <a:r>
            <a:rPr lang="en-US" sz="1100" b="1" i="0" u="none" strike="noStrike">
              <a:solidFill>
                <a:sysClr val="windowText" lastClr="000000"/>
              </a:solidFill>
              <a:effectLst/>
              <a:latin typeface="Arial" panose="020B0604020202020204" pitchFamily="34" charset="0"/>
              <a:ea typeface="+mn-ea"/>
              <a:cs typeface="Arial" panose="020B0604020202020204" pitchFamily="34" charset="0"/>
            </a:rPr>
            <a:t> </a:t>
          </a:r>
          <a:r>
            <a:rPr lang="en-US" b="1" u="none">
              <a:solidFill>
                <a:sysClr val="windowText" lastClr="000000"/>
              </a:solidFill>
              <a:latin typeface="Arial" panose="020B0604020202020204" pitchFamily="34" charset="0"/>
              <a:cs typeface="Arial" panose="020B0604020202020204" pitchFamily="34" charset="0"/>
            </a:rPr>
            <a:t> </a:t>
          </a:r>
          <a:r>
            <a:rPr lang="en-US" sz="1100" b="1" i="0" u="none" strike="noStrike">
              <a:solidFill>
                <a:sysClr val="windowText" lastClr="000000"/>
              </a:solidFill>
              <a:effectLst/>
              <a:latin typeface="Arial" panose="020B0604020202020204" pitchFamily="34" charset="0"/>
              <a:ea typeface="+mn-ea"/>
              <a:cs typeface="Arial" panose="020B0604020202020204" pitchFamily="34" charset="0"/>
            </a:rPr>
            <a:t> </a:t>
          </a:r>
          <a:r>
            <a:rPr lang="en-US" b="1" u="none">
              <a:solidFill>
                <a:sysClr val="windowText" lastClr="000000"/>
              </a:solidFill>
              <a:latin typeface="Arial" panose="020B0604020202020204" pitchFamily="34" charset="0"/>
              <a:cs typeface="Arial" panose="020B0604020202020204" pitchFamily="34" charset="0"/>
            </a:rPr>
            <a:t> </a:t>
          </a:r>
          <a:r>
            <a:rPr lang="en-US" sz="1100" b="1" i="0" u="none" strike="noStrike">
              <a:solidFill>
                <a:sysClr val="windowText" lastClr="000000"/>
              </a:solidFill>
              <a:effectLst/>
              <a:latin typeface="Arial" panose="020B0604020202020204" pitchFamily="34" charset="0"/>
              <a:ea typeface="+mn-ea"/>
              <a:cs typeface="Arial" panose="020B0604020202020204" pitchFamily="34" charset="0"/>
            </a:rPr>
            <a:t> </a:t>
          </a:r>
          <a:r>
            <a:rPr lang="en-US" b="1" u="none">
              <a:solidFill>
                <a:sysClr val="windowText" lastClr="000000"/>
              </a:solidFill>
              <a:latin typeface="Arial" panose="020B0604020202020204" pitchFamily="34" charset="0"/>
              <a:cs typeface="Arial" panose="020B0604020202020204" pitchFamily="34" charset="0"/>
            </a:rPr>
            <a:t> </a:t>
          </a:r>
          <a:r>
            <a:rPr lang="en-US" sz="1100" b="1" i="0" u="none" strike="noStrike">
              <a:solidFill>
                <a:sysClr val="windowText" lastClr="000000"/>
              </a:solidFill>
              <a:effectLst/>
              <a:latin typeface="Arial" panose="020B0604020202020204" pitchFamily="34" charset="0"/>
              <a:ea typeface="+mn-ea"/>
              <a:cs typeface="Arial" panose="020B0604020202020204" pitchFamily="34" charset="0"/>
            </a:rPr>
            <a:t> </a:t>
          </a:r>
          <a:r>
            <a:rPr lang="en-US" b="1" u="none">
              <a:solidFill>
                <a:sysClr val="windowText" lastClr="000000"/>
              </a:solidFill>
              <a:latin typeface="Arial" panose="020B0604020202020204" pitchFamily="34" charset="0"/>
              <a:cs typeface="Arial" panose="020B0604020202020204" pitchFamily="34" charset="0"/>
            </a:rPr>
            <a:t> </a:t>
          </a:r>
          <a:r>
            <a:rPr lang="en-US" sz="1100" b="1" i="0" u="none" strike="noStrike">
              <a:solidFill>
                <a:sysClr val="windowText" lastClr="000000"/>
              </a:solidFill>
              <a:effectLst/>
              <a:latin typeface="Arial" panose="020B0604020202020204" pitchFamily="34" charset="0"/>
              <a:ea typeface="+mn-ea"/>
              <a:cs typeface="Arial" panose="020B0604020202020204" pitchFamily="34" charset="0"/>
            </a:rPr>
            <a:t> </a:t>
          </a:r>
          <a:r>
            <a:rPr lang="en-US" b="1" u="none">
              <a:solidFill>
                <a:sysClr val="windowText" lastClr="000000"/>
              </a:solidFill>
              <a:latin typeface="Arial" panose="020B0604020202020204" pitchFamily="34" charset="0"/>
              <a:cs typeface="Arial" panose="020B0604020202020204" pitchFamily="34" charset="0"/>
            </a:rPr>
            <a:t> </a:t>
          </a:r>
          <a:r>
            <a:rPr lang="en-US" sz="1100" b="1" i="0" u="none" strike="noStrike">
              <a:solidFill>
                <a:sysClr val="windowText" lastClr="000000"/>
              </a:solidFill>
              <a:effectLst/>
              <a:latin typeface="Arial" panose="020B0604020202020204" pitchFamily="34" charset="0"/>
              <a:ea typeface="+mn-ea"/>
              <a:cs typeface="Arial" panose="020B0604020202020204" pitchFamily="34" charset="0"/>
            </a:rPr>
            <a:t> </a:t>
          </a:r>
          <a:r>
            <a:rPr lang="en-US" b="1" u="none">
              <a:solidFill>
                <a:sysClr val="windowText" lastClr="000000"/>
              </a:solidFill>
              <a:latin typeface="Arial" panose="020B0604020202020204" pitchFamily="34" charset="0"/>
              <a:cs typeface="Arial" panose="020B0604020202020204" pitchFamily="34" charset="0"/>
            </a:rPr>
            <a:t> </a:t>
          </a:r>
          <a:r>
            <a:rPr lang="en-US" sz="1100" b="1" i="0" u="none" strike="noStrike">
              <a:solidFill>
                <a:sysClr val="windowText" lastClr="000000"/>
              </a:solidFill>
              <a:effectLst/>
              <a:latin typeface="Arial" panose="020B0604020202020204" pitchFamily="34" charset="0"/>
              <a:ea typeface="+mn-ea"/>
              <a:cs typeface="Arial" panose="020B0604020202020204" pitchFamily="34" charset="0"/>
            </a:rPr>
            <a:t> </a:t>
          </a:r>
          <a:r>
            <a:rPr lang="en-US" b="1" u="none">
              <a:solidFill>
                <a:sysClr val="windowText" lastClr="000000"/>
              </a:solidFill>
              <a:latin typeface="Arial" panose="020B0604020202020204" pitchFamily="34" charset="0"/>
              <a:cs typeface="Arial" panose="020B0604020202020204" pitchFamily="34" charset="0"/>
            </a:rPr>
            <a:t> </a:t>
          </a:r>
          <a:r>
            <a:rPr lang="en-US" sz="1100" b="1" i="0" u="none" strike="noStrike">
              <a:solidFill>
                <a:sysClr val="windowText" lastClr="000000"/>
              </a:solidFill>
              <a:effectLst/>
              <a:latin typeface="Arial" panose="020B0604020202020204" pitchFamily="34" charset="0"/>
              <a:ea typeface="+mn-ea"/>
              <a:cs typeface="Arial" panose="020B0604020202020204" pitchFamily="34" charset="0"/>
            </a:rPr>
            <a:t> </a:t>
          </a:r>
          <a:r>
            <a:rPr lang="en-US" b="1" u="none">
              <a:solidFill>
                <a:sysClr val="windowText" lastClr="000000"/>
              </a:solidFill>
              <a:latin typeface="Arial" panose="020B0604020202020204" pitchFamily="34" charset="0"/>
              <a:cs typeface="Arial" panose="020B0604020202020204" pitchFamily="34" charset="0"/>
            </a:rPr>
            <a:t> </a:t>
          </a:r>
          <a:r>
            <a:rPr lang="en-US" sz="1100" b="1" i="0" u="none" strike="noStrike">
              <a:solidFill>
                <a:sysClr val="windowText" lastClr="000000"/>
              </a:solidFill>
              <a:effectLst/>
              <a:latin typeface="Arial" panose="020B0604020202020204" pitchFamily="34" charset="0"/>
              <a:ea typeface="+mn-ea"/>
              <a:cs typeface="Arial" panose="020B0604020202020204" pitchFamily="34" charset="0"/>
            </a:rPr>
            <a:t> </a:t>
          </a:r>
          <a:r>
            <a:rPr lang="en-US" b="1" u="none">
              <a:solidFill>
                <a:sysClr val="windowText" lastClr="000000"/>
              </a:solidFill>
              <a:latin typeface="Arial" panose="020B0604020202020204" pitchFamily="34" charset="0"/>
              <a:cs typeface="Arial" panose="020B0604020202020204" pitchFamily="34" charset="0"/>
            </a:rPr>
            <a:t> </a:t>
          </a:r>
        </a:p>
        <a:p>
          <a:r>
            <a:rPr lang="en-US" sz="1100" b="0" i="0" u="none" strike="noStrike">
              <a:solidFill>
                <a:sysClr val="windowText" lastClr="000000"/>
              </a:solidFill>
              <a:effectLst/>
              <a:latin typeface="Arial" panose="020B0604020202020204" pitchFamily="34" charset="0"/>
              <a:ea typeface="+mn-ea"/>
              <a:cs typeface="Arial" panose="020B0604020202020204" pitchFamily="34" charset="0"/>
            </a:rPr>
            <a:t>1. Enter all collected leak information in columns B through G of the "</a:t>
          </a:r>
          <a:r>
            <a:rPr lang="en-US" sz="1100" b="1" i="0" u="none" strike="noStrike">
              <a:solidFill>
                <a:sysClr val="windowText" lastClr="000000"/>
              </a:solidFill>
              <a:effectLst/>
              <a:latin typeface="Arial" panose="020B0604020202020204" pitchFamily="34" charset="0"/>
              <a:ea typeface="+mn-ea"/>
              <a:cs typeface="Arial" panose="020B0604020202020204" pitchFamily="34" charset="0"/>
            </a:rPr>
            <a:t>Leak List</a:t>
          </a:r>
          <a:r>
            <a:rPr lang="en-US" sz="1100" b="0" i="0" u="none" strike="noStrike">
              <a:solidFill>
                <a:sysClr val="windowText" lastClr="000000"/>
              </a:solidFill>
              <a:effectLst/>
              <a:latin typeface="Arial" panose="020B0604020202020204" pitchFamily="34" charset="0"/>
              <a:ea typeface="+mn-ea"/>
              <a:cs typeface="Arial" panose="020B0604020202020204" pitchFamily="34" charset="0"/>
            </a:rPr>
            <a:t>"</a:t>
          </a:r>
          <a:r>
            <a:rPr lang="en-US" sz="1100" b="1" i="0" u="none" strike="noStrike" baseline="0">
              <a:solidFill>
                <a:sysClr val="windowText" lastClr="000000"/>
              </a:solidFill>
              <a:effectLst/>
              <a:latin typeface="Arial" panose="020B0604020202020204" pitchFamily="34" charset="0"/>
              <a:ea typeface="+mn-ea"/>
              <a:cs typeface="Arial" panose="020B0604020202020204" pitchFamily="34" charset="0"/>
            </a:rPr>
            <a:t> </a:t>
          </a:r>
          <a:r>
            <a:rPr lang="en-US" sz="1100" b="0" i="0" u="none" strike="noStrike" baseline="0">
              <a:solidFill>
                <a:sysClr val="windowText" lastClr="000000"/>
              </a:solidFill>
              <a:effectLst/>
              <a:latin typeface="Arial" panose="020B0604020202020204" pitchFamily="34" charset="0"/>
              <a:ea typeface="+mn-ea"/>
              <a:cs typeface="Arial" panose="020B0604020202020204" pitchFamily="34" charset="0"/>
            </a:rPr>
            <a:t>tab</a:t>
          </a:r>
          <a:r>
            <a:rPr lang="en-US" sz="1100" b="0" i="0" u="none" strike="noStrike">
              <a:solidFill>
                <a:sysClr val="windowText" lastClr="000000"/>
              </a:solidFill>
              <a:effectLst/>
              <a:latin typeface="Arial" panose="020B0604020202020204" pitchFamily="34" charset="0"/>
              <a:ea typeface="+mn-ea"/>
              <a:cs typeface="Arial" panose="020B0604020202020204" pitchFamily="34" charset="0"/>
            </a:rPr>
            <a:t>. </a:t>
          </a:r>
          <a:r>
            <a:rPr lang="en-US">
              <a:solidFill>
                <a:sysClr val="windowText" lastClr="000000"/>
              </a:solidFill>
              <a:latin typeface="Arial" panose="020B0604020202020204" pitchFamily="34" charset="0"/>
              <a:cs typeface="Arial" panose="020B0604020202020204" pitchFamily="34" charset="0"/>
            </a:rPr>
            <a:t> </a:t>
          </a:r>
          <a:r>
            <a:rPr lang="en-US" sz="1100" b="0" i="0" u="none" strike="noStrike">
              <a:solidFill>
                <a:sysClr val="windowText" lastClr="000000"/>
              </a:solidFill>
              <a:effectLst/>
              <a:latin typeface="Arial" panose="020B0604020202020204" pitchFamily="34" charset="0"/>
              <a:ea typeface="+mn-ea"/>
              <a:cs typeface="Arial" panose="020B0604020202020204" pitchFamily="34" charset="0"/>
            </a:rPr>
            <a:t>Leak location and description must be detailed well enough that someone unfamiliar with the site could find and repair the leak. The specific leak description must include key information on the exact type of leak.</a:t>
          </a:r>
          <a:r>
            <a:rPr lang="en-US">
              <a:solidFill>
                <a:sysClr val="windowText" lastClr="000000"/>
              </a:solidFill>
              <a:latin typeface="Arial" panose="020B0604020202020204" pitchFamily="34" charset="0"/>
              <a:cs typeface="Arial" panose="020B0604020202020204" pitchFamily="34" charset="0"/>
            </a:rPr>
            <a:t> </a:t>
          </a:r>
          <a:endParaRPr lang="en-US" sz="1100" b="0" i="0" u="none" strike="noStrike">
            <a:solidFill>
              <a:sysClr val="windowText" lastClr="000000"/>
            </a:solidFill>
            <a:effectLst/>
            <a:latin typeface="Arial" panose="020B0604020202020204" pitchFamily="34" charset="0"/>
            <a:ea typeface="+mn-ea"/>
            <a:cs typeface="Arial" panose="020B0604020202020204" pitchFamily="34" charset="0"/>
          </a:endParaRPr>
        </a:p>
        <a:p>
          <a:r>
            <a:rPr lang="en-US" sz="1100" b="0" i="0" u="none" strike="noStrike">
              <a:solidFill>
                <a:sysClr val="windowText" lastClr="000000"/>
              </a:solidFill>
              <a:effectLst/>
              <a:latin typeface="Arial" panose="020B0604020202020204" pitchFamily="34" charset="0"/>
              <a:ea typeface="+mn-ea"/>
              <a:cs typeface="Arial" panose="020B0604020202020204" pitchFamily="34" charset="0"/>
            </a:rPr>
            <a:t>2. All other inputs</a:t>
          </a:r>
          <a:r>
            <a:rPr lang="en-US" sz="1100" b="0" i="0" u="none" strike="noStrike" baseline="0">
              <a:solidFill>
                <a:sysClr val="windowText" lastClr="000000"/>
              </a:solidFill>
              <a:effectLst/>
              <a:latin typeface="Arial" panose="020B0604020202020204" pitchFamily="34" charset="0"/>
              <a:ea typeface="+mn-ea"/>
              <a:cs typeface="Arial" panose="020B0604020202020204" pitchFamily="34" charset="0"/>
            </a:rPr>
            <a:t> will carry over from the equipment inventory tab. Only change these if the known system operation is different.</a:t>
          </a:r>
          <a:endParaRPr lang="en-US" sz="1100" b="0" i="0" u="none" strike="noStrike">
            <a:solidFill>
              <a:sysClr val="windowText" lastClr="000000"/>
            </a:solidFill>
            <a:effectLst/>
            <a:latin typeface="Arial" panose="020B0604020202020204" pitchFamily="34" charset="0"/>
            <a:ea typeface="+mn-ea"/>
            <a:cs typeface="Arial" panose="020B0604020202020204" pitchFamily="34" charset="0"/>
          </a:endParaRPr>
        </a:p>
        <a:p>
          <a:r>
            <a:rPr lang="en-US" sz="1100" b="0" i="0" u="none" strike="noStrike">
              <a:solidFill>
                <a:sysClr val="windowText" lastClr="000000"/>
              </a:solidFill>
              <a:effectLst/>
              <a:latin typeface="Arial" panose="020B0604020202020204" pitchFamily="34" charset="0"/>
              <a:ea typeface="+mn-ea"/>
              <a:cs typeface="Arial" panose="020B0604020202020204" pitchFamily="34" charset="0"/>
            </a:rPr>
            <a:t>3. After approval, you may print the leak report for use in repairing the leaks. Only the pages with data need to be printed. No edits are required on the leak report tab and all values will fill from entries on this tab and the "inputs" tab. </a:t>
          </a:r>
          <a:r>
            <a:rPr lang="en-US">
              <a:solidFill>
                <a:sysClr val="windowText" lastClr="000000"/>
              </a:solidFill>
              <a:latin typeface="Arial" panose="020B0604020202020204" pitchFamily="34" charset="0"/>
              <a:cs typeface="Arial" panose="020B0604020202020204" pitchFamily="34" charset="0"/>
            </a:rPr>
            <a:t> </a:t>
          </a:r>
          <a:r>
            <a:rPr lang="en-US" sz="1100" b="0" i="0" u="none" strike="noStrike">
              <a:solidFill>
                <a:sysClr val="windowText" lastClr="000000"/>
              </a:solidFill>
              <a:effectLst/>
              <a:latin typeface="Arial" panose="020B0604020202020204" pitchFamily="34" charset="0"/>
              <a:ea typeface="+mn-ea"/>
              <a:cs typeface="Arial" panose="020B0604020202020204" pitchFamily="34" charset="0"/>
            </a:rPr>
            <a:t> </a:t>
          </a:r>
          <a:r>
            <a:rPr lang="en-US">
              <a:solidFill>
                <a:sysClr val="windowText" lastClr="000000"/>
              </a:solidFill>
              <a:latin typeface="Arial" panose="020B0604020202020204" pitchFamily="34" charset="0"/>
              <a:cs typeface="Arial" panose="020B0604020202020204" pitchFamily="34" charset="0"/>
            </a:rPr>
            <a:t> </a:t>
          </a:r>
          <a:r>
            <a:rPr lang="en-US" sz="1100" b="0" i="0" u="none" strike="noStrike">
              <a:solidFill>
                <a:sysClr val="windowText" lastClr="000000"/>
              </a:solidFill>
              <a:effectLst/>
              <a:latin typeface="Arial" panose="020B0604020202020204" pitchFamily="34" charset="0"/>
              <a:ea typeface="+mn-ea"/>
              <a:cs typeface="Arial" panose="020B0604020202020204" pitchFamily="34" charset="0"/>
            </a:rPr>
            <a:t> </a:t>
          </a:r>
          <a:r>
            <a:rPr lang="en-US">
              <a:solidFill>
                <a:sysClr val="windowText" lastClr="000000"/>
              </a:solidFill>
              <a:latin typeface="Arial" panose="020B0604020202020204" pitchFamily="34" charset="0"/>
              <a:cs typeface="Arial" panose="020B0604020202020204" pitchFamily="34" charset="0"/>
            </a:rPr>
            <a:t> </a:t>
          </a:r>
          <a:r>
            <a:rPr lang="en-US" sz="1100" b="0" i="0" u="none" strike="noStrike">
              <a:solidFill>
                <a:sysClr val="windowText" lastClr="000000"/>
              </a:solidFill>
              <a:effectLst/>
              <a:latin typeface="Arial" panose="020B0604020202020204" pitchFamily="34" charset="0"/>
              <a:ea typeface="+mn-ea"/>
              <a:cs typeface="Arial" panose="020B0604020202020204" pitchFamily="34" charset="0"/>
            </a:rPr>
            <a:t> </a:t>
          </a:r>
          <a:r>
            <a:rPr lang="en-US">
              <a:solidFill>
                <a:sysClr val="windowText" lastClr="000000"/>
              </a:solidFill>
              <a:latin typeface="Arial" panose="020B0604020202020204" pitchFamily="34" charset="0"/>
              <a:cs typeface="Arial" panose="020B0604020202020204" pitchFamily="34" charset="0"/>
            </a:rPr>
            <a:t> </a:t>
          </a:r>
          <a:r>
            <a:rPr lang="en-US" sz="1100" b="0" i="0" u="none" strike="noStrike">
              <a:solidFill>
                <a:sysClr val="windowText" lastClr="000000"/>
              </a:solidFill>
              <a:effectLst/>
              <a:latin typeface="Arial" panose="020B0604020202020204" pitchFamily="34" charset="0"/>
              <a:ea typeface="+mn-ea"/>
              <a:cs typeface="Arial" panose="020B0604020202020204" pitchFamily="34" charset="0"/>
            </a:rPr>
            <a:t> </a:t>
          </a:r>
          <a:r>
            <a:rPr lang="en-US">
              <a:solidFill>
                <a:sysClr val="windowText" lastClr="000000"/>
              </a:solidFill>
              <a:latin typeface="Arial" panose="020B0604020202020204" pitchFamily="34" charset="0"/>
              <a:cs typeface="Arial" panose="020B0604020202020204" pitchFamily="34" charset="0"/>
            </a:rPr>
            <a:t> </a:t>
          </a:r>
          <a:r>
            <a:rPr lang="en-US" sz="1100" b="0" i="0" u="none" strike="noStrike">
              <a:solidFill>
                <a:sysClr val="windowText" lastClr="000000"/>
              </a:solidFill>
              <a:effectLst/>
              <a:latin typeface="Arial" panose="020B0604020202020204" pitchFamily="34" charset="0"/>
              <a:ea typeface="+mn-ea"/>
              <a:cs typeface="Arial" panose="020B0604020202020204" pitchFamily="34" charset="0"/>
            </a:rPr>
            <a:t> </a:t>
          </a:r>
          <a:r>
            <a:rPr lang="en-US">
              <a:solidFill>
                <a:sysClr val="windowText" lastClr="000000"/>
              </a:solidFill>
              <a:latin typeface="Arial" panose="020B0604020202020204" pitchFamily="34" charset="0"/>
              <a:cs typeface="Arial" panose="020B0604020202020204" pitchFamily="34" charset="0"/>
            </a:rPr>
            <a:t> </a:t>
          </a:r>
          <a:r>
            <a:rPr lang="en-US" sz="1100" b="0" i="0" u="none" strike="noStrike">
              <a:solidFill>
                <a:sysClr val="windowText" lastClr="000000"/>
              </a:solidFill>
              <a:effectLst/>
              <a:latin typeface="Arial" panose="020B0604020202020204" pitchFamily="34" charset="0"/>
              <a:ea typeface="+mn-ea"/>
              <a:cs typeface="Arial" panose="020B0604020202020204" pitchFamily="34" charset="0"/>
            </a:rPr>
            <a:t> </a:t>
          </a:r>
          <a:r>
            <a:rPr lang="en-US">
              <a:solidFill>
                <a:sysClr val="windowText" lastClr="000000"/>
              </a:solidFill>
              <a:latin typeface="Arial" panose="020B0604020202020204" pitchFamily="34" charset="0"/>
              <a:cs typeface="Arial" panose="020B0604020202020204" pitchFamily="34" charset="0"/>
            </a:rPr>
            <a:t> </a:t>
          </a:r>
          <a:r>
            <a:rPr lang="en-US" sz="1100" b="0" i="0" u="none" strike="noStrike">
              <a:solidFill>
                <a:sysClr val="windowText" lastClr="000000"/>
              </a:solidFill>
              <a:effectLst/>
              <a:latin typeface="Arial" panose="020B0604020202020204" pitchFamily="34" charset="0"/>
              <a:ea typeface="+mn-ea"/>
              <a:cs typeface="Arial" panose="020B0604020202020204" pitchFamily="34" charset="0"/>
            </a:rPr>
            <a:t> </a:t>
          </a:r>
          <a:r>
            <a:rPr lang="en-US">
              <a:solidFill>
                <a:sysClr val="windowText" lastClr="000000"/>
              </a:solidFill>
              <a:latin typeface="Arial" panose="020B0604020202020204" pitchFamily="34" charset="0"/>
              <a:cs typeface="Arial" panose="020B0604020202020204" pitchFamily="34" charset="0"/>
            </a:rPr>
            <a:t> </a:t>
          </a:r>
          <a:r>
            <a:rPr lang="en-US" sz="1100" b="0" i="0" u="none" strike="noStrike">
              <a:solidFill>
                <a:sysClr val="windowText" lastClr="000000"/>
              </a:solidFill>
              <a:effectLst/>
              <a:latin typeface="Arial" panose="020B0604020202020204" pitchFamily="34" charset="0"/>
              <a:ea typeface="+mn-ea"/>
              <a:cs typeface="Arial" panose="020B0604020202020204" pitchFamily="34" charset="0"/>
            </a:rPr>
            <a:t> </a:t>
          </a:r>
          <a:r>
            <a:rPr lang="en-US">
              <a:solidFill>
                <a:sysClr val="windowText" lastClr="000000"/>
              </a:solidFill>
              <a:latin typeface="Arial" panose="020B0604020202020204" pitchFamily="34" charset="0"/>
              <a:cs typeface="Arial" panose="020B0604020202020204" pitchFamily="34" charset="0"/>
            </a:rPr>
            <a:t> </a:t>
          </a:r>
          <a:r>
            <a:rPr lang="en-US" sz="1100" b="0" i="0" u="none" strike="noStrike">
              <a:solidFill>
                <a:sysClr val="windowText" lastClr="000000"/>
              </a:solidFill>
              <a:effectLst/>
              <a:latin typeface="Arial" panose="020B0604020202020204" pitchFamily="34" charset="0"/>
              <a:ea typeface="+mn-ea"/>
              <a:cs typeface="Arial" panose="020B0604020202020204" pitchFamily="34" charset="0"/>
            </a:rPr>
            <a:t> </a:t>
          </a:r>
          <a:r>
            <a:rPr lang="en-US">
              <a:solidFill>
                <a:sysClr val="windowText" lastClr="000000"/>
              </a:solidFill>
              <a:latin typeface="Arial" panose="020B0604020202020204" pitchFamily="34" charset="0"/>
              <a:cs typeface="Arial" panose="020B0604020202020204" pitchFamily="34" charset="0"/>
            </a:rPr>
            <a:t> </a:t>
          </a:r>
          <a:r>
            <a:rPr lang="en-US" sz="1100" b="0" i="0" u="none" strike="noStrike">
              <a:solidFill>
                <a:sysClr val="windowText" lastClr="000000"/>
              </a:solidFill>
              <a:effectLst/>
              <a:latin typeface="Arial" panose="020B0604020202020204" pitchFamily="34" charset="0"/>
              <a:ea typeface="+mn-ea"/>
              <a:cs typeface="Arial" panose="020B0604020202020204" pitchFamily="34" charset="0"/>
            </a:rPr>
            <a:t> </a:t>
          </a:r>
          <a:r>
            <a:rPr lang="en-US">
              <a:solidFill>
                <a:sysClr val="windowText" lastClr="000000"/>
              </a:solidFill>
              <a:latin typeface="Arial" panose="020B0604020202020204" pitchFamily="34" charset="0"/>
              <a:cs typeface="Arial" panose="020B0604020202020204" pitchFamily="34" charset="0"/>
            </a:rPr>
            <a:t> </a:t>
          </a:r>
          <a:r>
            <a:rPr lang="en-US" sz="1100" b="0" i="0" u="none" strike="noStrike">
              <a:solidFill>
                <a:sysClr val="windowText" lastClr="000000"/>
              </a:solidFill>
              <a:effectLst/>
              <a:latin typeface="Arial" panose="020B0604020202020204" pitchFamily="34" charset="0"/>
              <a:ea typeface="+mn-ea"/>
              <a:cs typeface="Arial" panose="020B0604020202020204" pitchFamily="34" charset="0"/>
            </a:rPr>
            <a:t> </a:t>
          </a:r>
          <a:r>
            <a:rPr lang="en-US">
              <a:solidFill>
                <a:sysClr val="windowText" lastClr="000000"/>
              </a:solidFill>
              <a:latin typeface="Arial" panose="020B0604020202020204" pitchFamily="34" charset="0"/>
              <a:cs typeface="Arial" panose="020B0604020202020204" pitchFamily="34" charset="0"/>
            </a:rPr>
            <a:t> </a:t>
          </a:r>
        </a:p>
        <a:p>
          <a:endParaRPr lang="en-US" sz="1100" b="0" i="0" u="sng" strike="noStrike">
            <a:solidFill>
              <a:sysClr val="windowText" lastClr="000000"/>
            </a:solidFill>
            <a:effectLst/>
            <a:latin typeface="Arial" panose="020B0604020202020204" pitchFamily="34" charset="0"/>
            <a:ea typeface="+mn-ea"/>
            <a:cs typeface="Arial" panose="020B0604020202020204" pitchFamily="34" charset="0"/>
          </a:endParaRPr>
        </a:p>
        <a:p>
          <a:r>
            <a:rPr lang="en-US" sz="1100" b="1" i="0" u="none" strike="noStrike">
              <a:solidFill>
                <a:sysClr val="windowText" lastClr="000000"/>
              </a:solidFill>
              <a:effectLst/>
              <a:latin typeface="Arial" panose="020B0604020202020204" pitchFamily="34" charset="0"/>
              <a:ea typeface="+mn-ea"/>
              <a:cs typeface="Arial" panose="020B0604020202020204" pitchFamily="34" charset="0"/>
            </a:rPr>
            <a:t>Notes</a:t>
          </a:r>
          <a:r>
            <a:rPr lang="en-US" b="1" i="0" u="none">
              <a:solidFill>
                <a:sysClr val="windowText" lastClr="000000"/>
              </a:solidFill>
              <a:latin typeface="Arial" panose="020B0604020202020204" pitchFamily="34" charset="0"/>
              <a:cs typeface="Arial" panose="020B0604020202020204" pitchFamily="34" charset="0"/>
            </a:rPr>
            <a:t> </a:t>
          </a:r>
          <a:r>
            <a:rPr lang="en-US" sz="1100" b="1" i="0" u="none" strike="noStrike">
              <a:solidFill>
                <a:sysClr val="windowText" lastClr="000000"/>
              </a:solidFill>
              <a:effectLst/>
              <a:latin typeface="Arial" panose="020B0604020202020204" pitchFamily="34" charset="0"/>
              <a:ea typeface="+mn-ea"/>
              <a:cs typeface="Arial" panose="020B0604020202020204" pitchFamily="34" charset="0"/>
            </a:rPr>
            <a:t> </a:t>
          </a:r>
          <a:r>
            <a:rPr lang="en-US" b="1">
              <a:solidFill>
                <a:sysClr val="windowText" lastClr="000000"/>
              </a:solidFill>
              <a:latin typeface="Arial" panose="020B0604020202020204" pitchFamily="34" charset="0"/>
              <a:cs typeface="Arial" panose="020B0604020202020204" pitchFamily="34" charset="0"/>
            </a:rPr>
            <a:t> </a:t>
          </a:r>
          <a:r>
            <a:rPr lang="en-US" sz="1100" b="1" i="0" u="none" strike="noStrike">
              <a:solidFill>
                <a:sysClr val="windowText" lastClr="000000"/>
              </a:solidFill>
              <a:effectLst/>
              <a:latin typeface="Arial" panose="020B0604020202020204" pitchFamily="34" charset="0"/>
              <a:ea typeface="+mn-ea"/>
              <a:cs typeface="Arial" panose="020B0604020202020204" pitchFamily="34" charset="0"/>
            </a:rPr>
            <a:t> </a:t>
          </a:r>
          <a:r>
            <a:rPr lang="en-US">
              <a:solidFill>
                <a:sysClr val="windowText" lastClr="000000"/>
              </a:solidFill>
              <a:latin typeface="Arial" panose="020B0604020202020204" pitchFamily="34" charset="0"/>
              <a:cs typeface="Arial" panose="020B0604020202020204" pitchFamily="34" charset="0"/>
            </a:rPr>
            <a:t> </a:t>
          </a:r>
          <a:r>
            <a:rPr lang="en-US" sz="1100" b="0" i="0" u="none" strike="noStrike">
              <a:solidFill>
                <a:sysClr val="windowText" lastClr="000000"/>
              </a:solidFill>
              <a:effectLst/>
              <a:latin typeface="Arial" panose="020B0604020202020204" pitchFamily="34" charset="0"/>
              <a:ea typeface="+mn-ea"/>
              <a:cs typeface="Arial" panose="020B0604020202020204" pitchFamily="34" charset="0"/>
            </a:rPr>
            <a:t> </a:t>
          </a:r>
          <a:r>
            <a:rPr lang="en-US">
              <a:solidFill>
                <a:sysClr val="windowText" lastClr="000000"/>
              </a:solidFill>
              <a:latin typeface="Arial" panose="020B0604020202020204" pitchFamily="34" charset="0"/>
              <a:cs typeface="Arial" panose="020B0604020202020204" pitchFamily="34" charset="0"/>
            </a:rPr>
            <a:t> </a:t>
          </a:r>
          <a:r>
            <a:rPr lang="en-US" sz="1100" b="0" i="0" u="none" strike="noStrike">
              <a:solidFill>
                <a:sysClr val="windowText" lastClr="000000"/>
              </a:solidFill>
              <a:effectLst/>
              <a:latin typeface="Arial" panose="020B0604020202020204" pitchFamily="34" charset="0"/>
              <a:ea typeface="+mn-ea"/>
              <a:cs typeface="Arial" panose="020B0604020202020204" pitchFamily="34" charset="0"/>
            </a:rPr>
            <a:t> </a:t>
          </a:r>
          <a:r>
            <a:rPr lang="en-US">
              <a:solidFill>
                <a:sysClr val="windowText" lastClr="000000"/>
              </a:solidFill>
              <a:latin typeface="Arial" panose="020B0604020202020204" pitchFamily="34" charset="0"/>
              <a:cs typeface="Arial" panose="020B0604020202020204" pitchFamily="34" charset="0"/>
            </a:rPr>
            <a:t> </a:t>
          </a:r>
          <a:r>
            <a:rPr lang="en-US" sz="1100" b="0" i="0" u="none" strike="noStrike">
              <a:solidFill>
                <a:sysClr val="windowText" lastClr="000000"/>
              </a:solidFill>
              <a:effectLst/>
              <a:latin typeface="Arial" panose="020B0604020202020204" pitchFamily="34" charset="0"/>
              <a:ea typeface="+mn-ea"/>
              <a:cs typeface="Arial" panose="020B0604020202020204" pitchFamily="34" charset="0"/>
            </a:rPr>
            <a:t> </a:t>
          </a:r>
          <a:r>
            <a:rPr lang="en-US">
              <a:solidFill>
                <a:sysClr val="windowText" lastClr="000000"/>
              </a:solidFill>
              <a:latin typeface="Arial" panose="020B0604020202020204" pitchFamily="34" charset="0"/>
              <a:cs typeface="Arial" panose="020B0604020202020204" pitchFamily="34" charset="0"/>
            </a:rPr>
            <a:t> </a:t>
          </a:r>
          <a:r>
            <a:rPr lang="en-US" sz="1100" b="0" i="0" u="none" strike="noStrike">
              <a:solidFill>
                <a:sysClr val="windowText" lastClr="000000"/>
              </a:solidFill>
              <a:effectLst/>
              <a:latin typeface="Arial" panose="020B0604020202020204" pitchFamily="34" charset="0"/>
              <a:ea typeface="+mn-ea"/>
              <a:cs typeface="Arial" panose="020B0604020202020204" pitchFamily="34" charset="0"/>
            </a:rPr>
            <a:t> </a:t>
          </a:r>
          <a:r>
            <a:rPr lang="en-US">
              <a:solidFill>
                <a:sysClr val="windowText" lastClr="000000"/>
              </a:solidFill>
              <a:latin typeface="Arial" panose="020B0604020202020204" pitchFamily="34" charset="0"/>
              <a:cs typeface="Arial" panose="020B0604020202020204" pitchFamily="34" charset="0"/>
            </a:rPr>
            <a:t> </a:t>
          </a:r>
          <a:r>
            <a:rPr lang="en-US" sz="1100" b="0" i="0" u="none" strike="noStrike">
              <a:solidFill>
                <a:sysClr val="windowText" lastClr="000000"/>
              </a:solidFill>
              <a:effectLst/>
              <a:latin typeface="Arial" panose="020B0604020202020204" pitchFamily="34" charset="0"/>
              <a:ea typeface="+mn-ea"/>
              <a:cs typeface="Arial" panose="020B0604020202020204" pitchFamily="34" charset="0"/>
            </a:rPr>
            <a:t> </a:t>
          </a:r>
          <a:r>
            <a:rPr lang="en-US">
              <a:solidFill>
                <a:sysClr val="windowText" lastClr="000000"/>
              </a:solidFill>
              <a:latin typeface="Arial" panose="020B0604020202020204" pitchFamily="34" charset="0"/>
              <a:cs typeface="Arial" panose="020B0604020202020204" pitchFamily="34" charset="0"/>
            </a:rPr>
            <a:t> </a:t>
          </a:r>
          <a:r>
            <a:rPr lang="en-US" sz="1100" b="0" i="0" u="none" strike="noStrike">
              <a:solidFill>
                <a:sysClr val="windowText" lastClr="000000"/>
              </a:solidFill>
              <a:effectLst/>
              <a:latin typeface="Arial" panose="020B0604020202020204" pitchFamily="34" charset="0"/>
              <a:ea typeface="+mn-ea"/>
              <a:cs typeface="Arial" panose="020B0604020202020204" pitchFamily="34" charset="0"/>
            </a:rPr>
            <a:t> </a:t>
          </a:r>
          <a:r>
            <a:rPr lang="en-US">
              <a:solidFill>
                <a:sysClr val="windowText" lastClr="000000"/>
              </a:solidFill>
              <a:latin typeface="Arial" panose="020B0604020202020204" pitchFamily="34" charset="0"/>
              <a:cs typeface="Arial" panose="020B0604020202020204" pitchFamily="34" charset="0"/>
            </a:rPr>
            <a:t> </a:t>
          </a:r>
          <a:r>
            <a:rPr lang="en-US" sz="1100" b="0" i="0" u="none" strike="noStrike">
              <a:solidFill>
                <a:sysClr val="windowText" lastClr="000000"/>
              </a:solidFill>
              <a:effectLst/>
              <a:latin typeface="Arial" panose="020B0604020202020204" pitchFamily="34" charset="0"/>
              <a:ea typeface="+mn-ea"/>
              <a:cs typeface="Arial" panose="020B0604020202020204" pitchFamily="34" charset="0"/>
            </a:rPr>
            <a:t> </a:t>
          </a:r>
          <a:r>
            <a:rPr lang="en-US">
              <a:solidFill>
                <a:sysClr val="windowText" lastClr="000000"/>
              </a:solidFill>
              <a:latin typeface="Arial" panose="020B0604020202020204" pitchFamily="34" charset="0"/>
              <a:cs typeface="Arial" panose="020B0604020202020204" pitchFamily="34" charset="0"/>
            </a:rPr>
            <a:t> </a:t>
          </a:r>
          <a:r>
            <a:rPr lang="en-US" sz="1100" b="0" i="0" u="none" strike="noStrike">
              <a:solidFill>
                <a:sysClr val="windowText" lastClr="000000"/>
              </a:solidFill>
              <a:effectLst/>
              <a:latin typeface="Arial" panose="020B0604020202020204" pitchFamily="34" charset="0"/>
              <a:ea typeface="+mn-ea"/>
              <a:cs typeface="Arial" panose="020B0604020202020204" pitchFamily="34" charset="0"/>
            </a:rPr>
            <a:t> </a:t>
          </a:r>
          <a:r>
            <a:rPr lang="en-US">
              <a:solidFill>
                <a:sysClr val="windowText" lastClr="000000"/>
              </a:solidFill>
              <a:latin typeface="Arial" panose="020B0604020202020204" pitchFamily="34" charset="0"/>
              <a:cs typeface="Arial" panose="020B0604020202020204" pitchFamily="34" charset="0"/>
            </a:rPr>
            <a:t> </a:t>
          </a:r>
        </a:p>
        <a:p>
          <a:r>
            <a:rPr lang="en-US" sz="1100" b="0" i="0" u="none" strike="noStrike">
              <a:solidFill>
                <a:sysClr val="windowText" lastClr="000000"/>
              </a:solidFill>
              <a:effectLst/>
              <a:latin typeface="Arial" panose="020B0604020202020204" pitchFamily="34" charset="0"/>
              <a:ea typeface="+mn-ea"/>
              <a:cs typeface="Arial" panose="020B0604020202020204" pitchFamily="34" charset="0"/>
            </a:rPr>
            <a:t>A. Measured Leak Volume</a:t>
          </a:r>
          <a:r>
            <a:rPr lang="en-US">
              <a:solidFill>
                <a:sysClr val="windowText" lastClr="000000"/>
              </a:solidFill>
              <a:latin typeface="Arial" panose="020B0604020202020204" pitchFamily="34" charset="0"/>
              <a:cs typeface="Arial" panose="020B0604020202020204" pitchFamily="34" charset="0"/>
            </a:rPr>
            <a:t> </a:t>
          </a:r>
          <a:r>
            <a:rPr lang="en-US" sz="1100" b="0" i="0" u="none" strike="noStrike">
              <a:solidFill>
                <a:sysClr val="windowText" lastClr="000000"/>
              </a:solidFill>
              <a:effectLst/>
              <a:latin typeface="Arial" panose="020B0604020202020204" pitchFamily="34" charset="0"/>
              <a:ea typeface="+mn-ea"/>
              <a:cs typeface="Arial" panose="020B0604020202020204" pitchFamily="34" charset="0"/>
            </a:rPr>
            <a:t> </a:t>
          </a:r>
          <a:r>
            <a:rPr lang="en-US">
              <a:solidFill>
                <a:sysClr val="windowText" lastClr="000000"/>
              </a:solidFill>
              <a:latin typeface="Arial" panose="020B0604020202020204" pitchFamily="34" charset="0"/>
              <a:cs typeface="Arial" panose="020B0604020202020204" pitchFamily="34" charset="0"/>
            </a:rPr>
            <a:t> </a:t>
          </a:r>
          <a:r>
            <a:rPr lang="en-US" sz="1100" b="0" i="0" u="none" strike="noStrike">
              <a:solidFill>
                <a:sysClr val="windowText" lastClr="000000"/>
              </a:solidFill>
              <a:effectLst/>
              <a:latin typeface="Arial" panose="020B0604020202020204" pitchFamily="34" charset="0"/>
              <a:ea typeface="+mn-ea"/>
              <a:cs typeface="Arial" panose="020B0604020202020204" pitchFamily="34" charset="0"/>
            </a:rPr>
            <a:t> </a:t>
          </a:r>
          <a:r>
            <a:rPr lang="en-US">
              <a:solidFill>
                <a:sysClr val="windowText" lastClr="000000"/>
              </a:solidFill>
              <a:latin typeface="Arial" panose="020B0604020202020204" pitchFamily="34" charset="0"/>
              <a:cs typeface="Arial" panose="020B0604020202020204" pitchFamily="34" charset="0"/>
            </a:rPr>
            <a:t> </a:t>
          </a:r>
          <a:r>
            <a:rPr lang="en-US" sz="1100" b="0" i="0" u="none" strike="noStrike">
              <a:solidFill>
                <a:sysClr val="windowText" lastClr="000000"/>
              </a:solidFill>
              <a:effectLst/>
              <a:latin typeface="Arial" panose="020B0604020202020204" pitchFamily="34" charset="0"/>
              <a:ea typeface="+mn-ea"/>
              <a:cs typeface="Arial" panose="020B0604020202020204" pitchFamily="34" charset="0"/>
            </a:rPr>
            <a:t> </a:t>
          </a:r>
          <a:r>
            <a:rPr lang="en-US">
              <a:solidFill>
                <a:sysClr val="windowText" lastClr="000000"/>
              </a:solidFill>
              <a:latin typeface="Arial" panose="020B0604020202020204" pitchFamily="34" charset="0"/>
              <a:cs typeface="Arial" panose="020B0604020202020204" pitchFamily="34" charset="0"/>
            </a:rPr>
            <a:t> </a:t>
          </a:r>
          <a:r>
            <a:rPr lang="en-US" sz="1100" b="0" i="0" u="none" strike="noStrike">
              <a:solidFill>
                <a:sysClr val="windowText" lastClr="000000"/>
              </a:solidFill>
              <a:effectLst/>
              <a:latin typeface="Arial" panose="020B0604020202020204" pitchFamily="34" charset="0"/>
              <a:ea typeface="+mn-ea"/>
              <a:cs typeface="Arial" panose="020B0604020202020204" pitchFamily="34" charset="0"/>
            </a:rPr>
            <a:t> </a:t>
          </a:r>
          <a:r>
            <a:rPr lang="en-US">
              <a:solidFill>
                <a:sysClr val="windowText" lastClr="000000"/>
              </a:solidFill>
              <a:latin typeface="Arial" panose="020B0604020202020204" pitchFamily="34" charset="0"/>
              <a:cs typeface="Arial" panose="020B0604020202020204" pitchFamily="34" charset="0"/>
            </a:rPr>
            <a:t> </a:t>
          </a:r>
          <a:r>
            <a:rPr lang="en-US" sz="1100" b="0" i="0" u="none" strike="noStrike">
              <a:solidFill>
                <a:sysClr val="windowText" lastClr="000000"/>
              </a:solidFill>
              <a:effectLst/>
              <a:latin typeface="Arial" panose="020B0604020202020204" pitchFamily="34" charset="0"/>
              <a:ea typeface="+mn-ea"/>
              <a:cs typeface="Arial" panose="020B0604020202020204" pitchFamily="34" charset="0"/>
            </a:rPr>
            <a:t> </a:t>
          </a:r>
          <a:r>
            <a:rPr lang="en-US">
              <a:solidFill>
                <a:sysClr val="windowText" lastClr="000000"/>
              </a:solidFill>
              <a:latin typeface="Arial" panose="020B0604020202020204" pitchFamily="34" charset="0"/>
              <a:cs typeface="Arial" panose="020B0604020202020204" pitchFamily="34" charset="0"/>
            </a:rPr>
            <a:t> </a:t>
          </a:r>
          <a:r>
            <a:rPr lang="en-US" sz="1100" b="0" i="0" u="none" strike="noStrike">
              <a:solidFill>
                <a:sysClr val="windowText" lastClr="000000"/>
              </a:solidFill>
              <a:effectLst/>
              <a:latin typeface="Arial" panose="020B0604020202020204" pitchFamily="34" charset="0"/>
              <a:ea typeface="+mn-ea"/>
              <a:cs typeface="Arial" panose="020B0604020202020204" pitchFamily="34" charset="0"/>
            </a:rPr>
            <a:t> </a:t>
          </a:r>
          <a:r>
            <a:rPr lang="en-US">
              <a:solidFill>
                <a:sysClr val="windowText" lastClr="000000"/>
              </a:solidFill>
              <a:latin typeface="Arial" panose="020B0604020202020204" pitchFamily="34" charset="0"/>
              <a:cs typeface="Arial" panose="020B0604020202020204" pitchFamily="34" charset="0"/>
            </a:rPr>
            <a:t> </a:t>
          </a:r>
          <a:r>
            <a:rPr lang="en-US" sz="1100" b="0" i="0" u="none" strike="noStrike">
              <a:solidFill>
                <a:sysClr val="windowText" lastClr="000000"/>
              </a:solidFill>
              <a:effectLst/>
              <a:latin typeface="Arial" panose="020B0604020202020204" pitchFamily="34" charset="0"/>
              <a:ea typeface="+mn-ea"/>
              <a:cs typeface="Arial" panose="020B0604020202020204" pitchFamily="34" charset="0"/>
            </a:rPr>
            <a:t> </a:t>
          </a:r>
          <a:r>
            <a:rPr lang="en-US">
              <a:solidFill>
                <a:sysClr val="windowText" lastClr="000000"/>
              </a:solidFill>
              <a:latin typeface="Arial" panose="020B0604020202020204" pitchFamily="34" charset="0"/>
              <a:cs typeface="Arial" panose="020B0604020202020204" pitchFamily="34" charset="0"/>
            </a:rPr>
            <a:t> </a:t>
          </a:r>
          <a:r>
            <a:rPr lang="en-US" sz="1100" b="0" i="0" u="none" strike="noStrike">
              <a:solidFill>
                <a:sysClr val="windowText" lastClr="000000"/>
              </a:solidFill>
              <a:effectLst/>
              <a:latin typeface="Arial" panose="020B0604020202020204" pitchFamily="34" charset="0"/>
              <a:ea typeface="+mn-ea"/>
              <a:cs typeface="Arial" panose="020B0604020202020204" pitchFamily="34" charset="0"/>
            </a:rPr>
            <a:t> </a:t>
          </a:r>
          <a:r>
            <a:rPr lang="en-US">
              <a:solidFill>
                <a:sysClr val="windowText" lastClr="000000"/>
              </a:solidFill>
              <a:latin typeface="Arial" panose="020B0604020202020204" pitchFamily="34" charset="0"/>
              <a:cs typeface="Arial" panose="020B0604020202020204" pitchFamily="34" charset="0"/>
            </a:rPr>
            <a:t> </a:t>
          </a:r>
          <a:r>
            <a:rPr lang="en-US" sz="1100" b="0" i="0" u="none" strike="noStrike">
              <a:solidFill>
                <a:sysClr val="windowText" lastClr="000000"/>
              </a:solidFill>
              <a:effectLst/>
              <a:latin typeface="Arial" panose="020B0604020202020204" pitchFamily="34" charset="0"/>
              <a:ea typeface="+mn-ea"/>
              <a:cs typeface="Arial" panose="020B0604020202020204" pitchFamily="34" charset="0"/>
            </a:rPr>
            <a:t> </a:t>
          </a:r>
          <a:r>
            <a:rPr lang="en-US">
              <a:solidFill>
                <a:sysClr val="windowText" lastClr="000000"/>
              </a:solidFill>
              <a:latin typeface="Arial" panose="020B0604020202020204" pitchFamily="34" charset="0"/>
              <a:cs typeface="Arial" panose="020B0604020202020204" pitchFamily="34" charset="0"/>
            </a:rPr>
            <a:t> </a:t>
          </a:r>
          <a:r>
            <a:rPr lang="en-US" sz="1100" b="0" i="0" u="none" strike="noStrike">
              <a:solidFill>
                <a:sysClr val="windowText" lastClr="000000"/>
              </a:solidFill>
              <a:effectLst/>
              <a:latin typeface="Arial" panose="020B0604020202020204" pitchFamily="34" charset="0"/>
              <a:ea typeface="+mn-ea"/>
              <a:cs typeface="Arial" panose="020B0604020202020204" pitchFamily="34" charset="0"/>
            </a:rPr>
            <a:t> </a:t>
          </a:r>
          <a:r>
            <a:rPr lang="en-US">
              <a:solidFill>
                <a:sysClr val="windowText" lastClr="000000"/>
              </a:solidFill>
              <a:latin typeface="Arial" panose="020B0604020202020204" pitchFamily="34" charset="0"/>
              <a:cs typeface="Arial" panose="020B0604020202020204" pitchFamily="34" charset="0"/>
            </a:rPr>
            <a:t> </a:t>
          </a:r>
        </a:p>
        <a:p>
          <a:r>
            <a:rPr lang="en-US" sz="1100" b="0" i="0" u="none" strike="noStrike">
              <a:solidFill>
                <a:sysClr val="windowText" lastClr="000000"/>
              </a:solidFill>
              <a:effectLst/>
              <a:latin typeface="Arial" panose="020B0604020202020204" pitchFamily="34" charset="0"/>
              <a:ea typeface="+mn-ea"/>
              <a:cs typeface="Arial" panose="020B0604020202020204" pitchFamily="34" charset="0"/>
            </a:rPr>
            <a:t>In some instances, dB readings will not be available or better information is available. If so, on the "Leak List" tab enter the measured leak volume in column  G. Keep in mind that if "experience" is used to determine leak volume, the values are expected to be reasonable. For</a:t>
          </a:r>
          <a:r>
            <a:rPr lang="en-US" sz="1100" b="0" i="0" u="none" strike="noStrike" baseline="0">
              <a:solidFill>
                <a:sysClr val="windowText" lastClr="000000"/>
              </a:solidFill>
              <a:effectLst/>
              <a:latin typeface="Arial" panose="020B0604020202020204" pitchFamily="34" charset="0"/>
              <a:ea typeface="+mn-ea"/>
              <a:cs typeface="Arial" panose="020B0604020202020204" pitchFamily="34" charset="0"/>
            </a:rPr>
            <a:t> </a:t>
          </a:r>
          <a:r>
            <a:rPr lang="en-US" sz="1100" b="0" i="0" u="none" strike="noStrike">
              <a:solidFill>
                <a:sysClr val="windowText" lastClr="000000"/>
              </a:solidFill>
              <a:effectLst/>
              <a:latin typeface="Arial" panose="020B0604020202020204" pitchFamily="34" charset="0"/>
              <a:ea typeface="+mn-ea"/>
              <a:cs typeface="Arial" panose="020B0604020202020204" pitchFamily="34" charset="0"/>
            </a:rPr>
            <a:t>rough calibration, if you hold your hand away about 6 inches from your mouth and blow very forcefully, that amount of air is similar to a 3-5 CFM leak. A small amount of air that feels like a light draft is typically about 1 CFM.</a:t>
          </a:r>
          <a:r>
            <a:rPr lang="en-US">
              <a:solidFill>
                <a:sysClr val="windowText" lastClr="000000"/>
              </a:solidFill>
              <a:latin typeface="Arial" panose="020B0604020202020204" pitchFamily="34" charset="0"/>
              <a:cs typeface="Arial" panose="020B0604020202020204" pitchFamily="34" charset="0"/>
            </a:rPr>
            <a:t> </a:t>
          </a:r>
          <a:r>
            <a:rPr lang="en-US" sz="1100" b="0" i="0" u="none" strike="noStrike">
              <a:solidFill>
                <a:sysClr val="windowText" lastClr="000000"/>
              </a:solidFill>
              <a:effectLst/>
              <a:latin typeface="Arial" panose="020B0604020202020204" pitchFamily="34" charset="0"/>
              <a:ea typeface="+mn-ea"/>
              <a:cs typeface="Arial" panose="020B0604020202020204" pitchFamily="34" charset="0"/>
            </a:rPr>
            <a:t> </a:t>
          </a:r>
          <a:r>
            <a:rPr lang="en-US">
              <a:solidFill>
                <a:sysClr val="windowText" lastClr="000000"/>
              </a:solidFill>
              <a:latin typeface="Arial" panose="020B0604020202020204" pitchFamily="34" charset="0"/>
              <a:cs typeface="Arial" panose="020B0604020202020204" pitchFamily="34" charset="0"/>
            </a:rPr>
            <a:t> </a:t>
          </a:r>
        </a:p>
        <a:p>
          <a:endParaRPr lang="en-US" sz="1100" b="0" i="0" u="none" strike="noStrike">
            <a:solidFill>
              <a:sysClr val="windowText" lastClr="000000"/>
            </a:solidFill>
            <a:effectLst/>
            <a:latin typeface="Arial" panose="020B0604020202020204" pitchFamily="34" charset="0"/>
            <a:ea typeface="+mn-ea"/>
            <a:cs typeface="Arial" panose="020B0604020202020204" pitchFamily="34" charset="0"/>
          </a:endParaRPr>
        </a:p>
        <a:p>
          <a:r>
            <a:rPr lang="en-US" sz="1100" b="0" i="0" u="none" strike="noStrike">
              <a:solidFill>
                <a:sysClr val="windowText" lastClr="000000"/>
              </a:solidFill>
              <a:effectLst/>
              <a:latin typeface="Arial" panose="020B0604020202020204" pitchFamily="34" charset="0"/>
              <a:ea typeface="+mn-ea"/>
              <a:cs typeface="Arial" panose="020B0604020202020204" pitchFamily="34" charset="0"/>
            </a:rPr>
            <a:t>B. Compressor Rated and Discharge Pressure</a:t>
          </a:r>
          <a:r>
            <a:rPr lang="en-US">
              <a:solidFill>
                <a:sysClr val="windowText" lastClr="000000"/>
              </a:solidFill>
              <a:latin typeface="Arial" panose="020B0604020202020204" pitchFamily="34" charset="0"/>
              <a:cs typeface="Arial" panose="020B0604020202020204" pitchFamily="34" charset="0"/>
            </a:rPr>
            <a:t> </a:t>
          </a:r>
          <a:r>
            <a:rPr lang="en-US" sz="1100" b="0" i="0" u="none" strike="noStrike">
              <a:solidFill>
                <a:sysClr val="windowText" lastClr="000000"/>
              </a:solidFill>
              <a:effectLst/>
              <a:latin typeface="Arial" panose="020B0604020202020204" pitchFamily="34" charset="0"/>
              <a:ea typeface="+mn-ea"/>
              <a:cs typeface="Arial" panose="020B0604020202020204" pitchFamily="34" charset="0"/>
            </a:rPr>
            <a:t> </a:t>
          </a:r>
          <a:r>
            <a:rPr lang="en-US">
              <a:solidFill>
                <a:sysClr val="windowText" lastClr="000000"/>
              </a:solidFill>
              <a:latin typeface="Arial" panose="020B0604020202020204" pitchFamily="34" charset="0"/>
              <a:cs typeface="Arial" panose="020B0604020202020204" pitchFamily="34" charset="0"/>
            </a:rPr>
            <a:t> </a:t>
          </a:r>
          <a:r>
            <a:rPr lang="en-US" sz="1100" b="0" i="0" u="none" strike="noStrike">
              <a:solidFill>
                <a:sysClr val="windowText" lastClr="000000"/>
              </a:solidFill>
              <a:effectLst/>
              <a:latin typeface="Arial" panose="020B0604020202020204" pitchFamily="34" charset="0"/>
              <a:ea typeface="+mn-ea"/>
              <a:cs typeface="Arial" panose="020B0604020202020204" pitchFamily="34" charset="0"/>
            </a:rPr>
            <a:t> </a:t>
          </a:r>
          <a:r>
            <a:rPr lang="en-US">
              <a:solidFill>
                <a:sysClr val="windowText" lastClr="000000"/>
              </a:solidFill>
              <a:latin typeface="Arial" panose="020B0604020202020204" pitchFamily="34" charset="0"/>
              <a:cs typeface="Arial" panose="020B0604020202020204" pitchFamily="34" charset="0"/>
            </a:rPr>
            <a:t> </a:t>
          </a:r>
          <a:r>
            <a:rPr lang="en-US" sz="1100" b="0" i="0" u="none" strike="noStrike">
              <a:solidFill>
                <a:sysClr val="windowText" lastClr="000000"/>
              </a:solidFill>
              <a:effectLst/>
              <a:latin typeface="Arial" panose="020B0604020202020204" pitchFamily="34" charset="0"/>
              <a:ea typeface="+mn-ea"/>
              <a:cs typeface="Arial" panose="020B0604020202020204" pitchFamily="34" charset="0"/>
            </a:rPr>
            <a:t> </a:t>
          </a:r>
          <a:r>
            <a:rPr lang="en-US">
              <a:solidFill>
                <a:sysClr val="windowText" lastClr="000000"/>
              </a:solidFill>
              <a:latin typeface="Arial" panose="020B0604020202020204" pitchFamily="34" charset="0"/>
              <a:cs typeface="Arial" panose="020B0604020202020204" pitchFamily="34" charset="0"/>
            </a:rPr>
            <a:t> </a:t>
          </a:r>
          <a:r>
            <a:rPr lang="en-US" sz="1100" b="0" i="0" u="none" strike="noStrike">
              <a:solidFill>
                <a:sysClr val="windowText" lastClr="000000"/>
              </a:solidFill>
              <a:effectLst/>
              <a:latin typeface="Arial" panose="020B0604020202020204" pitchFamily="34" charset="0"/>
              <a:ea typeface="+mn-ea"/>
              <a:cs typeface="Arial" panose="020B0604020202020204" pitchFamily="34" charset="0"/>
            </a:rPr>
            <a:t> </a:t>
          </a:r>
          <a:r>
            <a:rPr lang="en-US">
              <a:solidFill>
                <a:sysClr val="windowText" lastClr="000000"/>
              </a:solidFill>
              <a:latin typeface="Arial" panose="020B0604020202020204" pitchFamily="34" charset="0"/>
              <a:cs typeface="Arial" panose="020B0604020202020204" pitchFamily="34" charset="0"/>
            </a:rPr>
            <a:t> </a:t>
          </a:r>
          <a:r>
            <a:rPr lang="en-US" sz="1100" b="0" i="0" u="none" strike="noStrike">
              <a:solidFill>
                <a:sysClr val="windowText" lastClr="000000"/>
              </a:solidFill>
              <a:effectLst/>
              <a:latin typeface="Arial" panose="020B0604020202020204" pitchFamily="34" charset="0"/>
              <a:ea typeface="+mn-ea"/>
              <a:cs typeface="Arial" panose="020B0604020202020204" pitchFamily="34" charset="0"/>
            </a:rPr>
            <a:t> </a:t>
          </a:r>
          <a:r>
            <a:rPr lang="en-US">
              <a:solidFill>
                <a:sysClr val="windowText" lastClr="000000"/>
              </a:solidFill>
              <a:latin typeface="Arial" panose="020B0604020202020204" pitchFamily="34" charset="0"/>
              <a:cs typeface="Arial" panose="020B0604020202020204" pitchFamily="34" charset="0"/>
            </a:rPr>
            <a:t> </a:t>
          </a:r>
          <a:r>
            <a:rPr lang="en-US" sz="1100" b="0" i="0" u="none" strike="noStrike">
              <a:solidFill>
                <a:sysClr val="windowText" lastClr="000000"/>
              </a:solidFill>
              <a:effectLst/>
              <a:latin typeface="Arial" panose="020B0604020202020204" pitchFamily="34" charset="0"/>
              <a:ea typeface="+mn-ea"/>
              <a:cs typeface="Arial" panose="020B0604020202020204" pitchFamily="34" charset="0"/>
            </a:rPr>
            <a:t> </a:t>
          </a:r>
          <a:r>
            <a:rPr lang="en-US">
              <a:solidFill>
                <a:sysClr val="windowText" lastClr="000000"/>
              </a:solidFill>
              <a:latin typeface="Arial" panose="020B0604020202020204" pitchFamily="34" charset="0"/>
              <a:cs typeface="Arial" panose="020B0604020202020204" pitchFamily="34" charset="0"/>
            </a:rPr>
            <a:t> </a:t>
          </a:r>
          <a:r>
            <a:rPr lang="en-US" sz="1100" b="0" i="0" u="none" strike="noStrike">
              <a:solidFill>
                <a:sysClr val="windowText" lastClr="000000"/>
              </a:solidFill>
              <a:effectLst/>
              <a:latin typeface="Arial" panose="020B0604020202020204" pitchFamily="34" charset="0"/>
              <a:ea typeface="+mn-ea"/>
              <a:cs typeface="Arial" panose="020B0604020202020204" pitchFamily="34" charset="0"/>
            </a:rPr>
            <a:t> </a:t>
          </a:r>
          <a:r>
            <a:rPr lang="en-US">
              <a:solidFill>
                <a:sysClr val="windowText" lastClr="000000"/>
              </a:solidFill>
              <a:latin typeface="Arial" panose="020B0604020202020204" pitchFamily="34" charset="0"/>
              <a:cs typeface="Arial" panose="020B0604020202020204" pitchFamily="34" charset="0"/>
            </a:rPr>
            <a:t> </a:t>
          </a:r>
          <a:r>
            <a:rPr lang="en-US" sz="1100" b="0" i="0" u="none" strike="noStrike">
              <a:solidFill>
                <a:sysClr val="windowText" lastClr="000000"/>
              </a:solidFill>
              <a:effectLst/>
              <a:latin typeface="Arial" panose="020B0604020202020204" pitchFamily="34" charset="0"/>
              <a:ea typeface="+mn-ea"/>
              <a:cs typeface="Arial" panose="020B0604020202020204" pitchFamily="34" charset="0"/>
            </a:rPr>
            <a:t> </a:t>
          </a:r>
          <a:r>
            <a:rPr lang="en-US">
              <a:solidFill>
                <a:sysClr val="windowText" lastClr="000000"/>
              </a:solidFill>
              <a:latin typeface="Arial" panose="020B0604020202020204" pitchFamily="34" charset="0"/>
              <a:cs typeface="Arial" panose="020B0604020202020204" pitchFamily="34" charset="0"/>
            </a:rPr>
            <a:t> </a:t>
          </a:r>
          <a:r>
            <a:rPr lang="en-US" sz="1100" b="0" i="0" u="none" strike="noStrike">
              <a:solidFill>
                <a:sysClr val="windowText" lastClr="000000"/>
              </a:solidFill>
              <a:effectLst/>
              <a:latin typeface="Arial" panose="020B0604020202020204" pitchFamily="34" charset="0"/>
              <a:ea typeface="+mn-ea"/>
              <a:cs typeface="Arial" panose="020B0604020202020204" pitchFamily="34" charset="0"/>
            </a:rPr>
            <a:t> </a:t>
          </a:r>
        </a:p>
        <a:p>
          <a:r>
            <a:rPr lang="en-US" sz="1100" b="0" i="0" u="none" strike="noStrike">
              <a:solidFill>
                <a:sysClr val="windowText" lastClr="000000"/>
              </a:solidFill>
              <a:effectLst/>
              <a:latin typeface="Arial" panose="020B0604020202020204" pitchFamily="34" charset="0"/>
              <a:ea typeface="+mn-ea"/>
              <a:cs typeface="Arial" panose="020B0604020202020204" pitchFamily="34" charset="0"/>
            </a:rPr>
            <a:t>The calculation that determines the System Power Reduction adjusts the compressor rated performance to the actual discharge pressure. Typically, the rated conditions would be entered from CAGI, and then the discharge pressure is entered to adjust the values. At times, there will be situations where spot measurements are available from the compressors to determine actual full load operating power. If a spot measurement is taken, the Pressure at Rated Flow and Discharge Pressure should both be set equally matching the measured value so that no adjustments are made to the measured value.</a:t>
          </a:r>
          <a:r>
            <a:rPr lang="en-US">
              <a:solidFill>
                <a:sysClr val="windowText" lastClr="000000"/>
              </a:solidFill>
              <a:latin typeface="Arial" panose="020B0604020202020204" pitchFamily="34" charset="0"/>
              <a:cs typeface="Arial" panose="020B0604020202020204" pitchFamily="34" charset="0"/>
            </a:rPr>
            <a:t> </a:t>
          </a:r>
        </a:p>
        <a:p>
          <a:endParaRPr lang="en-US" sz="1100" b="0" i="0" u="none" strike="noStrike">
            <a:solidFill>
              <a:sysClr val="windowText" lastClr="000000"/>
            </a:solidFill>
            <a:effectLst/>
            <a:latin typeface="Arial" panose="020B0604020202020204" pitchFamily="34" charset="0"/>
            <a:ea typeface="+mn-ea"/>
            <a:cs typeface="Arial" panose="020B0604020202020204" pitchFamily="34" charset="0"/>
          </a:endParaRPr>
        </a:p>
        <a:p>
          <a:r>
            <a:rPr lang="en-US" sz="1100" b="0" i="0" u="none" strike="noStrike">
              <a:solidFill>
                <a:sysClr val="windowText" lastClr="000000"/>
              </a:solidFill>
              <a:effectLst/>
              <a:latin typeface="Arial" panose="020B0604020202020204" pitchFamily="34" charset="0"/>
              <a:ea typeface="+mn-ea"/>
              <a:cs typeface="Arial" panose="020B0604020202020204" pitchFamily="34" charset="0"/>
            </a:rPr>
            <a:t>C. The "Size of Leak" column on the "Leak List" tab will not populate unless pressure is entered and  dB or measured leak volume is entered. </a:t>
          </a:r>
          <a:r>
            <a:rPr lang="en-US">
              <a:solidFill>
                <a:sysClr val="windowText" lastClr="000000"/>
              </a:solidFill>
              <a:latin typeface="Arial" panose="020B0604020202020204" pitchFamily="34" charset="0"/>
              <a:cs typeface="Arial" panose="020B0604020202020204" pitchFamily="34" charset="0"/>
            </a:rPr>
            <a:t> </a:t>
          </a:r>
          <a:r>
            <a:rPr lang="en-US" sz="1100" b="0" i="0" u="none" strike="noStrike">
              <a:solidFill>
                <a:sysClr val="windowText" lastClr="000000"/>
              </a:solidFill>
              <a:effectLst/>
              <a:latin typeface="Arial" panose="020B0604020202020204" pitchFamily="34" charset="0"/>
              <a:ea typeface="+mn-ea"/>
              <a:cs typeface="Arial" panose="020B0604020202020204" pitchFamily="34" charset="0"/>
            </a:rPr>
            <a:t> </a:t>
          </a:r>
          <a:r>
            <a:rPr lang="en-US">
              <a:solidFill>
                <a:sysClr val="windowText" lastClr="000000"/>
              </a:solidFill>
              <a:latin typeface="Arial" panose="020B0604020202020204" pitchFamily="34" charset="0"/>
              <a:cs typeface="Arial" panose="020B0604020202020204" pitchFamily="34" charset="0"/>
            </a:rPr>
            <a:t> </a:t>
          </a:r>
          <a:r>
            <a:rPr lang="en-US" sz="1100" b="0" i="0" u="none" strike="noStrike">
              <a:solidFill>
                <a:sysClr val="windowText" lastClr="000000"/>
              </a:solidFill>
              <a:effectLst/>
              <a:latin typeface="Arial" panose="020B0604020202020204" pitchFamily="34" charset="0"/>
              <a:ea typeface="+mn-ea"/>
              <a:cs typeface="Arial" panose="020B0604020202020204" pitchFamily="34" charset="0"/>
            </a:rPr>
            <a:t> </a:t>
          </a:r>
          <a:r>
            <a:rPr lang="en-US">
              <a:solidFill>
                <a:sysClr val="windowText" lastClr="000000"/>
              </a:solidFill>
              <a:latin typeface="Arial" panose="020B0604020202020204" pitchFamily="34" charset="0"/>
              <a:cs typeface="Arial" panose="020B0604020202020204" pitchFamily="34" charset="0"/>
            </a:rPr>
            <a:t> </a:t>
          </a:r>
          <a:r>
            <a:rPr lang="en-US" sz="1100" b="0" i="0" u="none" strike="noStrike">
              <a:solidFill>
                <a:sysClr val="windowText" lastClr="000000"/>
              </a:solidFill>
              <a:effectLst/>
              <a:latin typeface="Arial" panose="020B0604020202020204" pitchFamily="34" charset="0"/>
              <a:ea typeface="+mn-ea"/>
              <a:cs typeface="Arial" panose="020B0604020202020204" pitchFamily="34" charset="0"/>
            </a:rPr>
            <a:t> </a:t>
          </a:r>
          <a:r>
            <a:rPr lang="en-US">
              <a:solidFill>
                <a:sysClr val="windowText" lastClr="000000"/>
              </a:solidFill>
              <a:latin typeface="Arial" panose="020B0604020202020204" pitchFamily="34" charset="0"/>
              <a:cs typeface="Arial" panose="020B0604020202020204" pitchFamily="34" charset="0"/>
            </a:rPr>
            <a:t> </a:t>
          </a:r>
          <a:r>
            <a:rPr lang="en-US" sz="1100" b="0" i="0" u="none" strike="noStrike">
              <a:solidFill>
                <a:sysClr val="windowText" lastClr="000000"/>
              </a:solidFill>
              <a:effectLst/>
              <a:latin typeface="Arial" panose="020B0604020202020204" pitchFamily="34" charset="0"/>
              <a:ea typeface="+mn-ea"/>
              <a:cs typeface="Arial" panose="020B0604020202020204" pitchFamily="34" charset="0"/>
            </a:rPr>
            <a:t> </a:t>
          </a:r>
          <a:r>
            <a:rPr lang="en-US">
              <a:solidFill>
                <a:sysClr val="windowText" lastClr="000000"/>
              </a:solidFill>
              <a:latin typeface="Arial" panose="020B0604020202020204" pitchFamily="34" charset="0"/>
              <a:cs typeface="Arial" panose="020B0604020202020204" pitchFamily="34" charset="0"/>
            </a:rPr>
            <a:t> </a:t>
          </a:r>
          <a:r>
            <a:rPr lang="en-US" sz="1100" b="0" i="0" u="none" strike="noStrike">
              <a:solidFill>
                <a:sysClr val="windowText" lastClr="000000"/>
              </a:solidFill>
              <a:effectLst/>
              <a:latin typeface="Arial" panose="020B0604020202020204" pitchFamily="34" charset="0"/>
              <a:ea typeface="+mn-ea"/>
              <a:cs typeface="Arial" panose="020B0604020202020204" pitchFamily="34" charset="0"/>
            </a:rPr>
            <a:t> </a:t>
          </a:r>
          <a:r>
            <a:rPr lang="en-US">
              <a:solidFill>
                <a:sysClr val="windowText" lastClr="000000"/>
              </a:solidFill>
              <a:latin typeface="Arial" panose="020B0604020202020204" pitchFamily="34" charset="0"/>
              <a:cs typeface="Arial" panose="020B0604020202020204" pitchFamily="34" charset="0"/>
            </a:rPr>
            <a:t> </a:t>
          </a:r>
          <a:endParaRPr lang="en-US" sz="1100">
            <a:solidFill>
              <a:sysClr val="windowText" lastClr="000000"/>
            </a:solidFill>
            <a:latin typeface="Arial" panose="020B0604020202020204" pitchFamily="34" charset="0"/>
            <a:cs typeface="Arial" panose="020B060402020202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200024</xdr:colOff>
      <xdr:row>17</xdr:row>
      <xdr:rowOff>114298</xdr:rowOff>
    </xdr:from>
    <xdr:to>
      <xdr:col>10</xdr:col>
      <xdr:colOff>933450</xdr:colOff>
      <xdr:row>40</xdr:row>
      <xdr:rowOff>28575</xdr:rowOff>
    </xdr:to>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200024" y="3771898"/>
              <a:ext cx="8629651" cy="353377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i="0" u="none">
                  <a:solidFill>
                    <a:sysClr val="windowText" lastClr="000000"/>
                  </a:solidFill>
                  <a:effectLst/>
                  <a:latin typeface="Arial" panose="020B0604020202020204" pitchFamily="34" charset="0"/>
                  <a:ea typeface="+mn-ea"/>
                  <a:cs typeface="Arial" panose="020B0604020202020204" pitchFamily="34" charset="0"/>
                </a:rPr>
                <a:t>Overview:</a:t>
              </a:r>
              <a:endParaRPr lang="en-US" sz="1200" u="none">
                <a:solidFill>
                  <a:sysClr val="windowText" lastClr="000000"/>
                </a:solidFill>
                <a:effectLst/>
                <a:latin typeface="Arial" panose="020B0604020202020204" pitchFamily="34" charset="0"/>
                <a:cs typeface="Arial" panose="020B0604020202020204" pitchFamily="34" charset="0"/>
              </a:endParaRPr>
            </a:p>
            <a:p>
              <a:r>
                <a:rPr lang="en-US" sz="1200" b="0" i="0">
                  <a:solidFill>
                    <a:sysClr val="windowText" lastClr="000000"/>
                  </a:solidFill>
                  <a:effectLst/>
                  <a:latin typeface="Arial" panose="020B0604020202020204" pitchFamily="34" charset="0"/>
                  <a:ea typeface="+mn-ea"/>
                  <a:cs typeface="Arial" panose="020B0604020202020204" pitchFamily="34" charset="0"/>
                </a:rPr>
                <a:t>This spreadsheet template is meant to help quickly and accurately calculate No</a:t>
              </a:r>
              <a:r>
                <a:rPr lang="en-US" sz="1200" b="0" i="0" baseline="0">
                  <a:solidFill>
                    <a:sysClr val="windowText" lastClr="000000"/>
                  </a:solidFill>
                  <a:effectLst/>
                  <a:latin typeface="Arial" panose="020B0604020202020204" pitchFamily="34" charset="0"/>
                  <a:ea typeface="+mn-ea"/>
                  <a:cs typeface="Arial" panose="020B0604020202020204" pitchFamily="34" charset="0"/>
                </a:rPr>
                <a:t> Loss Condensate Drain </a:t>
              </a:r>
              <a:r>
                <a:rPr lang="en-US" sz="1200" b="0" i="0">
                  <a:solidFill>
                    <a:sysClr val="windowText" lastClr="000000"/>
                  </a:solidFill>
                  <a:effectLst/>
                  <a:latin typeface="Arial" panose="020B0604020202020204" pitchFamily="34" charset="0"/>
                  <a:ea typeface="+mn-ea"/>
                  <a:cs typeface="Arial" panose="020B0604020202020204" pitchFamily="34" charset="0"/>
                </a:rPr>
                <a:t>savings.</a:t>
              </a:r>
            </a:p>
            <a:p>
              <a:endParaRPr lang="en-US" sz="1200" b="0" i="0">
                <a:solidFill>
                  <a:sysClr val="windowText" lastClr="000000"/>
                </a:solidFill>
                <a:effectLst/>
                <a:latin typeface="Arial" panose="020B0604020202020204" pitchFamily="34" charset="0"/>
                <a:ea typeface="+mn-ea"/>
                <a:cs typeface="Arial" panose="020B0604020202020204" pitchFamily="34" charset="0"/>
              </a:endParaRPr>
            </a:p>
            <a:p>
              <a:r>
                <a:rPr lang="en-US" sz="1200" b="1" i="0" u="none">
                  <a:solidFill>
                    <a:sysClr val="windowText" lastClr="000000"/>
                  </a:solidFill>
                  <a:effectLst/>
                  <a:latin typeface="Arial" panose="020B0604020202020204" pitchFamily="34" charset="0"/>
                  <a:ea typeface="+mn-ea"/>
                  <a:cs typeface="Arial" panose="020B0604020202020204" pitchFamily="34" charset="0"/>
                </a:rPr>
                <a:t>General Instructions:</a:t>
              </a:r>
              <a:r>
                <a:rPr lang="en-US" sz="1200" b="1" u="none">
                  <a:solidFill>
                    <a:sysClr val="windowText" lastClr="000000"/>
                  </a:solidFill>
                  <a:effectLst/>
                  <a:latin typeface="Arial" panose="020B0604020202020204" pitchFamily="34" charset="0"/>
                  <a:ea typeface="+mn-ea"/>
                  <a:cs typeface="Arial" panose="020B0604020202020204" pitchFamily="34" charset="0"/>
                </a:rPr>
                <a:t> </a:t>
              </a:r>
              <a:endParaRPr lang="en-US" sz="1200" u="none">
                <a:solidFill>
                  <a:sysClr val="windowText" lastClr="000000"/>
                </a:solidFill>
                <a:effectLst/>
                <a:latin typeface="Arial" panose="020B0604020202020204" pitchFamily="34" charset="0"/>
                <a:cs typeface="Arial" panose="020B0604020202020204" pitchFamily="34" charset="0"/>
              </a:endParaRPr>
            </a:p>
            <a:p>
              <a:r>
                <a:rPr lang="en-US" sz="1200">
                  <a:solidFill>
                    <a:sysClr val="windowText" lastClr="000000"/>
                  </a:solidFill>
                  <a:effectLst/>
                  <a:latin typeface="Arial" panose="020B0604020202020204" pitchFamily="34" charset="0"/>
                  <a:ea typeface="+mn-ea"/>
                  <a:cs typeface="Arial" panose="020B0604020202020204" pitchFamily="34" charset="0"/>
                </a:rPr>
                <a:t>P</a:t>
              </a:r>
              <a:r>
                <a:rPr lang="en-US" sz="1200" b="0" i="0">
                  <a:solidFill>
                    <a:sysClr val="windowText" lastClr="000000"/>
                  </a:solidFill>
                  <a:effectLst/>
                  <a:latin typeface="Arial" panose="020B0604020202020204" pitchFamily="34" charset="0"/>
                  <a:ea typeface="+mn-ea"/>
                  <a:cs typeface="Arial" panose="020B0604020202020204" pitchFamily="34" charset="0"/>
                </a:rPr>
                <a:t>lease only change the tan cells .  Do not change any white cells on this sheet.  White cells contain formulas and do not need to be modified.</a:t>
              </a:r>
              <a:r>
                <a:rPr lang="en-US" sz="1200" b="0" i="0" baseline="0">
                  <a:solidFill>
                    <a:sysClr val="windowText" lastClr="000000"/>
                  </a:solidFill>
                  <a:effectLst/>
                  <a:latin typeface="Arial" panose="020B0604020202020204" pitchFamily="34" charset="0"/>
                  <a:ea typeface="+mn-ea"/>
                  <a:cs typeface="Arial" panose="020B0604020202020204" pitchFamily="34" charset="0"/>
                </a:rPr>
                <a:t> </a:t>
              </a:r>
              <a:r>
                <a:rPr lang="en-US" sz="1200" b="0" baseline="0">
                  <a:solidFill>
                    <a:sysClr val="windowText" lastClr="000000"/>
                  </a:solidFill>
                  <a:effectLst/>
                  <a:latin typeface="Arial" panose="020B0604020202020204" pitchFamily="34" charset="0"/>
                  <a:ea typeface="+mn-ea"/>
                  <a:cs typeface="Arial" panose="020B0604020202020204" pitchFamily="34" charset="0"/>
                </a:rPr>
                <a:t>All other information is pulled from the definitions on the equipment inventory tab. If known operation is different than these definition, please modify.</a:t>
              </a:r>
              <a:endParaRPr lang="en-US" sz="1200">
                <a:solidFill>
                  <a:sysClr val="windowText" lastClr="000000"/>
                </a:solidFill>
                <a:effectLst/>
                <a:latin typeface="Arial" panose="020B0604020202020204" pitchFamily="34" charset="0"/>
                <a:cs typeface="Arial" panose="020B0604020202020204" pitchFamily="34" charset="0"/>
              </a:endParaRPr>
            </a:p>
            <a:p>
              <a:endParaRPr lang="en-US" sz="1200" b="1" i="0" u="sng">
                <a:solidFill>
                  <a:sysClr val="windowText" lastClr="000000"/>
                </a:solidFill>
                <a:effectLst/>
                <a:latin typeface="Arial" panose="020B0604020202020204" pitchFamily="34" charset="0"/>
                <a:ea typeface="+mn-ea"/>
                <a:cs typeface="Arial" panose="020B0604020202020204" pitchFamily="34" charset="0"/>
              </a:endParaRPr>
            </a:p>
            <a:p>
              <a:r>
                <a:rPr lang="en-US" sz="1200" b="1" i="0" u="none">
                  <a:solidFill>
                    <a:sysClr val="windowText" lastClr="000000"/>
                  </a:solidFill>
                  <a:effectLst/>
                  <a:latin typeface="Arial" panose="020B0604020202020204" pitchFamily="34" charset="0"/>
                  <a:ea typeface="+mn-ea"/>
                  <a:cs typeface="Arial" panose="020B0604020202020204" pitchFamily="34" charset="0"/>
                </a:rPr>
                <a:t>Methodology:</a:t>
              </a:r>
            </a:p>
            <a:p>
              <a:r>
                <a:rPr lang="en-US" sz="1200" b="0" i="0">
                  <a:solidFill>
                    <a:sysClr val="windowText" lastClr="000000"/>
                  </a:solidFill>
                  <a:effectLst/>
                  <a:latin typeface="Arial" panose="020B0604020202020204" pitchFamily="34" charset="0"/>
                  <a:ea typeface="+mn-ea"/>
                  <a:cs typeface="Arial" panose="020B0604020202020204" pitchFamily="34" charset="0"/>
                </a:rPr>
                <a:t>Methodology</a:t>
              </a:r>
              <a:r>
                <a:rPr lang="en-US" sz="1200" b="0" i="0" baseline="0">
                  <a:solidFill>
                    <a:sysClr val="windowText" lastClr="000000"/>
                  </a:solidFill>
                  <a:effectLst/>
                  <a:latin typeface="Arial" panose="020B0604020202020204" pitchFamily="34" charset="0"/>
                  <a:ea typeface="+mn-ea"/>
                  <a:cs typeface="Arial" panose="020B0604020202020204" pitchFamily="34" charset="0"/>
                </a:rPr>
                <a:t> for this measure comes from the Illinois TRM v6.0</a:t>
              </a:r>
              <a:endParaRPr lang="en-US" sz="1200" b="0" i="0">
                <a:solidFill>
                  <a:sysClr val="windowText" lastClr="000000"/>
                </a:solidFill>
                <a:effectLst/>
                <a:latin typeface="Arial" panose="020B0604020202020204" pitchFamily="34" charset="0"/>
                <a:ea typeface="+mn-ea"/>
                <a:cs typeface="Arial" panose="020B0604020202020204" pitchFamily="34" charset="0"/>
              </a:endParaRPr>
            </a:p>
            <a:p>
              <a:endParaRPr lang="en-US" sz="1200" b="0" i="1">
                <a:solidFill>
                  <a:sysClr val="windowText" lastClr="000000"/>
                </a:solidFill>
                <a:effectLst/>
                <a:latin typeface="Arial" panose="020B0604020202020204" pitchFamily="34" charset="0"/>
                <a:ea typeface="+mn-ea"/>
                <a:cs typeface="Arial" panose="020B0604020202020204" pitchFamily="34" charset="0"/>
              </a:endParaRPr>
            </a:p>
            <a:p>
              <a:pPr/>
              <a14:m>
                <m:oMathPara xmlns:m="http://schemas.openxmlformats.org/officeDocument/2006/math">
                  <m:oMathParaPr>
                    <m:jc m:val="left"/>
                  </m:oMathParaPr>
                  <m:oMath xmlns:m="http://schemas.openxmlformats.org/officeDocument/2006/math">
                    <m:sSub>
                      <m:sSubPr>
                        <m:ctrlPr>
                          <a:rPr lang="en-US" sz="1200" b="1" i="1">
                            <a:solidFill>
                              <a:sysClr val="windowText" lastClr="000000"/>
                            </a:solidFill>
                            <a:effectLst/>
                            <a:latin typeface="Cambria Math" panose="02040503050406030204" pitchFamily="18" charset="0"/>
                            <a:ea typeface="+mn-ea"/>
                            <a:cs typeface="+mn-cs"/>
                          </a:rPr>
                        </m:ctrlPr>
                      </m:sSubPr>
                      <m:e>
                        <m:r>
                          <a:rPr lang="en-US" sz="1200" b="1" i="1">
                            <a:solidFill>
                              <a:sysClr val="windowText" lastClr="000000"/>
                            </a:solidFill>
                            <a:effectLst/>
                            <a:latin typeface="Cambria Math"/>
                            <a:ea typeface="+mn-ea"/>
                            <a:cs typeface="+mn-cs"/>
                          </a:rPr>
                          <m:t>𝑺𝒂𝒗𝒊𝒏𝒈𝒔</m:t>
                        </m:r>
                      </m:e>
                      <m:sub>
                        <m:r>
                          <a:rPr lang="en-US" sz="1200" b="1" i="1">
                            <a:solidFill>
                              <a:sysClr val="windowText" lastClr="000000"/>
                            </a:solidFill>
                            <a:effectLst/>
                            <a:latin typeface="Cambria Math"/>
                            <a:ea typeface="+mn-ea"/>
                            <a:cs typeface="+mn-cs"/>
                          </a:rPr>
                          <m:t>𝒌𝑾𝒉</m:t>
                        </m:r>
                      </m:sub>
                    </m:sSub>
                    <m:r>
                      <a:rPr lang="en-US" sz="1200" b="0" i="1">
                        <a:solidFill>
                          <a:sysClr val="windowText" lastClr="000000"/>
                        </a:solidFill>
                        <a:effectLst/>
                        <a:latin typeface="Cambria Math"/>
                        <a:ea typeface="+mn-ea"/>
                        <a:cs typeface="+mn-cs"/>
                      </a:rPr>
                      <m:t>=</m:t>
                    </m:r>
                    <m:sSub>
                      <m:sSubPr>
                        <m:ctrlPr>
                          <a:rPr lang="en-US" sz="1200" b="0" i="1">
                            <a:solidFill>
                              <a:sysClr val="windowText" lastClr="000000"/>
                            </a:solidFill>
                            <a:effectLst/>
                            <a:latin typeface="Cambria Math" panose="02040503050406030204" pitchFamily="18" charset="0"/>
                            <a:ea typeface="+mn-ea"/>
                            <a:cs typeface="+mn-cs"/>
                          </a:rPr>
                        </m:ctrlPr>
                      </m:sSubPr>
                      <m:e>
                        <m:r>
                          <a:rPr lang="en-US" sz="1200" b="0" i="1">
                            <a:solidFill>
                              <a:sysClr val="windowText" lastClr="000000"/>
                            </a:solidFill>
                            <a:effectLst/>
                            <a:latin typeface="Cambria Math"/>
                            <a:ea typeface="+mn-ea"/>
                            <a:cs typeface="+mn-cs"/>
                          </a:rPr>
                          <m:t>𝑁𝑢𝑚𝑏𝑒𝑟</m:t>
                        </m:r>
                        <m:r>
                          <a:rPr lang="en-US" sz="1200" b="0" i="1">
                            <a:solidFill>
                              <a:sysClr val="windowText" lastClr="000000"/>
                            </a:solidFill>
                            <a:effectLst/>
                            <a:latin typeface="Cambria Math"/>
                            <a:ea typeface="+mn-ea"/>
                            <a:cs typeface="+mn-cs"/>
                          </a:rPr>
                          <m:t> </m:t>
                        </m:r>
                        <m:r>
                          <a:rPr lang="en-US" sz="1200" b="0" i="1">
                            <a:solidFill>
                              <a:sysClr val="windowText" lastClr="000000"/>
                            </a:solidFill>
                            <a:effectLst/>
                            <a:latin typeface="Cambria Math"/>
                            <a:ea typeface="+mn-ea"/>
                            <a:cs typeface="+mn-cs"/>
                          </a:rPr>
                          <m:t>𝑜𝑓</m:t>
                        </m:r>
                        <m:r>
                          <a:rPr lang="en-US" sz="1200" b="0" i="1">
                            <a:solidFill>
                              <a:sysClr val="windowText" lastClr="000000"/>
                            </a:solidFill>
                            <a:effectLst/>
                            <a:latin typeface="Cambria Math"/>
                            <a:ea typeface="+mn-ea"/>
                            <a:cs typeface="+mn-cs"/>
                          </a:rPr>
                          <m:t> </m:t>
                        </m:r>
                        <m:r>
                          <a:rPr lang="en-US" sz="1200" b="0" i="1">
                            <a:solidFill>
                              <a:sysClr val="windowText" lastClr="000000"/>
                            </a:solidFill>
                            <a:effectLst/>
                            <a:latin typeface="Cambria Math"/>
                            <a:ea typeface="+mn-ea"/>
                            <a:cs typeface="+mn-cs"/>
                          </a:rPr>
                          <m:t>𝐷𝑟𝑎𝑖𝑛𝑠</m:t>
                        </m:r>
                        <m:r>
                          <a:rPr lang="en-US" sz="1200" b="0" i="1">
                            <a:solidFill>
                              <a:sysClr val="windowText" lastClr="000000"/>
                            </a:solidFill>
                            <a:effectLst/>
                            <a:latin typeface="Cambria Math"/>
                            <a:ea typeface="+mn-ea"/>
                            <a:cs typeface="+mn-cs"/>
                          </a:rPr>
                          <m:t>∗</m:t>
                        </m:r>
                        <m:r>
                          <a:rPr lang="en-US" sz="1200" b="0" i="1">
                            <a:solidFill>
                              <a:sysClr val="windowText" lastClr="000000"/>
                            </a:solidFill>
                            <a:effectLst/>
                            <a:latin typeface="Cambria Math"/>
                            <a:ea typeface="+mn-ea"/>
                            <a:cs typeface="+mn-cs"/>
                          </a:rPr>
                          <m:t>𝐸𝑓𝑓𝑖𝑐𝑖𝑒𝑛𝑐𝑦</m:t>
                        </m:r>
                        <m:r>
                          <a:rPr lang="en-US" sz="1200" b="0" i="1">
                            <a:solidFill>
                              <a:sysClr val="windowText" lastClr="000000"/>
                            </a:solidFill>
                            <a:effectLst/>
                            <a:latin typeface="Cambria Math"/>
                            <a:ea typeface="+mn-ea"/>
                            <a:cs typeface="+mn-cs"/>
                          </a:rPr>
                          <m:t>∗</m:t>
                        </m:r>
                        <m:r>
                          <a:rPr lang="en-US" sz="1200" b="0" i="1">
                            <a:solidFill>
                              <a:sysClr val="windowText" lastClr="000000"/>
                            </a:solidFill>
                            <a:effectLst/>
                            <a:latin typeface="Cambria Math"/>
                            <a:ea typeface="+mn-ea"/>
                            <a:cs typeface="+mn-cs"/>
                          </a:rPr>
                          <m:t>𝐶𝐹𝑀</m:t>
                        </m:r>
                      </m:e>
                      <m:sub>
                        <m:r>
                          <a:rPr lang="en-US" sz="1200" b="0" i="1">
                            <a:solidFill>
                              <a:sysClr val="windowText" lastClr="000000"/>
                            </a:solidFill>
                            <a:effectLst/>
                            <a:latin typeface="Cambria Math"/>
                            <a:ea typeface="+mn-ea"/>
                            <a:cs typeface="+mn-cs"/>
                          </a:rPr>
                          <m:t>𝑅𝑒𝑑𝑢𝑐𝑒𝑑</m:t>
                        </m:r>
                      </m:sub>
                    </m:sSub>
                    <m:r>
                      <a:rPr lang="en-US" sz="1200" b="0" i="1">
                        <a:solidFill>
                          <a:sysClr val="windowText" lastClr="000000"/>
                        </a:solidFill>
                        <a:effectLst/>
                        <a:latin typeface="Cambria Math"/>
                        <a:ea typeface="+mn-ea"/>
                        <a:cs typeface="+mn-cs"/>
                      </a:rPr>
                      <m:t>∗</m:t>
                    </m:r>
                    <m:r>
                      <a:rPr lang="en-US" sz="1200" b="0" i="1">
                        <a:solidFill>
                          <a:sysClr val="windowText" lastClr="000000"/>
                        </a:solidFill>
                        <a:effectLst/>
                        <a:latin typeface="Cambria Math"/>
                        <a:ea typeface="+mn-ea"/>
                        <a:cs typeface="+mn-cs"/>
                      </a:rPr>
                      <m:t>𝐻𝑜𝑢𝑟𝑠</m:t>
                    </m:r>
                  </m:oMath>
                </m:oMathPara>
              </a14:m>
              <a:endParaRPr lang="en-US" sz="1200" b="0" i="0">
                <a:solidFill>
                  <a:sysClr val="windowText" lastClr="000000"/>
                </a:solidFill>
                <a:effectLst/>
                <a:latin typeface="Arial" panose="020B0604020202020204" pitchFamily="34" charset="0"/>
                <a:ea typeface="+mn-ea"/>
                <a:cs typeface="Arial" panose="020B0604020202020204" pitchFamily="34" charset="0"/>
              </a:endParaRPr>
            </a:p>
            <a:p>
              <a:pPr algn="l"/>
              <a:endParaRPr lang="en-US" sz="1200" b="1" i="1">
                <a:solidFill>
                  <a:sysClr val="windowText" lastClr="000000"/>
                </a:solidFill>
                <a:effectLst/>
                <a:latin typeface="Arial" panose="020B0604020202020204" pitchFamily="34" charset="0"/>
                <a:ea typeface="+mn-ea"/>
                <a:cs typeface="Arial" panose="020B0604020202020204" pitchFamily="34" charset="0"/>
              </a:endParaRPr>
            </a:p>
            <a:p>
              <a:pPr algn="l"/>
              <a14:m>
                <m:oMathPara xmlns:m="http://schemas.openxmlformats.org/officeDocument/2006/math">
                  <m:oMathParaPr>
                    <m:jc m:val="left"/>
                  </m:oMathParaPr>
                  <m:oMath xmlns:m="http://schemas.openxmlformats.org/officeDocument/2006/math">
                    <m:sSub>
                      <m:sSubPr>
                        <m:ctrlPr>
                          <a:rPr lang="en-US" sz="1200" b="1" i="1">
                            <a:solidFill>
                              <a:sysClr val="windowText" lastClr="000000"/>
                            </a:solidFill>
                            <a:effectLst/>
                            <a:latin typeface="Cambria Math" panose="02040503050406030204" pitchFamily="18" charset="0"/>
                            <a:ea typeface="+mn-ea"/>
                            <a:cs typeface="+mn-cs"/>
                          </a:rPr>
                        </m:ctrlPr>
                      </m:sSubPr>
                      <m:e>
                        <m:r>
                          <a:rPr lang="en-US" sz="1200" b="1" i="1">
                            <a:solidFill>
                              <a:sysClr val="windowText" lastClr="000000"/>
                            </a:solidFill>
                            <a:effectLst/>
                            <a:latin typeface="Cambria Math"/>
                            <a:ea typeface="+mn-ea"/>
                            <a:cs typeface="+mn-cs"/>
                          </a:rPr>
                          <m:t>𝑫𝒆𝒎𝒂𝒏𝒅</m:t>
                        </m:r>
                        <m:r>
                          <a:rPr lang="en-US" sz="1200" b="1" i="1">
                            <a:solidFill>
                              <a:sysClr val="windowText" lastClr="000000"/>
                            </a:solidFill>
                            <a:effectLst/>
                            <a:latin typeface="Cambria Math"/>
                            <a:ea typeface="+mn-ea"/>
                            <a:cs typeface="+mn-cs"/>
                          </a:rPr>
                          <m:t> </m:t>
                        </m:r>
                        <m:r>
                          <a:rPr lang="en-US" sz="1200" b="1" i="1">
                            <a:solidFill>
                              <a:sysClr val="windowText" lastClr="000000"/>
                            </a:solidFill>
                            <a:effectLst/>
                            <a:latin typeface="Cambria Math"/>
                            <a:ea typeface="+mn-ea"/>
                            <a:cs typeface="+mn-cs"/>
                          </a:rPr>
                          <m:t>𝑺𝒂𝒗𝒊𝒏𝒈𝒔</m:t>
                        </m:r>
                      </m:e>
                      <m:sub>
                        <m:r>
                          <a:rPr lang="en-US" sz="1200" b="1" i="1">
                            <a:solidFill>
                              <a:sysClr val="windowText" lastClr="000000"/>
                            </a:solidFill>
                            <a:effectLst/>
                            <a:latin typeface="Cambria Math"/>
                            <a:ea typeface="+mn-ea"/>
                            <a:cs typeface="+mn-cs"/>
                          </a:rPr>
                          <m:t>𝒌𝑾</m:t>
                        </m:r>
                      </m:sub>
                    </m:sSub>
                    <m:r>
                      <a:rPr lang="en-US" sz="1200" b="0" i="1">
                        <a:solidFill>
                          <a:sysClr val="windowText" lastClr="000000"/>
                        </a:solidFill>
                        <a:effectLst/>
                        <a:latin typeface="Cambria Math"/>
                        <a:ea typeface="+mn-ea"/>
                        <a:cs typeface="+mn-cs"/>
                      </a:rPr>
                      <m:t>=</m:t>
                    </m:r>
                    <m:sSub>
                      <m:sSubPr>
                        <m:ctrlPr>
                          <a:rPr lang="en-US" sz="1200" b="0" i="1">
                            <a:solidFill>
                              <a:sysClr val="windowText" lastClr="000000"/>
                            </a:solidFill>
                            <a:effectLst/>
                            <a:latin typeface="Cambria Math" panose="02040503050406030204" pitchFamily="18" charset="0"/>
                            <a:ea typeface="+mn-ea"/>
                            <a:cs typeface="+mn-cs"/>
                          </a:rPr>
                        </m:ctrlPr>
                      </m:sSubPr>
                      <m:e>
                        <m:r>
                          <a:rPr lang="en-US" sz="1200" b="0" i="1">
                            <a:solidFill>
                              <a:sysClr val="windowText" lastClr="000000"/>
                            </a:solidFill>
                            <a:effectLst/>
                            <a:latin typeface="Cambria Math"/>
                            <a:ea typeface="+mn-ea"/>
                            <a:cs typeface="+mn-cs"/>
                          </a:rPr>
                          <m:t>𝑁𝑢𝑚𝑏𝑒𝑟</m:t>
                        </m:r>
                        <m:r>
                          <a:rPr lang="en-US" sz="1200" b="0" i="1">
                            <a:solidFill>
                              <a:sysClr val="windowText" lastClr="000000"/>
                            </a:solidFill>
                            <a:effectLst/>
                            <a:latin typeface="Cambria Math"/>
                            <a:ea typeface="+mn-ea"/>
                            <a:cs typeface="+mn-cs"/>
                          </a:rPr>
                          <m:t> </m:t>
                        </m:r>
                        <m:r>
                          <a:rPr lang="en-US" sz="1200" b="0" i="1">
                            <a:solidFill>
                              <a:sysClr val="windowText" lastClr="000000"/>
                            </a:solidFill>
                            <a:effectLst/>
                            <a:latin typeface="Cambria Math"/>
                            <a:ea typeface="+mn-ea"/>
                            <a:cs typeface="+mn-cs"/>
                          </a:rPr>
                          <m:t>𝑜𝑓</m:t>
                        </m:r>
                        <m:r>
                          <a:rPr lang="en-US" sz="1200" b="0" i="1">
                            <a:solidFill>
                              <a:sysClr val="windowText" lastClr="000000"/>
                            </a:solidFill>
                            <a:effectLst/>
                            <a:latin typeface="Cambria Math"/>
                            <a:ea typeface="+mn-ea"/>
                            <a:cs typeface="+mn-cs"/>
                          </a:rPr>
                          <m:t> </m:t>
                        </m:r>
                        <m:r>
                          <a:rPr lang="en-US" sz="1200" b="0" i="1">
                            <a:solidFill>
                              <a:sysClr val="windowText" lastClr="000000"/>
                            </a:solidFill>
                            <a:effectLst/>
                            <a:latin typeface="Cambria Math"/>
                            <a:ea typeface="+mn-ea"/>
                            <a:cs typeface="+mn-cs"/>
                          </a:rPr>
                          <m:t>𝐷𝑟𝑎𝑖𝑛𝑠</m:t>
                        </m:r>
                        <m:r>
                          <a:rPr lang="en-US" sz="1200" b="0" i="1">
                            <a:solidFill>
                              <a:sysClr val="windowText" lastClr="000000"/>
                            </a:solidFill>
                            <a:effectLst/>
                            <a:latin typeface="Cambria Math"/>
                            <a:ea typeface="+mn-ea"/>
                            <a:cs typeface="+mn-cs"/>
                          </a:rPr>
                          <m:t>∗</m:t>
                        </m:r>
                        <m:r>
                          <a:rPr lang="en-US" sz="1200" b="0" i="1">
                            <a:solidFill>
                              <a:sysClr val="windowText" lastClr="000000"/>
                            </a:solidFill>
                            <a:effectLst/>
                            <a:latin typeface="Cambria Math"/>
                            <a:ea typeface="+mn-ea"/>
                            <a:cs typeface="+mn-cs"/>
                          </a:rPr>
                          <m:t>𝐸𝑓𝑓𝑖𝑐𝑖𝑒𝑛𝑐𝑦</m:t>
                        </m:r>
                        <m:r>
                          <a:rPr lang="en-US" sz="1200" b="0" i="1">
                            <a:solidFill>
                              <a:sysClr val="windowText" lastClr="000000"/>
                            </a:solidFill>
                            <a:effectLst/>
                            <a:latin typeface="Cambria Math"/>
                            <a:ea typeface="+mn-ea"/>
                            <a:cs typeface="+mn-cs"/>
                          </a:rPr>
                          <m:t>∗</m:t>
                        </m:r>
                        <m:r>
                          <a:rPr lang="en-US" sz="1200" b="0" i="1">
                            <a:solidFill>
                              <a:sysClr val="windowText" lastClr="000000"/>
                            </a:solidFill>
                            <a:effectLst/>
                            <a:latin typeface="Cambria Math"/>
                            <a:ea typeface="+mn-ea"/>
                            <a:cs typeface="+mn-cs"/>
                          </a:rPr>
                          <m:t>𝐶𝐹𝑀</m:t>
                        </m:r>
                      </m:e>
                      <m:sub>
                        <m:r>
                          <a:rPr lang="en-US" sz="1200" b="0" i="1">
                            <a:solidFill>
                              <a:sysClr val="windowText" lastClr="000000"/>
                            </a:solidFill>
                            <a:effectLst/>
                            <a:latin typeface="Cambria Math"/>
                            <a:ea typeface="+mn-ea"/>
                            <a:cs typeface="+mn-cs"/>
                          </a:rPr>
                          <m:t>𝑅𝑒𝑑𝑢𝑐𝑒𝑑</m:t>
                        </m:r>
                      </m:sub>
                    </m:sSub>
                    <m:r>
                      <a:rPr lang="en-US" sz="1200" b="0" i="1">
                        <a:solidFill>
                          <a:sysClr val="windowText" lastClr="000000"/>
                        </a:solidFill>
                        <a:effectLst/>
                        <a:latin typeface="Cambria Math"/>
                        <a:ea typeface="+mn-ea"/>
                        <a:cs typeface="+mn-cs"/>
                      </a:rPr>
                      <m:t>∗</m:t>
                    </m:r>
                    <m:r>
                      <a:rPr lang="en-US" sz="1200" b="0" i="1">
                        <a:solidFill>
                          <a:sysClr val="windowText" lastClr="000000"/>
                        </a:solidFill>
                        <a:effectLst/>
                        <a:latin typeface="Cambria Math"/>
                        <a:ea typeface="+mn-ea"/>
                        <a:cs typeface="+mn-cs"/>
                      </a:rPr>
                      <m:t>𝐶𝑜𝑖𝑛𝑐𝑖𝑑𝑒𝑛𝑐𝑒</m:t>
                    </m:r>
                    <m:r>
                      <a:rPr lang="en-US" sz="1200" b="0" i="1">
                        <a:solidFill>
                          <a:sysClr val="windowText" lastClr="000000"/>
                        </a:solidFill>
                        <a:effectLst/>
                        <a:latin typeface="Cambria Math"/>
                        <a:ea typeface="+mn-ea"/>
                        <a:cs typeface="+mn-cs"/>
                      </a:rPr>
                      <m:t> </m:t>
                    </m:r>
                    <m:r>
                      <a:rPr lang="en-US" sz="1200" b="0" i="1">
                        <a:solidFill>
                          <a:sysClr val="windowText" lastClr="000000"/>
                        </a:solidFill>
                        <a:effectLst/>
                        <a:latin typeface="Cambria Math"/>
                        <a:ea typeface="+mn-ea"/>
                        <a:cs typeface="+mn-cs"/>
                      </a:rPr>
                      <m:t>𝐹𝑎𝑐𝑡𝑜𝑟</m:t>
                    </m:r>
                  </m:oMath>
                </m:oMathPara>
              </a14:m>
              <a:endParaRPr lang="en-US" sz="1200" b="1" i="0" u="sng">
                <a:solidFill>
                  <a:sysClr val="windowText" lastClr="000000"/>
                </a:solidFill>
                <a:effectLst/>
                <a:latin typeface="Arial" panose="020B0604020202020204" pitchFamily="34" charset="0"/>
                <a:ea typeface="+mn-ea"/>
                <a:cs typeface="Arial" panose="020B0604020202020204" pitchFamily="34" charset="0"/>
              </a:endParaRPr>
            </a:p>
            <a:p>
              <a:pPr lvl="1"/>
              <a:endParaRPr lang="en-US" sz="1200" b="1" i="0" u="none">
                <a:solidFill>
                  <a:sysClr val="windowText" lastClr="000000"/>
                </a:solidFill>
                <a:effectLst/>
                <a:latin typeface="Arial" panose="020B0604020202020204" pitchFamily="34" charset="0"/>
                <a:ea typeface="+mn-ea"/>
                <a:cs typeface="Arial" panose="020B0604020202020204" pitchFamily="34" charset="0"/>
              </a:endParaRPr>
            </a:p>
            <a:p>
              <a:pPr lvl="1"/>
              <a:r>
                <a:rPr lang="en-US" sz="1200" b="1" i="0" u="none">
                  <a:solidFill>
                    <a:sysClr val="windowText" lastClr="000000"/>
                  </a:solidFill>
                  <a:effectLst/>
                  <a:latin typeface="Arial" panose="020B0604020202020204" pitchFamily="34" charset="0"/>
                  <a:ea typeface="+mn-ea"/>
                  <a:cs typeface="Arial" panose="020B0604020202020204" pitchFamily="34" charset="0"/>
                </a:rPr>
                <a:t>Number of  Drains:</a:t>
              </a:r>
              <a:r>
                <a:rPr lang="en-US" sz="1200" b="0" i="0" u="none">
                  <a:solidFill>
                    <a:sysClr val="windowText" lastClr="000000"/>
                  </a:solidFill>
                  <a:effectLst/>
                  <a:latin typeface="Arial" panose="020B0604020202020204" pitchFamily="34" charset="0"/>
                  <a:ea typeface="+mn-ea"/>
                  <a:cs typeface="Arial" panose="020B0604020202020204" pitchFamily="34" charset="0"/>
                </a:rPr>
                <a:t> Number of no</a:t>
              </a:r>
              <a:r>
                <a:rPr lang="en-US" sz="1200" b="0" i="0" u="none" baseline="0">
                  <a:solidFill>
                    <a:sysClr val="windowText" lastClr="000000"/>
                  </a:solidFill>
                  <a:effectLst/>
                  <a:latin typeface="Arial" panose="020B0604020202020204" pitchFamily="34" charset="0"/>
                  <a:ea typeface="+mn-ea"/>
                  <a:cs typeface="Arial" panose="020B0604020202020204" pitchFamily="34" charset="0"/>
                </a:rPr>
                <a:t> loss condensate drains installed</a:t>
              </a:r>
              <a:endParaRPr lang="en-US" sz="1200" b="0" i="0" u="none">
                <a:solidFill>
                  <a:sysClr val="windowText" lastClr="000000"/>
                </a:solidFill>
                <a:effectLst/>
                <a:latin typeface="Arial" panose="020B0604020202020204" pitchFamily="34" charset="0"/>
                <a:ea typeface="+mn-ea"/>
                <a:cs typeface="Arial" panose="020B0604020202020204" pitchFamily="34" charset="0"/>
              </a:endParaRPr>
            </a:p>
            <a:p>
              <a:pPr lvl="1"/>
              <a:r>
                <a:rPr lang="en-US" sz="1200" b="1" i="0" u="none">
                  <a:solidFill>
                    <a:sysClr val="windowText" lastClr="000000"/>
                  </a:solidFill>
                  <a:effectLst/>
                  <a:latin typeface="Arial" panose="020B0604020202020204" pitchFamily="34" charset="0"/>
                  <a:ea typeface="+mn-ea"/>
                  <a:cs typeface="Arial" panose="020B0604020202020204" pitchFamily="34" charset="0"/>
                </a:rPr>
                <a:t>Efficiency:</a:t>
              </a:r>
              <a:r>
                <a:rPr lang="en-US" sz="1200" b="1" i="0" u="none" baseline="0">
                  <a:solidFill>
                    <a:sysClr val="windowText" lastClr="000000"/>
                  </a:solidFill>
                  <a:effectLst/>
                  <a:latin typeface="Arial" panose="020B0604020202020204" pitchFamily="34" charset="0"/>
                  <a:ea typeface="+mn-ea"/>
                  <a:cs typeface="Arial" panose="020B0604020202020204" pitchFamily="34" charset="0"/>
                </a:rPr>
                <a:t> </a:t>
              </a:r>
              <a:r>
                <a:rPr lang="en-US" sz="1200" b="0" i="0" u="none" baseline="0">
                  <a:solidFill>
                    <a:sysClr val="windowText" lastClr="000000"/>
                  </a:solidFill>
                  <a:effectLst/>
                  <a:latin typeface="Arial" panose="020B0604020202020204" pitchFamily="34" charset="0"/>
                  <a:ea typeface="+mn-ea"/>
                  <a:cs typeface="Arial" panose="020B0604020202020204" pitchFamily="34" charset="0"/>
                </a:rPr>
                <a:t>System Power Reduction per Reduced Air Demand</a:t>
              </a:r>
              <a:endParaRPr lang="en-US" sz="1200" b="0" i="0" u="none">
                <a:solidFill>
                  <a:sysClr val="windowText" lastClr="000000"/>
                </a:solidFill>
                <a:effectLst/>
                <a:latin typeface="Arial" panose="020B0604020202020204" pitchFamily="34" charset="0"/>
                <a:ea typeface="+mn-ea"/>
                <a:cs typeface="Arial" panose="020B0604020202020204" pitchFamily="34" charset="0"/>
              </a:endParaRPr>
            </a:p>
            <a:p>
              <a:pPr lvl="1"/>
              <a:r>
                <a:rPr lang="en-US" sz="1200" b="1" i="0" u="none">
                  <a:solidFill>
                    <a:sysClr val="windowText" lastClr="000000"/>
                  </a:solidFill>
                  <a:effectLst/>
                  <a:latin typeface="Arial" panose="020B0604020202020204" pitchFamily="34" charset="0"/>
                  <a:ea typeface="+mn-ea"/>
                  <a:cs typeface="Arial" panose="020B0604020202020204" pitchFamily="34" charset="0"/>
                </a:rPr>
                <a:t>CFM</a:t>
              </a:r>
              <a:r>
                <a:rPr lang="en-US" sz="1200" b="1" i="0" u="none" baseline="-25000">
                  <a:solidFill>
                    <a:sysClr val="windowText" lastClr="000000"/>
                  </a:solidFill>
                  <a:effectLst/>
                  <a:latin typeface="Arial" panose="020B0604020202020204" pitchFamily="34" charset="0"/>
                  <a:ea typeface="+mn-ea"/>
                  <a:cs typeface="Arial" panose="020B0604020202020204" pitchFamily="34" charset="0"/>
                </a:rPr>
                <a:t>Reduced</a:t>
              </a:r>
              <a:r>
                <a:rPr lang="en-US" sz="1200" b="1" i="0" u="none" baseline="0">
                  <a:solidFill>
                    <a:sysClr val="windowText" lastClr="000000"/>
                  </a:solidFill>
                  <a:effectLst/>
                  <a:latin typeface="Arial" panose="020B0604020202020204" pitchFamily="34" charset="0"/>
                  <a:ea typeface="+mn-ea"/>
                  <a:cs typeface="Arial" panose="020B0604020202020204" pitchFamily="34" charset="0"/>
                </a:rPr>
                <a:t>:</a:t>
              </a:r>
              <a:r>
                <a:rPr lang="en-US" sz="1200" b="0" i="0" u="none" baseline="0">
                  <a:solidFill>
                    <a:sysClr val="windowText" lastClr="000000"/>
                  </a:solidFill>
                  <a:effectLst/>
                  <a:latin typeface="Arial" panose="020B0604020202020204" pitchFamily="34" charset="0"/>
                  <a:ea typeface="+mn-ea"/>
                  <a:cs typeface="Arial" panose="020B0604020202020204" pitchFamily="34" charset="0"/>
                </a:rPr>
                <a:t> Reduced air consumption (CFM) per drain = 3 CFM</a:t>
              </a:r>
            </a:p>
            <a:p>
              <a:pPr lvl="1"/>
              <a:r>
                <a:rPr lang="en-US" sz="1200" b="1" i="0" u="none">
                  <a:solidFill>
                    <a:sysClr val="windowText" lastClr="000000"/>
                  </a:solidFill>
                  <a:effectLst/>
                  <a:latin typeface="Arial" panose="020B0604020202020204" pitchFamily="34" charset="0"/>
                  <a:ea typeface="+mn-ea"/>
                  <a:cs typeface="Arial" panose="020B0604020202020204" pitchFamily="34" charset="0"/>
                </a:rPr>
                <a:t>Hours:</a:t>
              </a:r>
              <a:r>
                <a:rPr lang="en-US" sz="1200" b="0" i="0" u="none">
                  <a:solidFill>
                    <a:sysClr val="windowText" lastClr="000000"/>
                  </a:solidFill>
                  <a:effectLst/>
                  <a:latin typeface="Arial" panose="020B0604020202020204" pitchFamily="34" charset="0"/>
                  <a:ea typeface="+mn-ea"/>
                  <a:cs typeface="Arial" panose="020B0604020202020204" pitchFamily="34" charset="0"/>
                </a:rPr>
                <a:t> Compressed air system pressurized hours</a:t>
              </a:r>
              <a:endParaRPr lang="en-US" sz="1200" b="1" i="0" u="none">
                <a:solidFill>
                  <a:sysClr val="windowText" lastClr="000000"/>
                </a:solidFill>
                <a:effectLst/>
                <a:latin typeface="Arial" panose="020B0604020202020204" pitchFamily="34" charset="0"/>
                <a:ea typeface="+mn-ea"/>
                <a:cs typeface="Arial" panose="020B0604020202020204" pitchFamily="34" charset="0"/>
              </a:endParaRPr>
            </a:p>
            <a:p>
              <a:pPr lvl="1"/>
              <a:r>
                <a:rPr lang="en-US" sz="1200" b="1" i="0" u="none">
                  <a:solidFill>
                    <a:sysClr val="windowText" lastClr="000000"/>
                  </a:solidFill>
                  <a:effectLst/>
                  <a:latin typeface="Arial" panose="020B0604020202020204" pitchFamily="34" charset="0"/>
                  <a:ea typeface="+mn-ea"/>
                  <a:cs typeface="Arial" panose="020B0604020202020204" pitchFamily="34" charset="0"/>
                </a:rPr>
                <a:t>Coincidence Factor (0.95):</a:t>
              </a:r>
              <a:r>
                <a:rPr lang="en-US" sz="1200" b="0" i="0" u="none">
                  <a:solidFill>
                    <a:sysClr val="windowText" lastClr="000000"/>
                  </a:solidFill>
                  <a:effectLst/>
                  <a:latin typeface="Arial" panose="020B0604020202020204" pitchFamily="34" charset="0"/>
                  <a:ea typeface="+mn-ea"/>
                  <a:cs typeface="Arial" panose="020B0604020202020204" pitchFamily="34" charset="0"/>
                </a:rPr>
                <a:t> Fraction of peak demand of a population that is in peration at the time of system</a:t>
              </a:r>
              <a:r>
                <a:rPr lang="en-US" sz="1200" b="0" i="0" u="none" baseline="0">
                  <a:solidFill>
                    <a:sysClr val="windowText" lastClr="000000"/>
                  </a:solidFill>
                  <a:effectLst/>
                  <a:latin typeface="Arial" panose="020B0604020202020204" pitchFamily="34" charset="0"/>
                  <a:ea typeface="+mn-ea"/>
                  <a:cs typeface="Arial" panose="020B0604020202020204" pitchFamily="34" charset="0"/>
                </a:rPr>
                <a:t> peak.</a:t>
              </a:r>
              <a:endParaRPr lang="en-US" sz="1200" b="1" i="0" u="none">
                <a:solidFill>
                  <a:sysClr val="windowText" lastClr="000000"/>
                </a:solidFill>
                <a:effectLst/>
                <a:latin typeface="Arial" panose="020B0604020202020204" pitchFamily="34" charset="0"/>
                <a:ea typeface="+mn-ea"/>
                <a:cs typeface="Arial" panose="020B0604020202020204" pitchFamily="34" charset="0"/>
              </a:endParaRPr>
            </a:p>
          </xdr:txBody>
        </xdr:sp>
      </mc:Choice>
      <mc:Fallback xmlns="">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200024" y="3771898"/>
              <a:ext cx="8629651" cy="353377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i="0" u="none">
                  <a:solidFill>
                    <a:sysClr val="windowText" lastClr="000000"/>
                  </a:solidFill>
                  <a:effectLst/>
                  <a:latin typeface="Arial" panose="020B0604020202020204" pitchFamily="34" charset="0"/>
                  <a:ea typeface="+mn-ea"/>
                  <a:cs typeface="Arial" panose="020B0604020202020204" pitchFamily="34" charset="0"/>
                </a:rPr>
                <a:t>Overview:</a:t>
              </a:r>
              <a:endParaRPr lang="en-US" sz="1200" u="none">
                <a:solidFill>
                  <a:sysClr val="windowText" lastClr="000000"/>
                </a:solidFill>
                <a:effectLst/>
                <a:latin typeface="Arial" panose="020B0604020202020204" pitchFamily="34" charset="0"/>
                <a:cs typeface="Arial" panose="020B0604020202020204" pitchFamily="34" charset="0"/>
              </a:endParaRPr>
            </a:p>
            <a:p>
              <a:r>
                <a:rPr lang="en-US" sz="1200" b="0" i="0">
                  <a:solidFill>
                    <a:sysClr val="windowText" lastClr="000000"/>
                  </a:solidFill>
                  <a:effectLst/>
                  <a:latin typeface="Arial" panose="020B0604020202020204" pitchFamily="34" charset="0"/>
                  <a:ea typeface="+mn-ea"/>
                  <a:cs typeface="Arial" panose="020B0604020202020204" pitchFamily="34" charset="0"/>
                </a:rPr>
                <a:t>This spreadsheet template is meant to help quickly and accurately calculate No</a:t>
              </a:r>
              <a:r>
                <a:rPr lang="en-US" sz="1200" b="0" i="0" baseline="0">
                  <a:solidFill>
                    <a:sysClr val="windowText" lastClr="000000"/>
                  </a:solidFill>
                  <a:effectLst/>
                  <a:latin typeface="Arial" panose="020B0604020202020204" pitchFamily="34" charset="0"/>
                  <a:ea typeface="+mn-ea"/>
                  <a:cs typeface="Arial" panose="020B0604020202020204" pitchFamily="34" charset="0"/>
                </a:rPr>
                <a:t> Loss Condensate Drain </a:t>
              </a:r>
              <a:r>
                <a:rPr lang="en-US" sz="1200" b="0" i="0">
                  <a:solidFill>
                    <a:sysClr val="windowText" lastClr="000000"/>
                  </a:solidFill>
                  <a:effectLst/>
                  <a:latin typeface="Arial" panose="020B0604020202020204" pitchFamily="34" charset="0"/>
                  <a:ea typeface="+mn-ea"/>
                  <a:cs typeface="Arial" panose="020B0604020202020204" pitchFamily="34" charset="0"/>
                </a:rPr>
                <a:t>savings.</a:t>
              </a:r>
            </a:p>
            <a:p>
              <a:endParaRPr lang="en-US" sz="1200" b="0" i="0">
                <a:solidFill>
                  <a:sysClr val="windowText" lastClr="000000"/>
                </a:solidFill>
                <a:effectLst/>
                <a:latin typeface="Arial" panose="020B0604020202020204" pitchFamily="34" charset="0"/>
                <a:ea typeface="+mn-ea"/>
                <a:cs typeface="Arial" panose="020B0604020202020204" pitchFamily="34" charset="0"/>
              </a:endParaRPr>
            </a:p>
            <a:p>
              <a:r>
                <a:rPr lang="en-US" sz="1200" b="1" i="0" u="none">
                  <a:solidFill>
                    <a:sysClr val="windowText" lastClr="000000"/>
                  </a:solidFill>
                  <a:effectLst/>
                  <a:latin typeface="Arial" panose="020B0604020202020204" pitchFamily="34" charset="0"/>
                  <a:ea typeface="+mn-ea"/>
                  <a:cs typeface="Arial" panose="020B0604020202020204" pitchFamily="34" charset="0"/>
                </a:rPr>
                <a:t>General Instructions:</a:t>
              </a:r>
              <a:r>
                <a:rPr lang="en-US" sz="1200" b="1" u="none">
                  <a:solidFill>
                    <a:sysClr val="windowText" lastClr="000000"/>
                  </a:solidFill>
                  <a:effectLst/>
                  <a:latin typeface="Arial" panose="020B0604020202020204" pitchFamily="34" charset="0"/>
                  <a:ea typeface="+mn-ea"/>
                  <a:cs typeface="Arial" panose="020B0604020202020204" pitchFamily="34" charset="0"/>
                </a:rPr>
                <a:t> </a:t>
              </a:r>
              <a:endParaRPr lang="en-US" sz="1200" u="none">
                <a:solidFill>
                  <a:sysClr val="windowText" lastClr="000000"/>
                </a:solidFill>
                <a:effectLst/>
                <a:latin typeface="Arial" panose="020B0604020202020204" pitchFamily="34" charset="0"/>
                <a:cs typeface="Arial" panose="020B0604020202020204" pitchFamily="34" charset="0"/>
              </a:endParaRPr>
            </a:p>
            <a:p>
              <a:r>
                <a:rPr lang="en-US" sz="1200">
                  <a:solidFill>
                    <a:sysClr val="windowText" lastClr="000000"/>
                  </a:solidFill>
                  <a:effectLst/>
                  <a:latin typeface="Arial" panose="020B0604020202020204" pitchFamily="34" charset="0"/>
                  <a:ea typeface="+mn-ea"/>
                  <a:cs typeface="Arial" panose="020B0604020202020204" pitchFamily="34" charset="0"/>
                </a:rPr>
                <a:t>P</a:t>
              </a:r>
              <a:r>
                <a:rPr lang="en-US" sz="1200" b="0" i="0">
                  <a:solidFill>
                    <a:sysClr val="windowText" lastClr="000000"/>
                  </a:solidFill>
                  <a:effectLst/>
                  <a:latin typeface="Arial" panose="020B0604020202020204" pitchFamily="34" charset="0"/>
                  <a:ea typeface="+mn-ea"/>
                  <a:cs typeface="Arial" panose="020B0604020202020204" pitchFamily="34" charset="0"/>
                </a:rPr>
                <a:t>lease only change the tan cells .  Do not change any white cells on this sheet.  White cells contain formulas and do not need to be modified.</a:t>
              </a:r>
              <a:r>
                <a:rPr lang="en-US" sz="1200" b="0" i="0" baseline="0">
                  <a:solidFill>
                    <a:sysClr val="windowText" lastClr="000000"/>
                  </a:solidFill>
                  <a:effectLst/>
                  <a:latin typeface="Arial" panose="020B0604020202020204" pitchFamily="34" charset="0"/>
                  <a:ea typeface="+mn-ea"/>
                  <a:cs typeface="Arial" panose="020B0604020202020204" pitchFamily="34" charset="0"/>
                </a:rPr>
                <a:t> </a:t>
              </a:r>
              <a:r>
                <a:rPr lang="en-US" sz="1200" b="0" baseline="0">
                  <a:solidFill>
                    <a:sysClr val="windowText" lastClr="000000"/>
                  </a:solidFill>
                  <a:effectLst/>
                  <a:latin typeface="Arial" panose="020B0604020202020204" pitchFamily="34" charset="0"/>
                  <a:ea typeface="+mn-ea"/>
                  <a:cs typeface="Arial" panose="020B0604020202020204" pitchFamily="34" charset="0"/>
                </a:rPr>
                <a:t>All other information is pulled from the definitions on the equipment inventory tab. If known operation is different than these definition, please modify.</a:t>
              </a:r>
              <a:endParaRPr lang="en-US" sz="1200">
                <a:solidFill>
                  <a:sysClr val="windowText" lastClr="000000"/>
                </a:solidFill>
                <a:effectLst/>
                <a:latin typeface="Arial" panose="020B0604020202020204" pitchFamily="34" charset="0"/>
                <a:cs typeface="Arial" panose="020B0604020202020204" pitchFamily="34" charset="0"/>
              </a:endParaRPr>
            </a:p>
            <a:p>
              <a:endParaRPr lang="en-US" sz="1200" b="1" i="0" u="sng">
                <a:solidFill>
                  <a:sysClr val="windowText" lastClr="000000"/>
                </a:solidFill>
                <a:effectLst/>
                <a:latin typeface="Arial" panose="020B0604020202020204" pitchFamily="34" charset="0"/>
                <a:ea typeface="+mn-ea"/>
                <a:cs typeface="Arial" panose="020B0604020202020204" pitchFamily="34" charset="0"/>
              </a:endParaRPr>
            </a:p>
            <a:p>
              <a:r>
                <a:rPr lang="en-US" sz="1200" b="1" i="0" u="none">
                  <a:solidFill>
                    <a:sysClr val="windowText" lastClr="000000"/>
                  </a:solidFill>
                  <a:effectLst/>
                  <a:latin typeface="Arial" panose="020B0604020202020204" pitchFamily="34" charset="0"/>
                  <a:ea typeface="+mn-ea"/>
                  <a:cs typeface="Arial" panose="020B0604020202020204" pitchFamily="34" charset="0"/>
                </a:rPr>
                <a:t>Methodology:</a:t>
              </a:r>
            </a:p>
            <a:p>
              <a:r>
                <a:rPr lang="en-US" sz="1200" b="0" i="0">
                  <a:solidFill>
                    <a:sysClr val="windowText" lastClr="000000"/>
                  </a:solidFill>
                  <a:effectLst/>
                  <a:latin typeface="Arial" panose="020B0604020202020204" pitchFamily="34" charset="0"/>
                  <a:ea typeface="+mn-ea"/>
                  <a:cs typeface="Arial" panose="020B0604020202020204" pitchFamily="34" charset="0"/>
                </a:rPr>
                <a:t>Methodology</a:t>
              </a:r>
              <a:r>
                <a:rPr lang="en-US" sz="1200" b="0" i="0" baseline="0">
                  <a:solidFill>
                    <a:sysClr val="windowText" lastClr="000000"/>
                  </a:solidFill>
                  <a:effectLst/>
                  <a:latin typeface="Arial" panose="020B0604020202020204" pitchFamily="34" charset="0"/>
                  <a:ea typeface="+mn-ea"/>
                  <a:cs typeface="Arial" panose="020B0604020202020204" pitchFamily="34" charset="0"/>
                </a:rPr>
                <a:t> for this measure comes from the Illinois TRM v6.0</a:t>
              </a:r>
              <a:endParaRPr lang="en-US" sz="1200" b="0" i="0">
                <a:solidFill>
                  <a:sysClr val="windowText" lastClr="000000"/>
                </a:solidFill>
                <a:effectLst/>
                <a:latin typeface="Arial" panose="020B0604020202020204" pitchFamily="34" charset="0"/>
                <a:ea typeface="+mn-ea"/>
                <a:cs typeface="Arial" panose="020B0604020202020204" pitchFamily="34" charset="0"/>
              </a:endParaRPr>
            </a:p>
            <a:p>
              <a:endParaRPr lang="en-US" sz="1200" b="0" i="1">
                <a:solidFill>
                  <a:sysClr val="windowText" lastClr="000000"/>
                </a:solidFill>
                <a:effectLst/>
                <a:latin typeface="Arial" panose="020B0604020202020204" pitchFamily="34" charset="0"/>
                <a:ea typeface="+mn-ea"/>
                <a:cs typeface="Arial" panose="020B0604020202020204" pitchFamily="34" charset="0"/>
              </a:endParaRPr>
            </a:p>
            <a:p>
              <a:pPr/>
              <a:r>
                <a:rPr lang="en-US" sz="1200" b="1" i="0">
                  <a:solidFill>
                    <a:sysClr val="windowText" lastClr="000000"/>
                  </a:solidFill>
                  <a:effectLst/>
                  <a:latin typeface="Cambria Math" panose="02040503050406030204" pitchFamily="18" charset="0"/>
                  <a:ea typeface="+mn-ea"/>
                  <a:cs typeface="+mn-cs"/>
                </a:rPr>
                <a:t>〖</a:t>
              </a:r>
              <a:r>
                <a:rPr lang="en-US" sz="1200" b="1" i="0">
                  <a:solidFill>
                    <a:sysClr val="windowText" lastClr="000000"/>
                  </a:solidFill>
                  <a:effectLst/>
                  <a:latin typeface="Cambria Math"/>
                  <a:ea typeface="+mn-ea"/>
                  <a:cs typeface="+mn-cs"/>
                </a:rPr>
                <a:t>𝑺𝒂𝒗𝒊𝒏𝒈𝒔</a:t>
              </a:r>
              <a:r>
                <a:rPr lang="en-US" sz="1200" b="1" i="0">
                  <a:solidFill>
                    <a:sysClr val="windowText" lastClr="000000"/>
                  </a:solidFill>
                  <a:effectLst/>
                  <a:latin typeface="Cambria Math" panose="02040503050406030204" pitchFamily="18" charset="0"/>
                  <a:ea typeface="+mn-ea"/>
                  <a:cs typeface="+mn-cs"/>
                </a:rPr>
                <a:t>〗_</a:t>
              </a:r>
              <a:r>
                <a:rPr lang="en-US" sz="1200" b="1" i="0">
                  <a:solidFill>
                    <a:sysClr val="windowText" lastClr="000000"/>
                  </a:solidFill>
                  <a:effectLst/>
                  <a:latin typeface="Cambria Math"/>
                  <a:ea typeface="+mn-ea"/>
                  <a:cs typeface="+mn-cs"/>
                </a:rPr>
                <a:t>𝒌𝑾𝒉</a:t>
              </a:r>
              <a:r>
                <a:rPr lang="en-US" sz="1200" b="0" i="0">
                  <a:solidFill>
                    <a:sysClr val="windowText" lastClr="000000"/>
                  </a:solidFill>
                  <a:effectLst/>
                  <a:latin typeface="Cambria Math"/>
                  <a:ea typeface="+mn-ea"/>
                  <a:cs typeface="+mn-cs"/>
                </a:rPr>
                <a:t>=</a:t>
              </a:r>
              <a:r>
                <a:rPr lang="en-US" sz="1200" b="0" i="0">
                  <a:solidFill>
                    <a:sysClr val="windowText" lastClr="000000"/>
                  </a:solidFill>
                  <a:effectLst/>
                  <a:latin typeface="Cambria Math" panose="02040503050406030204" pitchFamily="18" charset="0"/>
                  <a:ea typeface="+mn-ea"/>
                  <a:cs typeface="+mn-cs"/>
                </a:rPr>
                <a:t>〖</a:t>
              </a:r>
              <a:r>
                <a:rPr lang="en-US" sz="1200" b="0" i="0">
                  <a:solidFill>
                    <a:sysClr val="windowText" lastClr="000000"/>
                  </a:solidFill>
                  <a:effectLst/>
                  <a:latin typeface="Cambria Math"/>
                  <a:ea typeface="+mn-ea"/>
                  <a:cs typeface="+mn-cs"/>
                </a:rPr>
                <a:t>𝑁𝑢𝑚𝑏𝑒𝑟 𝑜𝑓 𝐷𝑟𝑎𝑖𝑛𝑠∗𝐸𝑓𝑓𝑖𝑐𝑖𝑒𝑛𝑐𝑦∗𝐶𝐹𝑀</a:t>
              </a:r>
              <a:r>
                <a:rPr lang="en-US" sz="1200" b="0" i="0">
                  <a:solidFill>
                    <a:sysClr val="windowText" lastClr="000000"/>
                  </a:solidFill>
                  <a:effectLst/>
                  <a:latin typeface="Cambria Math" panose="02040503050406030204" pitchFamily="18" charset="0"/>
                  <a:ea typeface="+mn-ea"/>
                  <a:cs typeface="+mn-cs"/>
                </a:rPr>
                <a:t>〗_</a:t>
              </a:r>
              <a:r>
                <a:rPr lang="en-US" sz="1200" b="0" i="0">
                  <a:solidFill>
                    <a:sysClr val="windowText" lastClr="000000"/>
                  </a:solidFill>
                  <a:effectLst/>
                  <a:latin typeface="Cambria Math"/>
                  <a:ea typeface="+mn-ea"/>
                  <a:cs typeface="+mn-cs"/>
                </a:rPr>
                <a:t>𝑅𝑒𝑑𝑢𝑐𝑒𝑑∗𝐻𝑜𝑢𝑟𝑠</a:t>
              </a:r>
              <a:endParaRPr lang="en-US" sz="1200" b="0" i="0">
                <a:solidFill>
                  <a:sysClr val="windowText" lastClr="000000"/>
                </a:solidFill>
                <a:effectLst/>
                <a:latin typeface="Arial" panose="020B0604020202020204" pitchFamily="34" charset="0"/>
                <a:ea typeface="+mn-ea"/>
                <a:cs typeface="Arial" panose="020B0604020202020204" pitchFamily="34" charset="0"/>
              </a:endParaRPr>
            </a:p>
            <a:p>
              <a:pPr algn="l"/>
              <a:endParaRPr lang="en-US" sz="1200" b="1" i="1">
                <a:solidFill>
                  <a:sysClr val="windowText" lastClr="000000"/>
                </a:solidFill>
                <a:effectLst/>
                <a:latin typeface="Arial" panose="020B0604020202020204" pitchFamily="34" charset="0"/>
                <a:ea typeface="+mn-ea"/>
                <a:cs typeface="Arial" panose="020B0604020202020204" pitchFamily="34" charset="0"/>
              </a:endParaRPr>
            </a:p>
            <a:p>
              <a:pPr algn="l"/>
              <a:r>
                <a:rPr lang="en-US" sz="1200" b="1" i="0">
                  <a:solidFill>
                    <a:sysClr val="windowText" lastClr="000000"/>
                  </a:solidFill>
                  <a:effectLst/>
                  <a:latin typeface="Cambria Math" panose="02040503050406030204" pitchFamily="18" charset="0"/>
                  <a:ea typeface="+mn-ea"/>
                  <a:cs typeface="+mn-cs"/>
                </a:rPr>
                <a:t>〖</a:t>
              </a:r>
              <a:r>
                <a:rPr lang="en-US" sz="1200" b="1" i="0">
                  <a:solidFill>
                    <a:sysClr val="windowText" lastClr="000000"/>
                  </a:solidFill>
                  <a:effectLst/>
                  <a:latin typeface="Cambria Math"/>
                  <a:ea typeface="+mn-ea"/>
                  <a:cs typeface="+mn-cs"/>
                </a:rPr>
                <a:t>𝑫𝒆𝒎𝒂𝒏𝒅 𝑺𝒂𝒗𝒊𝒏𝒈𝒔</a:t>
              </a:r>
              <a:r>
                <a:rPr lang="en-US" sz="1200" b="1" i="0">
                  <a:solidFill>
                    <a:sysClr val="windowText" lastClr="000000"/>
                  </a:solidFill>
                  <a:effectLst/>
                  <a:latin typeface="Cambria Math" panose="02040503050406030204" pitchFamily="18" charset="0"/>
                  <a:ea typeface="+mn-ea"/>
                  <a:cs typeface="+mn-cs"/>
                </a:rPr>
                <a:t>〗_</a:t>
              </a:r>
              <a:r>
                <a:rPr lang="en-US" sz="1200" b="1" i="0">
                  <a:solidFill>
                    <a:sysClr val="windowText" lastClr="000000"/>
                  </a:solidFill>
                  <a:effectLst/>
                  <a:latin typeface="Cambria Math"/>
                  <a:ea typeface="+mn-ea"/>
                  <a:cs typeface="+mn-cs"/>
                </a:rPr>
                <a:t>𝒌𝑾</a:t>
              </a:r>
              <a:r>
                <a:rPr lang="en-US" sz="1200" b="0" i="0">
                  <a:solidFill>
                    <a:sysClr val="windowText" lastClr="000000"/>
                  </a:solidFill>
                  <a:effectLst/>
                  <a:latin typeface="Cambria Math"/>
                  <a:ea typeface="+mn-ea"/>
                  <a:cs typeface="+mn-cs"/>
                </a:rPr>
                <a:t>=</a:t>
              </a:r>
              <a:r>
                <a:rPr lang="en-US" sz="1200" b="0" i="0">
                  <a:solidFill>
                    <a:sysClr val="windowText" lastClr="000000"/>
                  </a:solidFill>
                  <a:effectLst/>
                  <a:latin typeface="Cambria Math" panose="02040503050406030204" pitchFamily="18" charset="0"/>
                  <a:ea typeface="+mn-ea"/>
                  <a:cs typeface="+mn-cs"/>
                </a:rPr>
                <a:t>〖</a:t>
              </a:r>
              <a:r>
                <a:rPr lang="en-US" sz="1200" b="0" i="0">
                  <a:solidFill>
                    <a:sysClr val="windowText" lastClr="000000"/>
                  </a:solidFill>
                  <a:effectLst/>
                  <a:latin typeface="Cambria Math"/>
                  <a:ea typeface="+mn-ea"/>
                  <a:cs typeface="+mn-cs"/>
                </a:rPr>
                <a:t>𝑁𝑢𝑚𝑏𝑒𝑟 𝑜𝑓 𝐷𝑟𝑎𝑖𝑛𝑠∗𝐸𝑓𝑓𝑖𝑐𝑖𝑒𝑛𝑐𝑦∗𝐶𝐹𝑀</a:t>
              </a:r>
              <a:r>
                <a:rPr lang="en-US" sz="1200" b="0" i="0">
                  <a:solidFill>
                    <a:sysClr val="windowText" lastClr="000000"/>
                  </a:solidFill>
                  <a:effectLst/>
                  <a:latin typeface="Cambria Math" panose="02040503050406030204" pitchFamily="18" charset="0"/>
                  <a:ea typeface="+mn-ea"/>
                  <a:cs typeface="+mn-cs"/>
                </a:rPr>
                <a:t>〗_</a:t>
              </a:r>
              <a:r>
                <a:rPr lang="en-US" sz="1200" b="0" i="0">
                  <a:solidFill>
                    <a:sysClr val="windowText" lastClr="000000"/>
                  </a:solidFill>
                  <a:effectLst/>
                  <a:latin typeface="Cambria Math"/>
                  <a:ea typeface="+mn-ea"/>
                  <a:cs typeface="+mn-cs"/>
                </a:rPr>
                <a:t>𝑅𝑒𝑑𝑢𝑐𝑒𝑑∗𝐶𝑜𝑖𝑛𝑐𝑖𝑑𝑒𝑛𝑐𝑒 𝐹𝑎𝑐𝑡𝑜𝑟</a:t>
              </a:r>
              <a:endParaRPr lang="en-US" sz="1200" b="1" i="0" u="sng">
                <a:solidFill>
                  <a:sysClr val="windowText" lastClr="000000"/>
                </a:solidFill>
                <a:effectLst/>
                <a:latin typeface="Arial" panose="020B0604020202020204" pitchFamily="34" charset="0"/>
                <a:ea typeface="+mn-ea"/>
                <a:cs typeface="Arial" panose="020B0604020202020204" pitchFamily="34" charset="0"/>
              </a:endParaRPr>
            </a:p>
            <a:p>
              <a:pPr lvl="1"/>
              <a:endParaRPr lang="en-US" sz="1200" b="1" i="0" u="none">
                <a:solidFill>
                  <a:sysClr val="windowText" lastClr="000000"/>
                </a:solidFill>
                <a:effectLst/>
                <a:latin typeface="Arial" panose="020B0604020202020204" pitchFamily="34" charset="0"/>
                <a:ea typeface="+mn-ea"/>
                <a:cs typeface="Arial" panose="020B0604020202020204" pitchFamily="34" charset="0"/>
              </a:endParaRPr>
            </a:p>
            <a:p>
              <a:pPr lvl="1"/>
              <a:r>
                <a:rPr lang="en-US" sz="1200" b="1" i="0" u="none">
                  <a:solidFill>
                    <a:sysClr val="windowText" lastClr="000000"/>
                  </a:solidFill>
                  <a:effectLst/>
                  <a:latin typeface="Arial" panose="020B0604020202020204" pitchFamily="34" charset="0"/>
                  <a:ea typeface="+mn-ea"/>
                  <a:cs typeface="Arial" panose="020B0604020202020204" pitchFamily="34" charset="0"/>
                </a:rPr>
                <a:t>Number of  Drains:</a:t>
              </a:r>
              <a:r>
                <a:rPr lang="en-US" sz="1200" b="0" i="0" u="none">
                  <a:solidFill>
                    <a:sysClr val="windowText" lastClr="000000"/>
                  </a:solidFill>
                  <a:effectLst/>
                  <a:latin typeface="Arial" panose="020B0604020202020204" pitchFamily="34" charset="0"/>
                  <a:ea typeface="+mn-ea"/>
                  <a:cs typeface="Arial" panose="020B0604020202020204" pitchFamily="34" charset="0"/>
                </a:rPr>
                <a:t> Number of no</a:t>
              </a:r>
              <a:r>
                <a:rPr lang="en-US" sz="1200" b="0" i="0" u="none" baseline="0">
                  <a:solidFill>
                    <a:sysClr val="windowText" lastClr="000000"/>
                  </a:solidFill>
                  <a:effectLst/>
                  <a:latin typeface="Arial" panose="020B0604020202020204" pitchFamily="34" charset="0"/>
                  <a:ea typeface="+mn-ea"/>
                  <a:cs typeface="Arial" panose="020B0604020202020204" pitchFamily="34" charset="0"/>
                </a:rPr>
                <a:t> loss condensate drains installed</a:t>
              </a:r>
              <a:endParaRPr lang="en-US" sz="1200" b="0" i="0" u="none">
                <a:solidFill>
                  <a:sysClr val="windowText" lastClr="000000"/>
                </a:solidFill>
                <a:effectLst/>
                <a:latin typeface="Arial" panose="020B0604020202020204" pitchFamily="34" charset="0"/>
                <a:ea typeface="+mn-ea"/>
                <a:cs typeface="Arial" panose="020B0604020202020204" pitchFamily="34" charset="0"/>
              </a:endParaRPr>
            </a:p>
            <a:p>
              <a:pPr lvl="1"/>
              <a:r>
                <a:rPr lang="en-US" sz="1200" b="1" i="0" u="none">
                  <a:solidFill>
                    <a:sysClr val="windowText" lastClr="000000"/>
                  </a:solidFill>
                  <a:effectLst/>
                  <a:latin typeface="Arial" panose="020B0604020202020204" pitchFamily="34" charset="0"/>
                  <a:ea typeface="+mn-ea"/>
                  <a:cs typeface="Arial" panose="020B0604020202020204" pitchFamily="34" charset="0"/>
                </a:rPr>
                <a:t>Efficiency:</a:t>
              </a:r>
              <a:r>
                <a:rPr lang="en-US" sz="1200" b="1" i="0" u="none" baseline="0">
                  <a:solidFill>
                    <a:sysClr val="windowText" lastClr="000000"/>
                  </a:solidFill>
                  <a:effectLst/>
                  <a:latin typeface="Arial" panose="020B0604020202020204" pitchFamily="34" charset="0"/>
                  <a:ea typeface="+mn-ea"/>
                  <a:cs typeface="Arial" panose="020B0604020202020204" pitchFamily="34" charset="0"/>
                </a:rPr>
                <a:t> </a:t>
              </a:r>
              <a:r>
                <a:rPr lang="en-US" sz="1200" b="0" i="0" u="none" baseline="0">
                  <a:solidFill>
                    <a:sysClr val="windowText" lastClr="000000"/>
                  </a:solidFill>
                  <a:effectLst/>
                  <a:latin typeface="Arial" panose="020B0604020202020204" pitchFamily="34" charset="0"/>
                  <a:ea typeface="+mn-ea"/>
                  <a:cs typeface="Arial" panose="020B0604020202020204" pitchFamily="34" charset="0"/>
                </a:rPr>
                <a:t>System Power Reduction per Reduced Air Demand</a:t>
              </a:r>
              <a:endParaRPr lang="en-US" sz="1200" b="0" i="0" u="none">
                <a:solidFill>
                  <a:sysClr val="windowText" lastClr="000000"/>
                </a:solidFill>
                <a:effectLst/>
                <a:latin typeface="Arial" panose="020B0604020202020204" pitchFamily="34" charset="0"/>
                <a:ea typeface="+mn-ea"/>
                <a:cs typeface="Arial" panose="020B0604020202020204" pitchFamily="34" charset="0"/>
              </a:endParaRPr>
            </a:p>
            <a:p>
              <a:pPr lvl="1"/>
              <a:r>
                <a:rPr lang="en-US" sz="1200" b="1" i="0" u="none">
                  <a:solidFill>
                    <a:sysClr val="windowText" lastClr="000000"/>
                  </a:solidFill>
                  <a:effectLst/>
                  <a:latin typeface="Arial" panose="020B0604020202020204" pitchFamily="34" charset="0"/>
                  <a:ea typeface="+mn-ea"/>
                  <a:cs typeface="Arial" panose="020B0604020202020204" pitchFamily="34" charset="0"/>
                </a:rPr>
                <a:t>CFM</a:t>
              </a:r>
              <a:r>
                <a:rPr lang="en-US" sz="1200" b="1" i="0" u="none" baseline="-25000">
                  <a:solidFill>
                    <a:sysClr val="windowText" lastClr="000000"/>
                  </a:solidFill>
                  <a:effectLst/>
                  <a:latin typeface="Arial" panose="020B0604020202020204" pitchFamily="34" charset="0"/>
                  <a:ea typeface="+mn-ea"/>
                  <a:cs typeface="Arial" panose="020B0604020202020204" pitchFamily="34" charset="0"/>
                </a:rPr>
                <a:t>Reduced</a:t>
              </a:r>
              <a:r>
                <a:rPr lang="en-US" sz="1200" b="1" i="0" u="none" baseline="0">
                  <a:solidFill>
                    <a:sysClr val="windowText" lastClr="000000"/>
                  </a:solidFill>
                  <a:effectLst/>
                  <a:latin typeface="Arial" panose="020B0604020202020204" pitchFamily="34" charset="0"/>
                  <a:ea typeface="+mn-ea"/>
                  <a:cs typeface="Arial" panose="020B0604020202020204" pitchFamily="34" charset="0"/>
                </a:rPr>
                <a:t>:</a:t>
              </a:r>
              <a:r>
                <a:rPr lang="en-US" sz="1200" b="0" i="0" u="none" baseline="0">
                  <a:solidFill>
                    <a:sysClr val="windowText" lastClr="000000"/>
                  </a:solidFill>
                  <a:effectLst/>
                  <a:latin typeface="Arial" panose="020B0604020202020204" pitchFamily="34" charset="0"/>
                  <a:ea typeface="+mn-ea"/>
                  <a:cs typeface="Arial" panose="020B0604020202020204" pitchFamily="34" charset="0"/>
                </a:rPr>
                <a:t> Reduced air consumption (CFM) per drain = 3 CFM</a:t>
              </a:r>
            </a:p>
            <a:p>
              <a:pPr lvl="1"/>
              <a:r>
                <a:rPr lang="en-US" sz="1200" b="1" i="0" u="none">
                  <a:solidFill>
                    <a:sysClr val="windowText" lastClr="000000"/>
                  </a:solidFill>
                  <a:effectLst/>
                  <a:latin typeface="Arial" panose="020B0604020202020204" pitchFamily="34" charset="0"/>
                  <a:ea typeface="+mn-ea"/>
                  <a:cs typeface="Arial" panose="020B0604020202020204" pitchFamily="34" charset="0"/>
                </a:rPr>
                <a:t>Hours:</a:t>
              </a:r>
              <a:r>
                <a:rPr lang="en-US" sz="1200" b="0" i="0" u="none">
                  <a:solidFill>
                    <a:sysClr val="windowText" lastClr="000000"/>
                  </a:solidFill>
                  <a:effectLst/>
                  <a:latin typeface="Arial" panose="020B0604020202020204" pitchFamily="34" charset="0"/>
                  <a:ea typeface="+mn-ea"/>
                  <a:cs typeface="Arial" panose="020B0604020202020204" pitchFamily="34" charset="0"/>
                </a:rPr>
                <a:t> Compressed air system pressurized hours</a:t>
              </a:r>
              <a:endParaRPr lang="en-US" sz="1200" b="1" i="0" u="none">
                <a:solidFill>
                  <a:sysClr val="windowText" lastClr="000000"/>
                </a:solidFill>
                <a:effectLst/>
                <a:latin typeface="Arial" panose="020B0604020202020204" pitchFamily="34" charset="0"/>
                <a:ea typeface="+mn-ea"/>
                <a:cs typeface="Arial" panose="020B0604020202020204" pitchFamily="34" charset="0"/>
              </a:endParaRPr>
            </a:p>
            <a:p>
              <a:pPr lvl="1"/>
              <a:r>
                <a:rPr lang="en-US" sz="1200" b="1" i="0" u="none">
                  <a:solidFill>
                    <a:sysClr val="windowText" lastClr="000000"/>
                  </a:solidFill>
                  <a:effectLst/>
                  <a:latin typeface="Arial" panose="020B0604020202020204" pitchFamily="34" charset="0"/>
                  <a:ea typeface="+mn-ea"/>
                  <a:cs typeface="Arial" panose="020B0604020202020204" pitchFamily="34" charset="0"/>
                </a:rPr>
                <a:t>Coincidence Factor (0.95):</a:t>
              </a:r>
              <a:r>
                <a:rPr lang="en-US" sz="1200" b="0" i="0" u="none">
                  <a:solidFill>
                    <a:sysClr val="windowText" lastClr="000000"/>
                  </a:solidFill>
                  <a:effectLst/>
                  <a:latin typeface="Arial" panose="020B0604020202020204" pitchFamily="34" charset="0"/>
                  <a:ea typeface="+mn-ea"/>
                  <a:cs typeface="Arial" panose="020B0604020202020204" pitchFamily="34" charset="0"/>
                </a:rPr>
                <a:t> Fraction of peak demand of a population that is in peration at the time of system</a:t>
              </a:r>
              <a:r>
                <a:rPr lang="en-US" sz="1200" b="0" i="0" u="none" baseline="0">
                  <a:solidFill>
                    <a:sysClr val="windowText" lastClr="000000"/>
                  </a:solidFill>
                  <a:effectLst/>
                  <a:latin typeface="Arial" panose="020B0604020202020204" pitchFamily="34" charset="0"/>
                  <a:ea typeface="+mn-ea"/>
                  <a:cs typeface="Arial" panose="020B0604020202020204" pitchFamily="34" charset="0"/>
                </a:rPr>
                <a:t> peak.</a:t>
              </a:r>
              <a:endParaRPr lang="en-US" sz="1200" b="1" i="0" u="none">
                <a:solidFill>
                  <a:sysClr val="windowText" lastClr="000000"/>
                </a:solidFill>
                <a:effectLst/>
                <a:latin typeface="Arial" panose="020B0604020202020204" pitchFamily="34" charset="0"/>
                <a:ea typeface="+mn-ea"/>
                <a:cs typeface="Arial" panose="020B0604020202020204" pitchFamily="34" charset="0"/>
              </a:endParaRP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xdr:from>
      <xdr:col>44</xdr:col>
      <xdr:colOff>28574</xdr:colOff>
      <xdr:row>15</xdr:row>
      <xdr:rowOff>152400</xdr:rowOff>
    </xdr:from>
    <xdr:to>
      <xdr:col>48</xdr:col>
      <xdr:colOff>800099</xdr:colOff>
      <xdr:row>20</xdr:row>
      <xdr:rowOff>133350</xdr:rowOff>
    </xdr:to>
    <xdr:sp macro="" textlink="">
      <xdr:nvSpPr>
        <xdr:cNvPr id="2" name="TextBox 1">
          <a:extLst>
            <a:ext uri="{FF2B5EF4-FFF2-40B4-BE49-F238E27FC236}">
              <a16:creationId xmlns:a16="http://schemas.microsoft.com/office/drawing/2014/main" id="{00000000-0008-0000-0800-000002000000}"/>
            </a:ext>
          </a:extLst>
        </xdr:cNvPr>
        <xdr:cNvSpPr txBox="1"/>
      </xdr:nvSpPr>
      <xdr:spPr>
        <a:xfrm>
          <a:off x="34251899" y="3409950"/>
          <a:ext cx="5153025" cy="9334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rgbClr val="666666"/>
              </a:solidFill>
              <a:effectLst/>
              <a:latin typeface="NewCenturySchlbk LT Std" pitchFamily="18" charset="0"/>
              <a:ea typeface="+mn-ea"/>
              <a:cs typeface="+mn-cs"/>
            </a:rPr>
            <a:t>*Based off of standard operation curves from the Compressed Air Challenge.</a:t>
          </a:r>
          <a:r>
            <a:rPr lang="en-US">
              <a:solidFill>
                <a:srgbClr val="666666"/>
              </a:solidFill>
              <a:latin typeface="NewCenturySchlbk LT Std" pitchFamily="18" charset="0"/>
            </a:rPr>
            <a:t> </a:t>
          </a:r>
          <a:r>
            <a:rPr lang="en-US" sz="1100" b="0" i="0" u="none" strike="noStrike">
              <a:solidFill>
                <a:srgbClr val="666666"/>
              </a:solidFill>
              <a:effectLst/>
              <a:latin typeface="NewCenturySchlbk LT Std" pitchFamily="18" charset="0"/>
              <a:ea typeface="+mn-ea"/>
              <a:cs typeface="+mn-cs"/>
            </a:rPr>
            <a:t>Factor is equivalent to the slope of the performance curve in the 40% to 90% flow range.</a:t>
          </a:r>
          <a:r>
            <a:rPr lang="en-US">
              <a:solidFill>
                <a:srgbClr val="666666"/>
              </a:solidFill>
              <a:latin typeface="NewCenturySchlbk LT Std" pitchFamily="18" charset="0"/>
            </a:rPr>
            <a:t> </a:t>
          </a:r>
          <a:r>
            <a:rPr lang="en-US" sz="1100" b="0" i="0" u="none" strike="noStrike">
              <a:solidFill>
                <a:srgbClr val="666666"/>
              </a:solidFill>
              <a:effectLst/>
              <a:latin typeface="NewCenturySchlbk LT Std" pitchFamily="18" charset="0"/>
              <a:ea typeface="+mn-ea"/>
              <a:cs typeface="+mn-cs"/>
            </a:rPr>
            <a:t>The factor is effectively the fraction of ideal savings compared to perfect unloading. Except</a:t>
          </a:r>
          <a:r>
            <a:rPr lang="en-US">
              <a:solidFill>
                <a:srgbClr val="666666"/>
              </a:solidFill>
              <a:latin typeface="NewCenturySchlbk LT Std" pitchFamily="18" charset="0"/>
            </a:rPr>
            <a:t> </a:t>
          </a:r>
          <a:r>
            <a:rPr lang="en-US" sz="1100" b="0" i="0" u="none" strike="noStrike">
              <a:solidFill>
                <a:srgbClr val="666666"/>
              </a:solidFill>
              <a:effectLst/>
              <a:latin typeface="NewCenturySchlbk LT Std" pitchFamily="18" charset="0"/>
              <a:ea typeface="+mn-ea"/>
              <a:cs typeface="+mn-cs"/>
            </a:rPr>
            <a:t>for on/off control, all other methods have less than ideal savings. </a:t>
          </a:r>
          <a:r>
            <a:rPr lang="en-US">
              <a:solidFill>
                <a:srgbClr val="666666"/>
              </a:solidFill>
              <a:latin typeface="NewCenturySchlbk LT Std" pitchFamily="18" charset="0"/>
            </a:rPr>
            <a:t> </a:t>
          </a:r>
          <a:endParaRPr lang="en-US" sz="1100">
            <a:solidFill>
              <a:srgbClr val="666666"/>
            </a:solidFill>
            <a:latin typeface="NewCenturySchlbk LT Std" pitchFamily="18" charset="0"/>
          </a:endParaRPr>
        </a:p>
      </xdr:txBody>
    </xdr:sp>
    <xdr:clientData/>
  </xdr:twoCellAnchor>
  <mc:AlternateContent xmlns:mc="http://schemas.openxmlformats.org/markup-compatibility/2006">
    <mc:Choice xmlns:a14="http://schemas.microsoft.com/office/drawing/2010/main" Requires="a14">
      <xdr:twoCellAnchor editAs="oneCell">
        <xdr:from>
          <xdr:col>4</xdr:col>
          <xdr:colOff>742950</xdr:colOff>
          <xdr:row>31</xdr:row>
          <xdr:rowOff>85725</xdr:rowOff>
        </xdr:from>
        <xdr:to>
          <xdr:col>5</xdr:col>
          <xdr:colOff>66675</xdr:colOff>
          <xdr:row>35</xdr:row>
          <xdr:rowOff>133350</xdr:rowOff>
        </xdr:to>
        <xdr:sp macro="" textlink="">
          <xdr:nvSpPr>
            <xdr:cNvPr id="51201" name="Object 1" hidden="1">
              <a:extLst>
                <a:ext uri="{63B3BB69-23CF-44E3-9099-C40C66FF867C}">
                  <a14:compatExt spid="_x0000_s51201"/>
                </a:ext>
                <a:ext uri="{FF2B5EF4-FFF2-40B4-BE49-F238E27FC236}">
                  <a16:creationId xmlns:a16="http://schemas.microsoft.com/office/drawing/2014/main" id="{00000000-0008-0000-0800-000001C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Startup" Target="960027/PROPOSAL/LANSIN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intranet.clearesult.com/Documents%20and%20Settings/stewartt/Desktop/LANSING"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livier\jobs\My%20Documents\sweetheart\My%20Documents\complete%20compressor%20analys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intranet.clearesult.com/Documents%20and%20Settings/3079/Desktop/CHA/Projects/Active/16206%20-%20Rockefeller/Tech/Reports/1221/Appendices/1221%20Stack%20Report%206-0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Documents%20and%20Settings\stewartt\Desktop\LANSING"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FIM%2012%20Fina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ric\d\Strategic\Energy%20Services\Jobs\Jobs%202000\Blue%20Hill%20Cogeneration\GeneratorCost$Diese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M Summary"/>
      <sheetName val="Project Estimates"/>
      <sheetName val="LANSING"/>
      <sheetName val="Equip Inv"/>
    </sheetNames>
    <sheetDataSet>
      <sheetData sheetId="0" refreshError="1"/>
      <sheetData sheetId="1" refreshError="1"/>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rix By School"/>
      <sheetName val="All Savings"/>
      <sheetName val="Admin"/>
      <sheetName val="Bus"/>
      <sheetName val="HSMS"/>
      <sheetName val="JHE"/>
      <sheetName val="BCE"/>
      <sheetName val="SE"/>
      <sheetName val="KE"/>
      <sheetName val="LANS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s"/>
      <sheetName val="misc."/>
      <sheetName val="ANALYSIS"/>
      <sheetName val="TOOLS"/>
      <sheetName val="Summaries"/>
      <sheetName val="Air Costs"/>
      <sheetName val="vs Theory"/>
      <sheetName val="vs Theory2"/>
      <sheetName val="Cooling"/>
      <sheetName val="Combo Dryers"/>
      <sheetName val="Storage"/>
      <sheetName val="drain"/>
      <sheetName val="BlowoffData"/>
      <sheetName val="OptimizeStorage"/>
      <sheetName val="Unloading"/>
      <sheetName val="Press.Loss"/>
      <sheetName val="Centrifugal"/>
      <sheetName val="Press.Ctrl."/>
      <sheetName val="Pressure Check"/>
      <sheetName val="Macros"/>
      <sheetName val="Base"/>
    </sheetNames>
    <sheetDataSet>
      <sheetData sheetId="0" refreshError="1"/>
      <sheetData sheetId="1" refreshError="1">
        <row r="10">
          <cell r="A10">
            <v>0</v>
          </cell>
          <cell r="B10">
            <v>20</v>
          </cell>
          <cell r="C10">
            <v>70</v>
          </cell>
          <cell r="D10">
            <v>20</v>
          </cell>
          <cell r="E10">
            <v>58</v>
          </cell>
          <cell r="F10">
            <v>20</v>
          </cell>
          <cell r="G10">
            <v>3</v>
          </cell>
        </row>
        <row r="11">
          <cell r="A11">
            <v>1</v>
          </cell>
          <cell r="B11">
            <v>20.8</v>
          </cell>
          <cell r="C11">
            <v>70.3</v>
          </cell>
          <cell r="D11">
            <v>21.58</v>
          </cell>
          <cell r="E11">
            <v>58.2</v>
          </cell>
          <cell r="F11">
            <v>21.15</v>
          </cell>
          <cell r="G11">
            <v>4</v>
          </cell>
        </row>
        <row r="12">
          <cell r="A12">
            <v>2</v>
          </cell>
          <cell r="B12">
            <v>21.6</v>
          </cell>
          <cell r="C12">
            <v>70.599999999999994</v>
          </cell>
          <cell r="D12">
            <v>23.16</v>
          </cell>
          <cell r="E12">
            <v>58.4</v>
          </cell>
          <cell r="F12">
            <v>22.3</v>
          </cell>
          <cell r="G12">
            <v>5</v>
          </cell>
        </row>
        <row r="13">
          <cell r="A13">
            <v>3</v>
          </cell>
          <cell r="B13">
            <v>22.4</v>
          </cell>
          <cell r="C13">
            <v>70.900000000000006</v>
          </cell>
          <cell r="D13">
            <v>24.740000000000002</v>
          </cell>
          <cell r="E13">
            <v>58.6</v>
          </cell>
          <cell r="F13">
            <v>23.45</v>
          </cell>
          <cell r="G13">
            <v>6</v>
          </cell>
        </row>
        <row r="14">
          <cell r="A14">
            <v>4</v>
          </cell>
          <cell r="B14">
            <v>23.2</v>
          </cell>
          <cell r="C14">
            <v>71.2</v>
          </cell>
          <cell r="D14">
            <v>26.32</v>
          </cell>
          <cell r="E14">
            <v>58.8</v>
          </cell>
          <cell r="F14">
            <v>24.6</v>
          </cell>
          <cell r="G14">
            <v>7</v>
          </cell>
        </row>
        <row r="15">
          <cell r="A15">
            <v>5</v>
          </cell>
          <cell r="B15">
            <v>24</v>
          </cell>
          <cell r="C15">
            <v>71.5</v>
          </cell>
          <cell r="D15">
            <v>27.9</v>
          </cell>
          <cell r="E15">
            <v>59</v>
          </cell>
          <cell r="F15">
            <v>25.75</v>
          </cell>
          <cell r="G15">
            <v>8</v>
          </cell>
        </row>
        <row r="16">
          <cell r="A16">
            <v>6</v>
          </cell>
          <cell r="B16">
            <v>24.8</v>
          </cell>
          <cell r="C16">
            <v>71.8</v>
          </cell>
          <cell r="D16">
            <v>29.48</v>
          </cell>
          <cell r="E16">
            <v>59.2</v>
          </cell>
          <cell r="F16">
            <v>26.9</v>
          </cell>
          <cell r="G16">
            <v>9</v>
          </cell>
        </row>
        <row r="17">
          <cell r="A17">
            <v>7</v>
          </cell>
          <cell r="B17">
            <v>25.6</v>
          </cell>
          <cell r="C17">
            <v>72.099999999999994</v>
          </cell>
          <cell r="D17">
            <v>31.060000000000002</v>
          </cell>
          <cell r="E17">
            <v>59.4</v>
          </cell>
          <cell r="F17">
            <v>28.05</v>
          </cell>
          <cell r="G17">
            <v>10</v>
          </cell>
        </row>
        <row r="18">
          <cell r="A18">
            <v>8</v>
          </cell>
          <cell r="B18">
            <v>26.4</v>
          </cell>
          <cell r="C18">
            <v>72.400000000000006</v>
          </cell>
          <cell r="D18">
            <v>32.64</v>
          </cell>
          <cell r="E18">
            <v>59.6</v>
          </cell>
          <cell r="F18">
            <v>29.200000000000003</v>
          </cell>
          <cell r="G18">
            <v>11</v>
          </cell>
        </row>
        <row r="19">
          <cell r="A19">
            <v>9</v>
          </cell>
          <cell r="B19">
            <v>27.2</v>
          </cell>
          <cell r="C19">
            <v>72.7</v>
          </cell>
          <cell r="D19">
            <v>34.22</v>
          </cell>
          <cell r="E19">
            <v>59.8</v>
          </cell>
          <cell r="F19">
            <v>30.35</v>
          </cell>
          <cell r="G19">
            <v>12</v>
          </cell>
        </row>
        <row r="20">
          <cell r="A20">
            <v>10</v>
          </cell>
          <cell r="B20">
            <v>28</v>
          </cell>
          <cell r="C20">
            <v>73</v>
          </cell>
          <cell r="D20">
            <v>35.799999999999997</v>
          </cell>
          <cell r="E20">
            <v>60</v>
          </cell>
          <cell r="F20">
            <v>31.5</v>
          </cell>
          <cell r="G20">
            <v>13</v>
          </cell>
        </row>
        <row r="21">
          <cell r="A21">
            <v>11</v>
          </cell>
          <cell r="B21">
            <v>28.8</v>
          </cell>
          <cell r="C21">
            <v>73.3</v>
          </cell>
          <cell r="D21">
            <v>37.380000000000003</v>
          </cell>
          <cell r="E21">
            <v>60.2</v>
          </cell>
          <cell r="F21">
            <v>32.650000000000006</v>
          </cell>
          <cell r="G21">
            <v>14</v>
          </cell>
        </row>
        <row r="22">
          <cell r="A22">
            <v>12</v>
          </cell>
          <cell r="B22">
            <v>29.6</v>
          </cell>
          <cell r="C22">
            <v>73.599999999999994</v>
          </cell>
          <cell r="D22">
            <v>38.96</v>
          </cell>
          <cell r="E22">
            <v>60.4</v>
          </cell>
          <cell r="F22">
            <v>33.799999999999997</v>
          </cell>
          <cell r="G22">
            <v>15</v>
          </cell>
        </row>
        <row r="23">
          <cell r="A23">
            <v>13</v>
          </cell>
          <cell r="B23">
            <v>30.4</v>
          </cell>
          <cell r="C23">
            <v>73.900000000000006</v>
          </cell>
          <cell r="D23">
            <v>40.54</v>
          </cell>
          <cell r="E23">
            <v>60.6</v>
          </cell>
          <cell r="F23">
            <v>34.950000000000003</v>
          </cell>
          <cell r="G23">
            <v>16</v>
          </cell>
        </row>
        <row r="24">
          <cell r="A24">
            <v>14</v>
          </cell>
          <cell r="B24">
            <v>31.200000000000003</v>
          </cell>
          <cell r="C24">
            <v>74.2</v>
          </cell>
          <cell r="D24">
            <v>42.120000000000005</v>
          </cell>
          <cell r="E24">
            <v>60.8</v>
          </cell>
          <cell r="F24">
            <v>36.1</v>
          </cell>
          <cell r="G24">
            <v>17</v>
          </cell>
        </row>
        <row r="25">
          <cell r="A25">
            <v>15</v>
          </cell>
          <cell r="B25">
            <v>32</v>
          </cell>
          <cell r="C25">
            <v>74.5</v>
          </cell>
          <cell r="D25">
            <v>43.7</v>
          </cell>
          <cell r="E25">
            <v>61</v>
          </cell>
          <cell r="F25">
            <v>37.25</v>
          </cell>
          <cell r="G25">
            <v>18</v>
          </cell>
        </row>
        <row r="26">
          <cell r="A26">
            <v>16</v>
          </cell>
          <cell r="B26">
            <v>32.799999999999997</v>
          </cell>
          <cell r="C26">
            <v>74.8</v>
          </cell>
          <cell r="D26">
            <v>45.28</v>
          </cell>
          <cell r="E26">
            <v>61.2</v>
          </cell>
          <cell r="F26">
            <v>38.400000000000006</v>
          </cell>
          <cell r="G26">
            <v>19</v>
          </cell>
        </row>
        <row r="27">
          <cell r="A27">
            <v>17</v>
          </cell>
          <cell r="B27">
            <v>33.6</v>
          </cell>
          <cell r="C27">
            <v>75.099999999999994</v>
          </cell>
          <cell r="D27">
            <v>46.86</v>
          </cell>
          <cell r="E27">
            <v>61.4</v>
          </cell>
          <cell r="F27">
            <v>39.549999999999997</v>
          </cell>
          <cell r="G27">
            <v>20</v>
          </cell>
        </row>
        <row r="28">
          <cell r="A28">
            <v>18</v>
          </cell>
          <cell r="B28">
            <v>34.4</v>
          </cell>
          <cell r="C28">
            <v>75.400000000000006</v>
          </cell>
          <cell r="D28">
            <v>48.44</v>
          </cell>
          <cell r="E28">
            <v>61.6</v>
          </cell>
          <cell r="F28">
            <v>40.700000000000003</v>
          </cell>
          <cell r="G28">
            <v>21</v>
          </cell>
        </row>
        <row r="29">
          <cell r="A29">
            <v>19</v>
          </cell>
          <cell r="B29">
            <v>35.200000000000003</v>
          </cell>
          <cell r="C29">
            <v>75.7</v>
          </cell>
          <cell r="D29">
            <v>50.02</v>
          </cell>
          <cell r="E29">
            <v>61.8</v>
          </cell>
          <cell r="F29">
            <v>41.85</v>
          </cell>
          <cell r="G29">
            <v>22</v>
          </cell>
        </row>
        <row r="30">
          <cell r="A30">
            <v>20</v>
          </cell>
          <cell r="B30">
            <v>36</v>
          </cell>
          <cell r="C30">
            <v>76</v>
          </cell>
          <cell r="D30">
            <v>51.6</v>
          </cell>
          <cell r="E30">
            <v>62</v>
          </cell>
          <cell r="F30">
            <v>43</v>
          </cell>
          <cell r="G30">
            <v>23</v>
          </cell>
        </row>
        <row r="31">
          <cell r="A31">
            <v>21</v>
          </cell>
          <cell r="B31">
            <v>36.799999999999997</v>
          </cell>
          <cell r="C31">
            <v>76.3</v>
          </cell>
          <cell r="D31">
            <v>53.18</v>
          </cell>
          <cell r="E31">
            <v>62.2</v>
          </cell>
          <cell r="F31">
            <v>44.150000000000006</v>
          </cell>
          <cell r="G31">
            <v>24</v>
          </cell>
        </row>
        <row r="32">
          <cell r="A32">
            <v>22</v>
          </cell>
          <cell r="B32">
            <v>37.6</v>
          </cell>
          <cell r="C32">
            <v>76.599999999999994</v>
          </cell>
          <cell r="D32">
            <v>54.760000000000005</v>
          </cell>
          <cell r="E32">
            <v>62.4</v>
          </cell>
          <cell r="F32">
            <v>45.300000000000004</v>
          </cell>
          <cell r="G32">
            <v>25</v>
          </cell>
        </row>
        <row r="33">
          <cell r="A33">
            <v>23</v>
          </cell>
          <cell r="B33">
            <v>38.400000000000006</v>
          </cell>
          <cell r="C33">
            <v>76.900000000000006</v>
          </cell>
          <cell r="D33">
            <v>56.34</v>
          </cell>
          <cell r="E33">
            <v>62.6</v>
          </cell>
          <cell r="F33">
            <v>46.45</v>
          </cell>
          <cell r="G33">
            <v>26</v>
          </cell>
        </row>
        <row r="34">
          <cell r="A34">
            <v>24</v>
          </cell>
          <cell r="B34">
            <v>39.200000000000003</v>
          </cell>
          <cell r="C34">
            <v>77.2</v>
          </cell>
          <cell r="D34">
            <v>57.92</v>
          </cell>
          <cell r="E34">
            <v>62.8</v>
          </cell>
          <cell r="F34">
            <v>47.6</v>
          </cell>
          <cell r="G34">
            <v>27</v>
          </cell>
        </row>
        <row r="35">
          <cell r="A35">
            <v>25</v>
          </cell>
          <cell r="B35">
            <v>40</v>
          </cell>
          <cell r="C35">
            <v>77.5</v>
          </cell>
          <cell r="D35">
            <v>59.5</v>
          </cell>
          <cell r="E35">
            <v>63</v>
          </cell>
          <cell r="F35">
            <v>48.75</v>
          </cell>
          <cell r="G35">
            <v>28</v>
          </cell>
        </row>
        <row r="36">
          <cell r="A36">
            <v>26</v>
          </cell>
          <cell r="B36">
            <v>40.799999999999997</v>
          </cell>
          <cell r="C36">
            <v>77.8</v>
          </cell>
          <cell r="D36">
            <v>61.08</v>
          </cell>
          <cell r="E36">
            <v>63.2</v>
          </cell>
          <cell r="F36">
            <v>49.900000000000006</v>
          </cell>
          <cell r="G36">
            <v>29</v>
          </cell>
        </row>
        <row r="37">
          <cell r="A37">
            <v>27</v>
          </cell>
          <cell r="B37">
            <v>41.6</v>
          </cell>
          <cell r="C37">
            <v>78.099999999999994</v>
          </cell>
          <cell r="D37">
            <v>62.660000000000004</v>
          </cell>
          <cell r="E37">
            <v>63.4</v>
          </cell>
          <cell r="F37">
            <v>51.050000000000004</v>
          </cell>
          <cell r="G37">
            <v>30</v>
          </cell>
        </row>
        <row r="38">
          <cell r="A38">
            <v>28</v>
          </cell>
          <cell r="B38">
            <v>42.400000000000006</v>
          </cell>
          <cell r="C38">
            <v>78.400000000000006</v>
          </cell>
          <cell r="D38">
            <v>64.240000000000009</v>
          </cell>
          <cell r="E38">
            <v>63.6</v>
          </cell>
          <cell r="F38">
            <v>52.2</v>
          </cell>
          <cell r="G38">
            <v>31</v>
          </cell>
        </row>
        <row r="39">
          <cell r="A39">
            <v>29</v>
          </cell>
          <cell r="B39">
            <v>43.2</v>
          </cell>
          <cell r="C39">
            <v>78.7</v>
          </cell>
          <cell r="D39">
            <v>65.819999999999993</v>
          </cell>
          <cell r="E39">
            <v>63.8</v>
          </cell>
          <cell r="F39">
            <v>53.35</v>
          </cell>
          <cell r="G39">
            <v>32</v>
          </cell>
        </row>
        <row r="40">
          <cell r="A40">
            <v>30</v>
          </cell>
          <cell r="B40">
            <v>44</v>
          </cell>
          <cell r="C40">
            <v>79</v>
          </cell>
          <cell r="D40">
            <v>67.400000000000006</v>
          </cell>
          <cell r="E40">
            <v>64</v>
          </cell>
          <cell r="F40">
            <v>54.500000000000007</v>
          </cell>
          <cell r="G40">
            <v>33</v>
          </cell>
        </row>
        <row r="41">
          <cell r="A41">
            <v>31</v>
          </cell>
          <cell r="B41">
            <v>44.8</v>
          </cell>
          <cell r="C41">
            <v>79.3</v>
          </cell>
          <cell r="D41">
            <v>68.98</v>
          </cell>
          <cell r="E41">
            <v>64.2</v>
          </cell>
          <cell r="F41">
            <v>55.650000000000006</v>
          </cell>
          <cell r="G41">
            <v>34</v>
          </cell>
        </row>
        <row r="42">
          <cell r="A42">
            <v>32</v>
          </cell>
          <cell r="B42">
            <v>45.6</v>
          </cell>
          <cell r="C42">
            <v>79.599999999999994</v>
          </cell>
          <cell r="D42">
            <v>70.56</v>
          </cell>
          <cell r="E42">
            <v>64.400000000000006</v>
          </cell>
          <cell r="F42">
            <v>56.800000000000004</v>
          </cell>
          <cell r="G42">
            <v>35</v>
          </cell>
        </row>
        <row r="43">
          <cell r="A43">
            <v>33</v>
          </cell>
          <cell r="B43">
            <v>46.400000000000006</v>
          </cell>
          <cell r="C43">
            <v>79.900000000000006</v>
          </cell>
          <cell r="D43">
            <v>72.14</v>
          </cell>
          <cell r="E43">
            <v>64.599999999999994</v>
          </cell>
          <cell r="F43">
            <v>57.95</v>
          </cell>
          <cell r="G43">
            <v>36</v>
          </cell>
        </row>
        <row r="44">
          <cell r="A44">
            <v>34</v>
          </cell>
          <cell r="B44">
            <v>47.2</v>
          </cell>
          <cell r="C44">
            <v>80.2</v>
          </cell>
          <cell r="D44">
            <v>73.72</v>
          </cell>
          <cell r="E44">
            <v>64.8</v>
          </cell>
          <cell r="F44">
            <v>59.1</v>
          </cell>
          <cell r="G44">
            <v>37</v>
          </cell>
        </row>
        <row r="45">
          <cell r="A45">
            <v>35</v>
          </cell>
          <cell r="B45">
            <v>48</v>
          </cell>
          <cell r="C45">
            <v>80.5</v>
          </cell>
          <cell r="D45">
            <v>75.300000000000011</v>
          </cell>
          <cell r="E45">
            <v>65</v>
          </cell>
          <cell r="F45">
            <v>60.250000000000007</v>
          </cell>
          <cell r="G45">
            <v>38</v>
          </cell>
        </row>
        <row r="46">
          <cell r="A46">
            <v>36</v>
          </cell>
          <cell r="B46">
            <v>48.8</v>
          </cell>
          <cell r="C46">
            <v>80.8</v>
          </cell>
          <cell r="D46">
            <v>76.88</v>
          </cell>
          <cell r="E46">
            <v>65.2</v>
          </cell>
          <cell r="F46">
            <v>61.400000000000006</v>
          </cell>
          <cell r="G46">
            <v>39</v>
          </cell>
        </row>
        <row r="47">
          <cell r="A47">
            <v>37</v>
          </cell>
          <cell r="B47">
            <v>49.6</v>
          </cell>
          <cell r="C47">
            <v>81.099999999999994</v>
          </cell>
          <cell r="D47">
            <v>78.460000000000008</v>
          </cell>
          <cell r="E47">
            <v>65.400000000000006</v>
          </cell>
          <cell r="F47">
            <v>62.550000000000004</v>
          </cell>
          <cell r="G47">
            <v>40</v>
          </cell>
        </row>
        <row r="48">
          <cell r="A48">
            <v>38</v>
          </cell>
          <cell r="B48">
            <v>50.400000000000006</v>
          </cell>
          <cell r="C48">
            <v>81.400000000000006</v>
          </cell>
          <cell r="D48">
            <v>80.040000000000006</v>
          </cell>
          <cell r="E48">
            <v>65.599999999999994</v>
          </cell>
          <cell r="F48">
            <v>63.7</v>
          </cell>
          <cell r="G48">
            <v>41</v>
          </cell>
        </row>
        <row r="49">
          <cell r="A49">
            <v>39</v>
          </cell>
          <cell r="B49">
            <v>51.2</v>
          </cell>
          <cell r="C49">
            <v>81.7</v>
          </cell>
          <cell r="D49">
            <v>81.62</v>
          </cell>
          <cell r="E49">
            <v>65.8</v>
          </cell>
          <cell r="F49">
            <v>64.850000000000009</v>
          </cell>
          <cell r="G49">
            <v>42</v>
          </cell>
        </row>
        <row r="50">
          <cell r="A50">
            <v>40</v>
          </cell>
          <cell r="B50">
            <v>52</v>
          </cell>
          <cell r="C50">
            <v>82</v>
          </cell>
          <cell r="D50">
            <v>82</v>
          </cell>
          <cell r="E50">
            <v>66</v>
          </cell>
          <cell r="F50">
            <v>66</v>
          </cell>
          <cell r="G50">
            <v>43</v>
          </cell>
        </row>
        <row r="51">
          <cell r="A51">
            <v>41</v>
          </cell>
          <cell r="B51">
            <v>52.800000000000004</v>
          </cell>
          <cell r="C51">
            <v>82.3</v>
          </cell>
          <cell r="E51">
            <v>66.2</v>
          </cell>
          <cell r="G51">
            <v>44</v>
          </cell>
        </row>
        <row r="52">
          <cell r="A52">
            <v>42</v>
          </cell>
          <cell r="B52">
            <v>53.6</v>
          </cell>
          <cell r="C52">
            <v>82.6</v>
          </cell>
          <cell r="E52">
            <v>66.400000000000006</v>
          </cell>
          <cell r="G52">
            <v>45</v>
          </cell>
        </row>
        <row r="53">
          <cell r="A53">
            <v>43</v>
          </cell>
          <cell r="B53">
            <v>54.4</v>
          </cell>
          <cell r="C53">
            <v>82.9</v>
          </cell>
          <cell r="E53">
            <v>66.599999999999994</v>
          </cell>
          <cell r="G53">
            <v>46</v>
          </cell>
        </row>
        <row r="54">
          <cell r="A54">
            <v>44</v>
          </cell>
          <cell r="B54">
            <v>55.2</v>
          </cell>
          <cell r="C54">
            <v>83.2</v>
          </cell>
          <cell r="E54">
            <v>66.8</v>
          </cell>
          <cell r="G54">
            <v>47</v>
          </cell>
        </row>
        <row r="55">
          <cell r="A55">
            <v>45</v>
          </cell>
          <cell r="B55">
            <v>56</v>
          </cell>
          <cell r="C55">
            <v>83.5</v>
          </cell>
          <cell r="E55">
            <v>67</v>
          </cell>
          <cell r="G55">
            <v>48</v>
          </cell>
        </row>
        <row r="56">
          <cell r="A56">
            <v>46</v>
          </cell>
          <cell r="B56">
            <v>56.800000000000004</v>
          </cell>
          <cell r="C56">
            <v>83.8</v>
          </cell>
          <cell r="E56">
            <v>67.2</v>
          </cell>
          <cell r="G56">
            <v>49</v>
          </cell>
        </row>
        <row r="57">
          <cell r="A57">
            <v>47</v>
          </cell>
          <cell r="B57">
            <v>57.6</v>
          </cell>
          <cell r="C57">
            <v>84.1</v>
          </cell>
          <cell r="E57">
            <v>67.400000000000006</v>
          </cell>
          <cell r="G57">
            <v>50</v>
          </cell>
        </row>
        <row r="58">
          <cell r="A58">
            <v>48</v>
          </cell>
          <cell r="B58">
            <v>58.400000000000006</v>
          </cell>
          <cell r="C58">
            <v>84.4</v>
          </cell>
          <cell r="E58">
            <v>67.599999999999994</v>
          </cell>
          <cell r="G58">
            <v>51</v>
          </cell>
        </row>
        <row r="59">
          <cell r="A59">
            <v>49</v>
          </cell>
          <cell r="B59">
            <v>59.2</v>
          </cell>
          <cell r="C59">
            <v>84.7</v>
          </cell>
          <cell r="E59">
            <v>67.8</v>
          </cell>
          <cell r="G59">
            <v>52</v>
          </cell>
        </row>
        <row r="60">
          <cell r="A60">
            <v>50</v>
          </cell>
          <cell r="B60">
            <v>60</v>
          </cell>
          <cell r="C60">
            <v>85</v>
          </cell>
          <cell r="E60">
            <v>68</v>
          </cell>
          <cell r="G60">
            <v>53</v>
          </cell>
        </row>
        <row r="61">
          <cell r="A61">
            <v>51</v>
          </cell>
          <cell r="B61">
            <v>60.800000000000004</v>
          </cell>
          <cell r="C61">
            <v>85.3</v>
          </cell>
          <cell r="E61">
            <v>68.2</v>
          </cell>
          <cell r="G61">
            <v>54</v>
          </cell>
        </row>
        <row r="62">
          <cell r="A62">
            <v>52</v>
          </cell>
          <cell r="B62">
            <v>61.6</v>
          </cell>
          <cell r="C62">
            <v>85.6</v>
          </cell>
          <cell r="E62">
            <v>68.400000000000006</v>
          </cell>
          <cell r="G62">
            <v>55</v>
          </cell>
        </row>
        <row r="63">
          <cell r="A63">
            <v>53</v>
          </cell>
          <cell r="B63">
            <v>62.400000000000006</v>
          </cell>
          <cell r="C63">
            <v>85.9</v>
          </cell>
          <cell r="E63">
            <v>68.599999999999994</v>
          </cell>
          <cell r="G63">
            <v>56</v>
          </cell>
        </row>
        <row r="64">
          <cell r="A64">
            <v>54</v>
          </cell>
          <cell r="B64">
            <v>63.2</v>
          </cell>
          <cell r="C64">
            <v>86.2</v>
          </cell>
          <cell r="E64">
            <v>68.8</v>
          </cell>
          <cell r="G64">
            <v>57</v>
          </cell>
        </row>
        <row r="65">
          <cell r="A65">
            <v>55</v>
          </cell>
          <cell r="B65">
            <v>64</v>
          </cell>
          <cell r="C65">
            <v>86.5</v>
          </cell>
          <cell r="E65">
            <v>69</v>
          </cell>
          <cell r="G65">
            <v>58</v>
          </cell>
        </row>
        <row r="66">
          <cell r="A66">
            <v>56</v>
          </cell>
          <cell r="B66">
            <v>64.800000000000011</v>
          </cell>
          <cell r="C66">
            <v>86.800000000000011</v>
          </cell>
          <cell r="E66">
            <v>69.2</v>
          </cell>
          <cell r="G66">
            <v>59</v>
          </cell>
        </row>
        <row r="67">
          <cell r="A67">
            <v>57</v>
          </cell>
          <cell r="B67">
            <v>65.599999999999994</v>
          </cell>
          <cell r="C67">
            <v>87.1</v>
          </cell>
          <cell r="E67">
            <v>69.900000000000006</v>
          </cell>
          <cell r="G67">
            <v>60</v>
          </cell>
        </row>
        <row r="68">
          <cell r="A68">
            <v>58</v>
          </cell>
          <cell r="B68">
            <v>66.400000000000006</v>
          </cell>
          <cell r="C68">
            <v>87.4</v>
          </cell>
          <cell r="E68">
            <v>70.599999999999994</v>
          </cell>
          <cell r="G68">
            <v>61</v>
          </cell>
        </row>
        <row r="69">
          <cell r="A69">
            <v>59</v>
          </cell>
          <cell r="B69">
            <v>67.2</v>
          </cell>
          <cell r="C69">
            <v>87.7</v>
          </cell>
          <cell r="E69">
            <v>71.300000000000011</v>
          </cell>
          <cell r="G69">
            <v>62</v>
          </cell>
        </row>
        <row r="70">
          <cell r="A70">
            <v>60</v>
          </cell>
          <cell r="B70">
            <v>68</v>
          </cell>
          <cell r="C70">
            <v>88</v>
          </cell>
          <cell r="E70">
            <v>72</v>
          </cell>
          <cell r="G70">
            <v>63</v>
          </cell>
        </row>
        <row r="71">
          <cell r="A71">
            <v>61</v>
          </cell>
          <cell r="B71">
            <v>68.800000000000011</v>
          </cell>
          <cell r="C71">
            <v>88.300000000000011</v>
          </cell>
          <cell r="E71">
            <v>72.7</v>
          </cell>
          <cell r="G71">
            <v>64</v>
          </cell>
        </row>
        <row r="72">
          <cell r="A72">
            <v>62</v>
          </cell>
          <cell r="B72">
            <v>69.599999999999994</v>
          </cell>
          <cell r="C72">
            <v>88.6</v>
          </cell>
          <cell r="E72">
            <v>73.400000000000006</v>
          </cell>
          <cell r="G72">
            <v>65</v>
          </cell>
        </row>
        <row r="73">
          <cell r="A73">
            <v>63</v>
          </cell>
          <cell r="B73">
            <v>70.400000000000006</v>
          </cell>
          <cell r="C73">
            <v>88.9</v>
          </cell>
          <cell r="E73">
            <v>74.099999999999994</v>
          </cell>
          <cell r="G73">
            <v>66</v>
          </cell>
        </row>
        <row r="74">
          <cell r="A74">
            <v>64</v>
          </cell>
          <cell r="B74">
            <v>71.2</v>
          </cell>
          <cell r="C74">
            <v>89.2</v>
          </cell>
          <cell r="E74">
            <v>74.800000000000011</v>
          </cell>
          <cell r="G74">
            <v>67</v>
          </cell>
        </row>
        <row r="75">
          <cell r="A75">
            <v>65</v>
          </cell>
          <cell r="B75">
            <v>72</v>
          </cell>
          <cell r="C75">
            <v>89.5</v>
          </cell>
          <cell r="E75">
            <v>75.5</v>
          </cell>
          <cell r="G75">
            <v>68</v>
          </cell>
        </row>
        <row r="76">
          <cell r="A76">
            <v>66</v>
          </cell>
          <cell r="B76">
            <v>72.800000000000011</v>
          </cell>
          <cell r="C76">
            <v>89.800000000000011</v>
          </cell>
          <cell r="E76">
            <v>76.2</v>
          </cell>
          <cell r="G76">
            <v>69</v>
          </cell>
        </row>
        <row r="77">
          <cell r="A77">
            <v>67</v>
          </cell>
          <cell r="B77">
            <v>73.599999999999994</v>
          </cell>
          <cell r="C77">
            <v>90.1</v>
          </cell>
          <cell r="E77">
            <v>76.900000000000006</v>
          </cell>
          <cell r="G77">
            <v>70</v>
          </cell>
        </row>
        <row r="78">
          <cell r="A78">
            <v>68</v>
          </cell>
          <cell r="B78">
            <v>74.400000000000006</v>
          </cell>
          <cell r="C78">
            <v>90.4</v>
          </cell>
          <cell r="E78">
            <v>77.599999999999994</v>
          </cell>
          <cell r="G78">
            <v>71</v>
          </cell>
        </row>
        <row r="79">
          <cell r="A79">
            <v>69</v>
          </cell>
          <cell r="B79">
            <v>75.2</v>
          </cell>
          <cell r="C79">
            <v>90.7</v>
          </cell>
          <cell r="E79">
            <v>78.300000000000011</v>
          </cell>
          <cell r="G79">
            <v>72</v>
          </cell>
        </row>
        <row r="80">
          <cell r="A80">
            <v>70</v>
          </cell>
          <cell r="B80">
            <v>76</v>
          </cell>
          <cell r="C80">
            <v>91</v>
          </cell>
          <cell r="E80">
            <v>79</v>
          </cell>
          <cell r="G80">
            <v>73</v>
          </cell>
        </row>
        <row r="81">
          <cell r="A81">
            <v>71</v>
          </cell>
          <cell r="B81">
            <v>76.800000000000011</v>
          </cell>
          <cell r="C81">
            <v>91.300000000000011</v>
          </cell>
          <cell r="E81">
            <v>79.7</v>
          </cell>
          <cell r="G81">
            <v>74</v>
          </cell>
        </row>
        <row r="82">
          <cell r="A82">
            <v>72</v>
          </cell>
          <cell r="B82">
            <v>77.599999999999994</v>
          </cell>
          <cell r="C82">
            <v>91.6</v>
          </cell>
          <cell r="E82">
            <v>80.400000000000006</v>
          </cell>
          <cell r="G82">
            <v>75</v>
          </cell>
        </row>
        <row r="83">
          <cell r="A83">
            <v>73</v>
          </cell>
          <cell r="B83">
            <v>78.400000000000006</v>
          </cell>
          <cell r="C83">
            <v>91.9</v>
          </cell>
          <cell r="E83">
            <v>81.099999999999994</v>
          </cell>
          <cell r="G83">
            <v>76</v>
          </cell>
        </row>
        <row r="84">
          <cell r="A84">
            <v>74</v>
          </cell>
          <cell r="B84">
            <v>79.2</v>
          </cell>
          <cell r="C84">
            <v>92.2</v>
          </cell>
          <cell r="E84">
            <v>81.800000000000011</v>
          </cell>
          <cell r="G84">
            <v>77</v>
          </cell>
        </row>
        <row r="85">
          <cell r="A85">
            <v>75</v>
          </cell>
          <cell r="B85">
            <v>80</v>
          </cell>
          <cell r="C85">
            <v>92.5</v>
          </cell>
          <cell r="E85">
            <v>82.5</v>
          </cell>
          <cell r="G85">
            <v>78</v>
          </cell>
        </row>
        <row r="86">
          <cell r="A86">
            <v>76</v>
          </cell>
          <cell r="B86">
            <v>80.800000000000011</v>
          </cell>
          <cell r="C86">
            <v>92.800000000000011</v>
          </cell>
          <cell r="E86">
            <v>83.2</v>
          </cell>
          <cell r="G86">
            <v>79</v>
          </cell>
        </row>
        <row r="87">
          <cell r="A87">
            <v>77</v>
          </cell>
          <cell r="B87">
            <v>81.599999999999994</v>
          </cell>
          <cell r="C87">
            <v>93.100000000000009</v>
          </cell>
          <cell r="E87">
            <v>83.9</v>
          </cell>
          <cell r="G87">
            <v>80</v>
          </cell>
        </row>
        <row r="88">
          <cell r="A88">
            <v>78</v>
          </cell>
          <cell r="B88">
            <v>82.4</v>
          </cell>
          <cell r="C88">
            <v>93.4</v>
          </cell>
          <cell r="E88">
            <v>84.600000000000009</v>
          </cell>
          <cell r="G88">
            <v>81</v>
          </cell>
        </row>
        <row r="89">
          <cell r="A89">
            <v>79</v>
          </cell>
          <cell r="B89">
            <v>83.2</v>
          </cell>
          <cell r="C89">
            <v>93.7</v>
          </cell>
          <cell r="E89">
            <v>85.300000000000011</v>
          </cell>
          <cell r="G89">
            <v>82</v>
          </cell>
        </row>
        <row r="90">
          <cell r="A90">
            <v>80</v>
          </cell>
          <cell r="B90">
            <v>84</v>
          </cell>
          <cell r="C90">
            <v>94</v>
          </cell>
          <cell r="E90">
            <v>86</v>
          </cell>
          <cell r="G90">
            <v>83</v>
          </cell>
        </row>
        <row r="91">
          <cell r="A91">
            <v>81</v>
          </cell>
          <cell r="B91">
            <v>84.8</v>
          </cell>
          <cell r="C91">
            <v>94.300000000000011</v>
          </cell>
          <cell r="E91">
            <v>86.7</v>
          </cell>
          <cell r="G91">
            <v>84</v>
          </cell>
        </row>
        <row r="92">
          <cell r="A92">
            <v>82</v>
          </cell>
          <cell r="B92">
            <v>85.600000000000009</v>
          </cell>
          <cell r="C92">
            <v>94.600000000000009</v>
          </cell>
          <cell r="E92">
            <v>87.4</v>
          </cell>
          <cell r="G92">
            <v>85</v>
          </cell>
        </row>
        <row r="93">
          <cell r="A93">
            <v>83</v>
          </cell>
          <cell r="B93">
            <v>86.4</v>
          </cell>
          <cell r="C93">
            <v>94.9</v>
          </cell>
          <cell r="E93">
            <v>88.100000000000009</v>
          </cell>
          <cell r="G93">
            <v>86</v>
          </cell>
        </row>
        <row r="94">
          <cell r="A94">
            <v>84</v>
          </cell>
          <cell r="B94">
            <v>87.2</v>
          </cell>
          <cell r="C94">
            <v>95.2</v>
          </cell>
          <cell r="E94">
            <v>88.800000000000011</v>
          </cell>
          <cell r="G94">
            <v>87</v>
          </cell>
        </row>
        <row r="95">
          <cell r="A95">
            <v>85</v>
          </cell>
          <cell r="B95">
            <v>88</v>
          </cell>
          <cell r="C95">
            <v>95.5</v>
          </cell>
          <cell r="E95">
            <v>89.5</v>
          </cell>
          <cell r="G95">
            <v>88</v>
          </cell>
        </row>
        <row r="96">
          <cell r="A96">
            <v>86</v>
          </cell>
          <cell r="B96">
            <v>88.8</v>
          </cell>
          <cell r="C96">
            <v>95.800000000000011</v>
          </cell>
          <cell r="E96">
            <v>90.2</v>
          </cell>
          <cell r="G96">
            <v>89</v>
          </cell>
        </row>
        <row r="97">
          <cell r="A97">
            <v>87</v>
          </cell>
          <cell r="B97">
            <v>89.600000000000009</v>
          </cell>
          <cell r="C97">
            <v>96.100000000000009</v>
          </cell>
          <cell r="E97">
            <v>90.9</v>
          </cell>
          <cell r="G97">
            <v>90</v>
          </cell>
        </row>
        <row r="98">
          <cell r="A98">
            <v>88</v>
          </cell>
          <cell r="B98">
            <v>90.4</v>
          </cell>
          <cell r="C98">
            <v>96.4</v>
          </cell>
          <cell r="E98">
            <v>91.600000000000009</v>
          </cell>
          <cell r="G98">
            <v>91</v>
          </cell>
        </row>
        <row r="99">
          <cell r="A99">
            <v>89</v>
          </cell>
          <cell r="B99">
            <v>91.2</v>
          </cell>
          <cell r="C99">
            <v>96.7</v>
          </cell>
          <cell r="E99">
            <v>92.300000000000011</v>
          </cell>
          <cell r="G99">
            <v>92</v>
          </cell>
        </row>
        <row r="100">
          <cell r="A100">
            <v>90</v>
          </cell>
          <cell r="B100">
            <v>92</v>
          </cell>
          <cell r="C100">
            <v>97</v>
          </cell>
          <cell r="E100">
            <v>93</v>
          </cell>
          <cell r="G100">
            <v>93</v>
          </cell>
        </row>
        <row r="101">
          <cell r="A101">
            <v>91</v>
          </cell>
          <cell r="B101">
            <v>92.8</v>
          </cell>
          <cell r="C101">
            <v>97.300000000000011</v>
          </cell>
          <cell r="E101">
            <v>93.7</v>
          </cell>
          <cell r="G101">
            <v>94</v>
          </cell>
        </row>
        <row r="102">
          <cell r="A102">
            <v>92</v>
          </cell>
          <cell r="B102">
            <v>93.600000000000009</v>
          </cell>
          <cell r="C102">
            <v>97.600000000000009</v>
          </cell>
          <cell r="E102">
            <v>94.4</v>
          </cell>
          <cell r="G102">
            <v>95</v>
          </cell>
        </row>
        <row r="103">
          <cell r="A103">
            <v>93</v>
          </cell>
          <cell r="B103">
            <v>94.4</v>
          </cell>
          <cell r="C103">
            <v>97.9</v>
          </cell>
          <cell r="E103">
            <v>95.100000000000009</v>
          </cell>
          <cell r="G103">
            <v>96</v>
          </cell>
        </row>
        <row r="104">
          <cell r="A104">
            <v>94</v>
          </cell>
          <cell r="B104">
            <v>95.2</v>
          </cell>
          <cell r="C104">
            <v>98.2</v>
          </cell>
          <cell r="E104">
            <v>95.800000000000011</v>
          </cell>
          <cell r="G104">
            <v>97</v>
          </cell>
        </row>
        <row r="105">
          <cell r="A105">
            <v>95</v>
          </cell>
          <cell r="B105">
            <v>96</v>
          </cell>
          <cell r="C105">
            <v>98.5</v>
          </cell>
          <cell r="E105">
            <v>96.5</v>
          </cell>
          <cell r="G105">
            <v>98</v>
          </cell>
        </row>
        <row r="106">
          <cell r="A106">
            <v>96</v>
          </cell>
          <cell r="B106">
            <v>96.800000000000011</v>
          </cell>
          <cell r="C106">
            <v>98.800000000000011</v>
          </cell>
          <cell r="E106">
            <v>97.2</v>
          </cell>
          <cell r="G106">
            <v>99</v>
          </cell>
        </row>
        <row r="107">
          <cell r="A107">
            <v>97</v>
          </cell>
          <cell r="B107">
            <v>97.600000000000009</v>
          </cell>
          <cell r="C107">
            <v>99.100000000000009</v>
          </cell>
          <cell r="E107">
            <v>97.9</v>
          </cell>
          <cell r="G107">
            <v>100</v>
          </cell>
        </row>
        <row r="108">
          <cell r="A108">
            <v>98</v>
          </cell>
          <cell r="B108">
            <v>98.4</v>
          </cell>
          <cell r="C108">
            <v>99.4</v>
          </cell>
          <cell r="E108">
            <v>98.600000000000009</v>
          </cell>
          <cell r="G108">
            <v>101</v>
          </cell>
        </row>
        <row r="109">
          <cell r="A109">
            <v>99</v>
          </cell>
          <cell r="B109">
            <v>99.2</v>
          </cell>
          <cell r="C109">
            <v>99.7</v>
          </cell>
          <cell r="E109">
            <v>99.300000000000011</v>
          </cell>
          <cell r="G109">
            <v>102</v>
          </cell>
        </row>
        <row r="110">
          <cell r="A110">
            <v>100</v>
          </cell>
          <cell r="B110">
            <v>100</v>
          </cell>
          <cell r="C110">
            <v>100</v>
          </cell>
          <cell r="E110">
            <v>100</v>
          </cell>
          <cell r="G110">
            <v>103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sheetData sheetId="19" refreshError="1"/>
      <sheetData sheetId="20" refreshError="1"/>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STACKING 6.07"/>
      <sheetName val="STACKING TWEAKED"/>
      <sheetName val="Abatement "/>
      <sheetName val="Fire Alarm "/>
      <sheetName val="Multi-tenant"/>
      <sheetName val="Graph "/>
      <sheetName val="Macro"/>
    </sheetNames>
    <sheetDataSet>
      <sheetData sheetId="0">
        <row r="6">
          <cell r="C6" t="str">
            <v>RO</v>
          </cell>
          <cell r="F6">
            <v>2499</v>
          </cell>
        </row>
        <row r="7">
          <cell r="C7">
            <v>50</v>
          </cell>
          <cell r="F7">
            <v>34246</v>
          </cell>
          <cell r="W7" t="str">
            <v>McGraw-Hill Companies</v>
          </cell>
        </row>
        <row r="8">
          <cell r="C8">
            <v>49</v>
          </cell>
          <cell r="F8">
            <v>34530</v>
          </cell>
          <cell r="W8" t="str">
            <v>McGraw-Hill Companies</v>
          </cell>
        </row>
        <row r="9">
          <cell r="C9">
            <v>48</v>
          </cell>
          <cell r="F9">
            <v>45790</v>
          </cell>
          <cell r="W9" t="str">
            <v>McGraw-Hill Companies</v>
          </cell>
        </row>
        <row r="10">
          <cell r="C10">
            <v>47</v>
          </cell>
          <cell r="F10">
            <v>45790</v>
          </cell>
          <cell r="W10" t="str">
            <v>McGraw-Hill Companies</v>
          </cell>
        </row>
        <row r="11">
          <cell r="C11">
            <v>46</v>
          </cell>
          <cell r="F11">
            <v>45790</v>
          </cell>
          <cell r="W11" t="str">
            <v>McGraw-Hill Companies</v>
          </cell>
        </row>
        <row r="12">
          <cell r="C12">
            <v>45</v>
          </cell>
          <cell r="F12">
            <v>45790</v>
          </cell>
          <cell r="W12" t="str">
            <v>McGraw-Hill Companies</v>
          </cell>
        </row>
        <row r="13">
          <cell r="C13" t="str">
            <v>44</v>
          </cell>
          <cell r="F13">
            <v>45790</v>
          </cell>
          <cell r="W13" t="str">
            <v>McGraw-Hill Companies</v>
          </cell>
        </row>
        <row r="14">
          <cell r="C14" t="str">
            <v>43</v>
          </cell>
          <cell r="F14">
            <v>45790</v>
          </cell>
          <cell r="W14" t="str">
            <v>McGraw-Hill Companies</v>
          </cell>
        </row>
        <row r="15">
          <cell r="C15" t="str">
            <v>42</v>
          </cell>
          <cell r="F15">
            <v>45790</v>
          </cell>
          <cell r="W15" t="str">
            <v>McGraw-Hill Companies</v>
          </cell>
        </row>
        <row r="16">
          <cell r="C16" t="str">
            <v>41</v>
          </cell>
          <cell r="F16">
            <v>45790</v>
          </cell>
          <cell r="W16" t="str">
            <v>McGraw-Hill Companies</v>
          </cell>
        </row>
        <row r="17">
          <cell r="C17" t="str">
            <v>40</v>
          </cell>
          <cell r="F17">
            <v>45790</v>
          </cell>
          <cell r="W17" t="str">
            <v>McGraw-Hill Companies</v>
          </cell>
        </row>
        <row r="18">
          <cell r="C18" t="str">
            <v>39</v>
          </cell>
          <cell r="F18">
            <v>44540</v>
          </cell>
          <cell r="W18" t="str">
            <v>McGraw-Hill Companies</v>
          </cell>
        </row>
        <row r="19">
          <cell r="C19" t="str">
            <v>38</v>
          </cell>
          <cell r="F19">
            <v>45048</v>
          </cell>
          <cell r="G19" t="str">
            <v xml:space="preserve">MECHANICAL FLOOR                                                                     </v>
          </cell>
          <cell r="W19" t="str">
            <v>McGraw-Hill Companies</v>
          </cell>
        </row>
        <row r="20">
          <cell r="C20" t="str">
            <v>37</v>
          </cell>
          <cell r="F20">
            <v>45048</v>
          </cell>
          <cell r="W20" t="str">
            <v>McGraw-Hill Companies</v>
          </cell>
        </row>
        <row r="21">
          <cell r="C21" t="str">
            <v>36</v>
          </cell>
          <cell r="F21">
            <v>44836</v>
          </cell>
          <cell r="W21" t="str">
            <v>McGraw-Hill Companies</v>
          </cell>
        </row>
        <row r="22">
          <cell r="C22" t="str">
            <v>35</v>
          </cell>
          <cell r="F22">
            <v>44836</v>
          </cell>
          <cell r="W22" t="str">
            <v>McGraw-Hill Companies</v>
          </cell>
        </row>
        <row r="23">
          <cell r="C23" t="str">
            <v>34</v>
          </cell>
          <cell r="F23">
            <v>44836</v>
          </cell>
          <cell r="W23" t="str">
            <v>McGraw-Hill Companies</v>
          </cell>
        </row>
        <row r="24">
          <cell r="C24" t="str">
            <v>33</v>
          </cell>
          <cell r="F24">
            <v>44836</v>
          </cell>
          <cell r="W24" t="str">
            <v>McGraw-Hill Companies</v>
          </cell>
        </row>
        <row r="25">
          <cell r="C25" t="str">
            <v>32</v>
          </cell>
          <cell r="F25">
            <v>44836</v>
          </cell>
          <cell r="W25" t="str">
            <v>McGraw-Hill Companies</v>
          </cell>
        </row>
        <row r="26">
          <cell r="C26" t="str">
            <v>31</v>
          </cell>
          <cell r="F26">
            <v>44836</v>
          </cell>
          <cell r="W26" t="str">
            <v>McGraw-Hill Companies</v>
          </cell>
        </row>
        <row r="27">
          <cell r="C27" t="str">
            <v>30</v>
          </cell>
          <cell r="F27">
            <v>44836</v>
          </cell>
          <cell r="W27" t="str">
            <v>McGraw-Hill Companies</v>
          </cell>
        </row>
        <row r="28">
          <cell r="C28" t="str">
            <v>29</v>
          </cell>
          <cell r="F28">
            <v>44836</v>
          </cell>
          <cell r="W28" t="str">
            <v>McGraw-Hill Companies</v>
          </cell>
        </row>
        <row r="29">
          <cell r="C29" t="str">
            <v>28</v>
          </cell>
          <cell r="F29">
            <v>44836</v>
          </cell>
          <cell r="W29" t="str">
            <v>McGraw-Hill Companies</v>
          </cell>
        </row>
        <row r="30">
          <cell r="C30" t="str">
            <v>27</v>
          </cell>
          <cell r="F30">
            <v>43368</v>
          </cell>
          <cell r="W30" t="str">
            <v>Rockefeller Group,  Inc.</v>
          </cell>
        </row>
        <row r="31">
          <cell r="C31" t="str">
            <v>26</v>
          </cell>
          <cell r="F31">
            <v>43364</v>
          </cell>
          <cell r="W31" t="str">
            <v>McGraw-Hill Companies</v>
          </cell>
        </row>
        <row r="32">
          <cell r="C32" t="str">
            <v>25</v>
          </cell>
          <cell r="F32">
            <v>43908</v>
          </cell>
          <cell r="W32" t="str">
            <v>McGraw-Hill Companies</v>
          </cell>
        </row>
        <row r="33">
          <cell r="C33" t="str">
            <v>24</v>
          </cell>
          <cell r="F33">
            <v>43965</v>
          </cell>
          <cell r="W33" t="str">
            <v>Sonnenschein Nath &amp; Rosenthal</v>
          </cell>
        </row>
        <row r="34">
          <cell r="C34" t="str">
            <v>23</v>
          </cell>
          <cell r="F34">
            <v>43941</v>
          </cell>
          <cell r="W34" t="str">
            <v>McGraw-Hill Companies</v>
          </cell>
        </row>
        <row r="35">
          <cell r="C35" t="str">
            <v>22</v>
          </cell>
          <cell r="F35">
            <v>43941</v>
          </cell>
          <cell r="W35" t="str">
            <v>McGraw-Hill Companies</v>
          </cell>
        </row>
        <row r="36">
          <cell r="C36" t="str">
            <v>21</v>
          </cell>
          <cell r="F36">
            <v>43941</v>
          </cell>
          <cell r="W36" t="str">
            <v>McGraw-Hill Companies</v>
          </cell>
        </row>
        <row r="37">
          <cell r="C37" t="str">
            <v>20</v>
          </cell>
          <cell r="F37">
            <v>43941</v>
          </cell>
          <cell r="W37" t="str">
            <v>McGraw-Hill Companies</v>
          </cell>
        </row>
        <row r="38">
          <cell r="C38" t="str">
            <v>19</v>
          </cell>
          <cell r="F38">
            <v>43941</v>
          </cell>
          <cell r="W38" t="str">
            <v>McGraw-Hill Companies</v>
          </cell>
        </row>
        <row r="39">
          <cell r="C39" t="str">
            <v>18</v>
          </cell>
          <cell r="F39">
            <v>43941</v>
          </cell>
          <cell r="W39" t="str">
            <v>McGraw-Hill Companies</v>
          </cell>
        </row>
        <row r="40">
          <cell r="C40" t="str">
            <v>17</v>
          </cell>
          <cell r="F40">
            <v>43941</v>
          </cell>
          <cell r="W40" t="str">
            <v>Columbia House Company</v>
          </cell>
        </row>
        <row r="41">
          <cell r="C41" t="str">
            <v>16</v>
          </cell>
          <cell r="F41">
            <v>42314</v>
          </cell>
          <cell r="G41" t="str">
            <v xml:space="preserve">MECHANICAL FLOOR                                                                     </v>
          </cell>
          <cell r="W41" t="str">
            <v>Columbia House Company</v>
          </cell>
        </row>
        <row r="42">
          <cell r="C42" t="str">
            <v>15</v>
          </cell>
          <cell r="F42">
            <v>42314</v>
          </cell>
          <cell r="W42" t="str">
            <v>Columbia House Company</v>
          </cell>
        </row>
        <row r="43">
          <cell r="C43" t="str">
            <v>14</v>
          </cell>
          <cell r="F43">
            <v>42839</v>
          </cell>
          <cell r="W43" t="str">
            <v>McGraw-Hill Companies</v>
          </cell>
        </row>
        <row r="44">
          <cell r="C44" t="str">
            <v>13</v>
          </cell>
          <cell r="F44">
            <v>42871</v>
          </cell>
          <cell r="W44" t="str">
            <v>McGraw-Hill Companies</v>
          </cell>
        </row>
        <row r="45">
          <cell r="C45" t="str">
            <v>12</v>
          </cell>
          <cell r="F45">
            <v>42871</v>
          </cell>
          <cell r="W45" t="str">
            <v>McGraw-Hill Companies</v>
          </cell>
        </row>
        <row r="46">
          <cell r="C46" t="str">
            <v>11</v>
          </cell>
          <cell r="F46">
            <v>42871</v>
          </cell>
          <cell r="W46" t="str">
            <v>Societe Generale</v>
          </cell>
        </row>
        <row r="47">
          <cell r="C47" t="str">
            <v>10</v>
          </cell>
          <cell r="F47">
            <v>42871</v>
          </cell>
          <cell r="W47" t="str">
            <v>Societe Generale</v>
          </cell>
        </row>
        <row r="48">
          <cell r="C48" t="str">
            <v>9</v>
          </cell>
          <cell r="F48">
            <v>42871</v>
          </cell>
          <cell r="W48" t="str">
            <v>Societe Generale</v>
          </cell>
        </row>
        <row r="49">
          <cell r="C49" t="str">
            <v>8</v>
          </cell>
          <cell r="F49">
            <v>70826</v>
          </cell>
          <cell r="W49" t="str">
            <v>Societe Generale</v>
          </cell>
        </row>
        <row r="50">
          <cell r="C50" t="str">
            <v>7</v>
          </cell>
          <cell r="F50">
            <v>70826</v>
          </cell>
          <cell r="W50" t="str">
            <v>Societe Generale</v>
          </cell>
        </row>
        <row r="51">
          <cell r="C51" t="str">
            <v>6</v>
          </cell>
          <cell r="F51">
            <v>70826</v>
          </cell>
          <cell r="W51" t="str">
            <v>Societe Generale</v>
          </cell>
        </row>
        <row r="52">
          <cell r="C52" t="str">
            <v>5</v>
          </cell>
          <cell r="F52">
            <v>70826</v>
          </cell>
          <cell r="W52" t="str">
            <v>Societe Generale</v>
          </cell>
        </row>
        <row r="53">
          <cell r="C53" t="str">
            <v>4</v>
          </cell>
          <cell r="F53">
            <v>70834</v>
          </cell>
          <cell r="W53" t="str">
            <v>Societe Generale</v>
          </cell>
        </row>
        <row r="54">
          <cell r="C54" t="str">
            <v>3</v>
          </cell>
          <cell r="F54">
            <v>43325</v>
          </cell>
          <cell r="W54" t="str">
            <v>Morgan Stanley &amp; Co., Inc.</v>
          </cell>
        </row>
        <row r="55">
          <cell r="C55" t="str">
            <v>2</v>
          </cell>
          <cell r="D55">
            <v>240</v>
          </cell>
          <cell r="F55">
            <v>39998</v>
          </cell>
          <cell r="W55" t="str">
            <v>McGraw-Hill Companies</v>
          </cell>
        </row>
        <row r="56">
          <cell r="C56" t="str">
            <v>ST</v>
          </cell>
          <cell r="F56">
            <v>92101</v>
          </cell>
          <cell r="G56">
            <v>13272</v>
          </cell>
          <cell r="W56" t="str">
            <v>MULTI-TENANT</v>
          </cell>
        </row>
        <row r="57">
          <cell r="C57" t="str">
            <v>C1</v>
          </cell>
          <cell r="F57">
            <v>92629</v>
          </cell>
          <cell r="G57">
            <v>4971</v>
          </cell>
          <cell r="W57" t="str">
            <v>McGraw-Hill Companies</v>
          </cell>
        </row>
        <row r="58">
          <cell r="C58" t="str">
            <v>C2</v>
          </cell>
          <cell r="D58">
            <v>1919</v>
          </cell>
          <cell r="F58">
            <v>45964</v>
          </cell>
          <cell r="W58" t="str">
            <v>MULTI-TENANT</v>
          </cell>
        </row>
        <row r="59">
          <cell r="C59" t="str">
            <v>C3</v>
          </cell>
          <cell r="F59">
            <v>21294</v>
          </cell>
          <cell r="W59" t="str">
            <v>MULTI-TENANT</v>
          </cell>
        </row>
        <row r="60">
          <cell r="C60" t="str">
            <v>C4</v>
          </cell>
          <cell r="F60">
            <v>5310</v>
          </cell>
          <cell r="W60" t="str">
            <v>MULTI-TENANT</v>
          </cell>
        </row>
        <row r="61">
          <cell r="C61" t="str">
            <v>C5</v>
          </cell>
          <cell r="F61">
            <v>4431</v>
          </cell>
          <cell r="W61" t="str">
            <v>MULTI-TENANT</v>
          </cell>
        </row>
        <row r="62">
          <cell r="W62" t="str">
            <v>MULTI-TENANT</v>
          </cell>
        </row>
        <row r="63">
          <cell r="W63" t="str">
            <v>McGraw-Hill Companies</v>
          </cell>
        </row>
      </sheetData>
      <sheetData sheetId="1">
        <row r="4">
          <cell r="A4" t="str">
            <v>BUILDING 20 - 1221 AVENUE OF THE AMERICAS</v>
          </cell>
        </row>
        <row r="10">
          <cell r="D10">
            <v>1154</v>
          </cell>
          <cell r="G10">
            <v>0</v>
          </cell>
        </row>
        <row r="11">
          <cell r="D11">
            <v>1226</v>
          </cell>
          <cell r="G11">
            <v>0</v>
          </cell>
        </row>
        <row r="12">
          <cell r="D12">
            <v>34151</v>
          </cell>
          <cell r="G12">
            <v>0</v>
          </cell>
        </row>
        <row r="13">
          <cell r="D13">
            <v>34417</v>
          </cell>
          <cell r="G13">
            <v>0</v>
          </cell>
        </row>
        <row r="14">
          <cell r="D14">
            <v>45677</v>
          </cell>
          <cell r="G14">
            <v>0</v>
          </cell>
        </row>
        <row r="15">
          <cell r="D15">
            <v>45677</v>
          </cell>
          <cell r="G15">
            <v>0</v>
          </cell>
        </row>
        <row r="16">
          <cell r="D16">
            <v>45677</v>
          </cell>
          <cell r="G16">
            <v>0</v>
          </cell>
        </row>
        <row r="17">
          <cell r="D17">
            <v>45677</v>
          </cell>
          <cell r="G17">
            <v>0</v>
          </cell>
        </row>
        <row r="18">
          <cell r="D18">
            <v>45677</v>
          </cell>
          <cell r="G18">
            <v>0</v>
          </cell>
        </row>
        <row r="19">
          <cell r="D19">
            <v>45677</v>
          </cell>
          <cell r="G19">
            <v>0</v>
          </cell>
        </row>
        <row r="20">
          <cell r="D20">
            <v>27020</v>
          </cell>
          <cell r="G20">
            <v>18657</v>
          </cell>
        </row>
        <row r="21">
          <cell r="D21">
            <v>45677</v>
          </cell>
          <cell r="G21">
            <v>0</v>
          </cell>
        </row>
        <row r="22">
          <cell r="D22">
            <v>48505</v>
          </cell>
          <cell r="G22">
            <v>0</v>
          </cell>
        </row>
        <row r="23">
          <cell r="D23">
            <v>48505</v>
          </cell>
          <cell r="G23">
            <v>0</v>
          </cell>
        </row>
        <row r="24">
          <cell r="D24">
            <v>0</v>
          </cell>
          <cell r="G24">
            <v>0</v>
          </cell>
          <cell r="K24">
            <v>43009</v>
          </cell>
        </row>
        <row r="25">
          <cell r="D25">
            <v>44935</v>
          </cell>
          <cell r="G25">
            <v>0</v>
          </cell>
        </row>
        <row r="26">
          <cell r="D26">
            <v>44723</v>
          </cell>
          <cell r="G26">
            <v>0</v>
          </cell>
        </row>
        <row r="27">
          <cell r="D27">
            <v>47535</v>
          </cell>
          <cell r="G27">
            <v>0</v>
          </cell>
        </row>
        <row r="28">
          <cell r="D28">
            <v>47535</v>
          </cell>
          <cell r="G28">
            <v>0</v>
          </cell>
        </row>
        <row r="29">
          <cell r="D29">
            <v>47535</v>
          </cell>
          <cell r="G29">
            <v>0</v>
          </cell>
        </row>
        <row r="30">
          <cell r="D30">
            <v>46300</v>
          </cell>
          <cell r="G30">
            <v>0</v>
          </cell>
        </row>
        <row r="31">
          <cell r="D31">
            <v>46300</v>
          </cell>
          <cell r="G31">
            <v>0</v>
          </cell>
        </row>
        <row r="32">
          <cell r="D32">
            <v>47535</v>
          </cell>
          <cell r="G32">
            <v>0</v>
          </cell>
        </row>
        <row r="33">
          <cell r="D33">
            <v>43255</v>
          </cell>
          <cell r="G33">
            <v>0</v>
          </cell>
        </row>
        <row r="34">
          <cell r="D34">
            <v>46595</v>
          </cell>
          <cell r="G34">
            <v>0</v>
          </cell>
        </row>
        <row r="35">
          <cell r="D35">
            <v>46503</v>
          </cell>
          <cell r="G35">
            <v>0</v>
          </cell>
        </row>
        <row r="36">
          <cell r="D36">
            <v>43965</v>
          </cell>
          <cell r="G36">
            <v>0</v>
          </cell>
        </row>
        <row r="37">
          <cell r="D37">
            <v>43828</v>
          </cell>
          <cell r="G37">
            <v>0</v>
          </cell>
        </row>
        <row r="38">
          <cell r="D38">
            <v>43828</v>
          </cell>
          <cell r="G38">
            <v>0</v>
          </cell>
        </row>
        <row r="39">
          <cell r="D39">
            <v>43941</v>
          </cell>
          <cell r="G39">
            <v>0</v>
          </cell>
        </row>
        <row r="40">
          <cell r="D40">
            <v>45295</v>
          </cell>
          <cell r="G40">
            <v>0</v>
          </cell>
        </row>
        <row r="41">
          <cell r="D41">
            <v>45295</v>
          </cell>
          <cell r="G41">
            <v>0</v>
          </cell>
        </row>
        <row r="42">
          <cell r="D42">
            <v>45295</v>
          </cell>
          <cell r="G42">
            <v>0</v>
          </cell>
        </row>
        <row r="43">
          <cell r="D43">
            <v>43828</v>
          </cell>
          <cell r="G43">
            <v>0</v>
          </cell>
        </row>
        <row r="44">
          <cell r="D44">
            <v>0</v>
          </cell>
          <cell r="G44">
            <v>43828</v>
          </cell>
        </row>
        <row r="45">
          <cell r="D45">
            <v>46503</v>
          </cell>
          <cell r="G45">
            <v>0</v>
          </cell>
        </row>
        <row r="46">
          <cell r="D46">
            <v>0</v>
          </cell>
          <cell r="G46">
            <v>0</v>
          </cell>
          <cell r="K46">
            <v>43275</v>
          </cell>
        </row>
        <row r="47">
          <cell r="D47">
            <v>42217</v>
          </cell>
          <cell r="G47">
            <v>0</v>
          </cell>
        </row>
        <row r="48">
          <cell r="D48">
            <v>42742</v>
          </cell>
          <cell r="G48">
            <v>0</v>
          </cell>
        </row>
        <row r="49">
          <cell r="D49">
            <v>42774</v>
          </cell>
          <cell r="G49">
            <v>0</v>
          </cell>
        </row>
        <row r="50">
          <cell r="D50">
            <v>42774</v>
          </cell>
          <cell r="G50">
            <v>0</v>
          </cell>
        </row>
        <row r="51">
          <cell r="D51">
            <v>42774</v>
          </cell>
          <cell r="G51">
            <v>0</v>
          </cell>
        </row>
        <row r="52">
          <cell r="D52">
            <v>42774</v>
          </cell>
          <cell r="G52">
            <v>0</v>
          </cell>
        </row>
        <row r="53">
          <cell r="D53">
            <v>42774</v>
          </cell>
          <cell r="G53">
            <v>0</v>
          </cell>
        </row>
        <row r="54">
          <cell r="D54">
            <v>42521</v>
          </cell>
          <cell r="G54">
            <v>0</v>
          </cell>
        </row>
        <row r="55">
          <cell r="D55">
            <v>70456</v>
          </cell>
          <cell r="G55">
            <v>0</v>
          </cell>
        </row>
        <row r="56">
          <cell r="D56">
            <v>70456</v>
          </cell>
          <cell r="G56">
            <v>0</v>
          </cell>
        </row>
        <row r="57">
          <cell r="D57">
            <v>77451</v>
          </cell>
          <cell r="G57">
            <v>0</v>
          </cell>
        </row>
        <row r="58">
          <cell r="D58">
            <v>77451</v>
          </cell>
          <cell r="G58">
            <v>0</v>
          </cell>
        </row>
        <row r="59">
          <cell r="D59">
            <v>59234</v>
          </cell>
          <cell r="G59">
            <v>0</v>
          </cell>
        </row>
        <row r="60">
          <cell r="D60">
            <v>43228</v>
          </cell>
          <cell r="G60">
            <v>0</v>
          </cell>
        </row>
        <row r="61">
          <cell r="D61">
            <v>39090</v>
          </cell>
          <cell r="G61">
            <v>2216</v>
          </cell>
        </row>
        <row r="62">
          <cell r="D62">
            <v>4272</v>
          </cell>
          <cell r="G62">
            <v>0</v>
          </cell>
        </row>
        <row r="63">
          <cell r="D63">
            <v>78734</v>
          </cell>
          <cell r="G63">
            <v>9103</v>
          </cell>
        </row>
        <row r="64">
          <cell r="D64">
            <v>66311</v>
          </cell>
          <cell r="G64">
            <v>14608</v>
          </cell>
        </row>
        <row r="65">
          <cell r="D65">
            <v>20615</v>
          </cell>
          <cell r="G65">
            <v>8840</v>
          </cell>
        </row>
        <row r="66">
          <cell r="D66">
            <v>25849</v>
          </cell>
          <cell r="G66">
            <v>0</v>
          </cell>
        </row>
        <row r="67">
          <cell r="D67">
            <v>4081</v>
          </cell>
          <cell r="G67">
            <v>0</v>
          </cell>
        </row>
      </sheetData>
      <sheetData sheetId="2" refreshError="1"/>
      <sheetData sheetId="3">
        <row r="10">
          <cell r="D10">
            <v>23000</v>
          </cell>
          <cell r="E10">
            <v>23000</v>
          </cell>
        </row>
        <row r="11">
          <cell r="E11">
            <v>46000</v>
          </cell>
        </row>
        <row r="12">
          <cell r="D12">
            <v>46000</v>
          </cell>
        </row>
        <row r="13">
          <cell r="E13">
            <v>46000</v>
          </cell>
        </row>
        <row r="14">
          <cell r="D14">
            <v>46000</v>
          </cell>
        </row>
        <row r="15">
          <cell r="D15">
            <v>46000</v>
          </cell>
        </row>
        <row r="16">
          <cell r="D16">
            <v>46000</v>
          </cell>
        </row>
        <row r="17">
          <cell r="D17">
            <v>46000</v>
          </cell>
        </row>
        <row r="18">
          <cell r="D18">
            <v>46000</v>
          </cell>
        </row>
        <row r="19">
          <cell r="D19">
            <v>46000</v>
          </cell>
        </row>
        <row r="20">
          <cell r="D20">
            <v>46000</v>
          </cell>
        </row>
        <row r="21">
          <cell r="D21">
            <v>46000</v>
          </cell>
        </row>
        <row r="22">
          <cell r="D22">
            <v>46000</v>
          </cell>
        </row>
        <row r="23">
          <cell r="D23">
            <v>46000</v>
          </cell>
        </row>
        <row r="24">
          <cell r="E24">
            <v>46000</v>
          </cell>
          <cell r="F24" t="str">
            <v xml:space="preserve">MECHANICAL FLOOR                                                                     </v>
          </cell>
        </row>
        <row r="25">
          <cell r="D25">
            <v>46000</v>
          </cell>
        </row>
        <row r="26">
          <cell r="D26">
            <v>46000</v>
          </cell>
        </row>
        <row r="27">
          <cell r="D27">
            <v>46000</v>
          </cell>
        </row>
        <row r="28">
          <cell r="D28">
            <v>46000</v>
          </cell>
        </row>
        <row r="29">
          <cell r="D29">
            <v>46000</v>
          </cell>
        </row>
        <row r="30">
          <cell r="D30">
            <v>46000</v>
          </cell>
        </row>
        <row r="31">
          <cell r="D31">
            <v>46000</v>
          </cell>
        </row>
        <row r="32">
          <cell r="E32">
            <v>46000</v>
          </cell>
        </row>
        <row r="33">
          <cell r="E33">
            <v>46000</v>
          </cell>
        </row>
        <row r="34">
          <cell r="D34">
            <v>46000</v>
          </cell>
        </row>
        <row r="35">
          <cell r="D35">
            <v>46000</v>
          </cell>
        </row>
        <row r="36">
          <cell r="D36">
            <v>46000</v>
          </cell>
        </row>
        <row r="37">
          <cell r="D37">
            <v>46000</v>
          </cell>
        </row>
        <row r="38">
          <cell r="D38">
            <v>46000</v>
          </cell>
        </row>
        <row r="39">
          <cell r="D39">
            <v>46000</v>
          </cell>
        </row>
        <row r="40">
          <cell r="D40">
            <v>46000</v>
          </cell>
        </row>
        <row r="41">
          <cell r="D41">
            <v>46000</v>
          </cell>
        </row>
        <row r="42">
          <cell r="D42">
            <v>46000</v>
          </cell>
        </row>
        <row r="43">
          <cell r="D43">
            <v>46000</v>
          </cell>
        </row>
        <row r="44">
          <cell r="D44">
            <v>46000</v>
          </cell>
        </row>
        <row r="45">
          <cell r="D45">
            <v>46000</v>
          </cell>
        </row>
        <row r="46">
          <cell r="E46">
            <v>46000</v>
          </cell>
          <cell r="F46" t="str">
            <v xml:space="preserve">MECHANICAL FLOOR                                                                     </v>
          </cell>
        </row>
        <row r="47">
          <cell r="D47">
            <v>46000</v>
          </cell>
        </row>
        <row r="48">
          <cell r="D48">
            <v>46000</v>
          </cell>
        </row>
        <row r="49">
          <cell r="D49">
            <v>46000</v>
          </cell>
        </row>
        <row r="50">
          <cell r="D50">
            <v>46000</v>
          </cell>
        </row>
        <row r="51">
          <cell r="D51">
            <v>46000</v>
          </cell>
        </row>
        <row r="52">
          <cell r="D52">
            <v>46000</v>
          </cell>
        </row>
        <row r="53">
          <cell r="D53">
            <v>46000</v>
          </cell>
        </row>
        <row r="54">
          <cell r="D54">
            <v>46000</v>
          </cell>
        </row>
        <row r="55">
          <cell r="D55">
            <v>70000</v>
          </cell>
        </row>
        <row r="56">
          <cell r="D56">
            <v>70000</v>
          </cell>
        </row>
        <row r="57">
          <cell r="D57">
            <v>70000</v>
          </cell>
        </row>
        <row r="58">
          <cell r="D58">
            <v>70000</v>
          </cell>
        </row>
        <row r="59">
          <cell r="D59">
            <v>70000</v>
          </cell>
        </row>
        <row r="60">
          <cell r="D60">
            <v>35000</v>
          </cell>
          <cell r="E60">
            <v>35000</v>
          </cell>
        </row>
        <row r="61">
          <cell r="D61">
            <v>21351</v>
          </cell>
          <cell r="E61">
            <v>48649</v>
          </cell>
          <cell r="F61" t="str">
            <v>RETAIL &amp; LOBBY</v>
          </cell>
        </row>
        <row r="62">
          <cell r="D62">
            <v>70000</v>
          </cell>
        </row>
        <row r="63">
          <cell r="D63">
            <v>70000</v>
          </cell>
        </row>
        <row r="64">
          <cell r="D64">
            <v>70000</v>
          </cell>
        </row>
        <row r="65">
          <cell r="D65">
            <v>70000</v>
          </cell>
          <cell r="F65" t="str">
            <v>MULTI-TENANT/MECHANICAL</v>
          </cell>
        </row>
        <row r="66">
          <cell r="D66">
            <v>70000</v>
          </cell>
        </row>
      </sheetData>
      <sheetData sheetId="4">
        <row r="10">
          <cell r="D10">
            <v>46000</v>
          </cell>
        </row>
        <row r="11">
          <cell r="D11">
            <v>46000</v>
          </cell>
        </row>
        <row r="12">
          <cell r="D12">
            <v>46000</v>
          </cell>
        </row>
        <row r="13">
          <cell r="E13">
            <v>46000</v>
          </cell>
        </row>
        <row r="14">
          <cell r="E14">
            <v>46000</v>
          </cell>
        </row>
        <row r="15">
          <cell r="D15">
            <v>46000</v>
          </cell>
        </row>
        <row r="16">
          <cell r="D16">
            <v>46000</v>
          </cell>
        </row>
        <row r="17">
          <cell r="D17">
            <v>46000</v>
          </cell>
        </row>
        <row r="18">
          <cell r="D18">
            <v>46000</v>
          </cell>
        </row>
        <row r="19">
          <cell r="D19">
            <v>46000</v>
          </cell>
        </row>
        <row r="20">
          <cell r="D20">
            <v>46000</v>
          </cell>
        </row>
        <row r="21">
          <cell r="D21">
            <v>46000</v>
          </cell>
        </row>
        <row r="22">
          <cell r="D22">
            <v>46000</v>
          </cell>
        </row>
        <row r="23">
          <cell r="D23">
            <v>46000</v>
          </cell>
        </row>
        <row r="24">
          <cell r="D24">
            <v>46000</v>
          </cell>
        </row>
        <row r="25">
          <cell r="D25">
            <v>46000</v>
          </cell>
        </row>
        <row r="26">
          <cell r="D26">
            <v>46000</v>
          </cell>
        </row>
        <row r="27">
          <cell r="D27">
            <v>46000</v>
          </cell>
        </row>
        <row r="28">
          <cell r="D28">
            <v>46000</v>
          </cell>
        </row>
        <row r="29">
          <cell r="D29">
            <v>46000</v>
          </cell>
        </row>
        <row r="30">
          <cell r="E30">
            <v>46000</v>
          </cell>
        </row>
        <row r="31">
          <cell r="D31">
            <v>46000</v>
          </cell>
        </row>
        <row r="32">
          <cell r="D32">
            <v>46000</v>
          </cell>
        </row>
        <row r="33">
          <cell r="E33">
            <v>46000</v>
          </cell>
        </row>
        <row r="34">
          <cell r="D34">
            <v>46000</v>
          </cell>
        </row>
        <row r="35">
          <cell r="D35">
            <v>46000</v>
          </cell>
        </row>
        <row r="36">
          <cell r="D36">
            <v>46000</v>
          </cell>
        </row>
        <row r="37">
          <cell r="D37">
            <v>46000</v>
          </cell>
        </row>
        <row r="38">
          <cell r="D38">
            <v>46000</v>
          </cell>
        </row>
        <row r="39">
          <cell r="D39">
            <v>46000</v>
          </cell>
        </row>
        <row r="40">
          <cell r="D40">
            <v>46000</v>
          </cell>
        </row>
        <row r="41">
          <cell r="D41">
            <v>46000</v>
          </cell>
        </row>
        <row r="42">
          <cell r="E42">
            <v>46000</v>
          </cell>
        </row>
        <row r="43">
          <cell r="D43">
            <v>46000</v>
          </cell>
        </row>
        <row r="44">
          <cell r="D44">
            <v>46000</v>
          </cell>
        </row>
        <row r="45">
          <cell r="D45">
            <v>46000</v>
          </cell>
        </row>
        <row r="46">
          <cell r="D46">
            <v>46000</v>
          </cell>
        </row>
        <row r="47">
          <cell r="D47">
            <v>46000</v>
          </cell>
        </row>
        <row r="48">
          <cell r="D48">
            <v>46000</v>
          </cell>
        </row>
        <row r="49">
          <cell r="D49">
            <v>46000</v>
          </cell>
        </row>
        <row r="50">
          <cell r="D50">
            <v>46000</v>
          </cell>
        </row>
        <row r="51">
          <cell r="D51">
            <v>46000</v>
          </cell>
        </row>
        <row r="52">
          <cell r="D52">
            <v>46000</v>
          </cell>
        </row>
        <row r="53">
          <cell r="D53">
            <v>46000</v>
          </cell>
        </row>
        <row r="54">
          <cell r="D54">
            <v>46000</v>
          </cell>
        </row>
        <row r="55">
          <cell r="D55">
            <v>70000</v>
          </cell>
        </row>
        <row r="56">
          <cell r="D56">
            <v>70000</v>
          </cell>
        </row>
        <row r="57">
          <cell r="D57">
            <v>70000</v>
          </cell>
        </row>
        <row r="58">
          <cell r="D58">
            <v>70000</v>
          </cell>
        </row>
        <row r="59">
          <cell r="D59">
            <v>70000</v>
          </cell>
        </row>
        <row r="60">
          <cell r="D60">
            <v>35000</v>
          </cell>
          <cell r="E60">
            <v>35000</v>
          </cell>
        </row>
        <row r="61">
          <cell r="D61">
            <v>62000</v>
          </cell>
          <cell r="E61">
            <v>8000</v>
          </cell>
        </row>
        <row r="62">
          <cell r="E62">
            <v>70000</v>
          </cell>
        </row>
        <row r="63">
          <cell r="E63">
            <v>70000</v>
          </cell>
        </row>
        <row r="64">
          <cell r="E64">
            <v>70000</v>
          </cell>
        </row>
        <row r="65">
          <cell r="E65">
            <v>70000</v>
          </cell>
        </row>
        <row r="66">
          <cell r="E66">
            <v>70000</v>
          </cell>
        </row>
      </sheetData>
      <sheetData sheetId="5" refreshError="1"/>
      <sheetData sheetId="6" refreshError="1"/>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rix By School"/>
      <sheetName val="All Savings"/>
      <sheetName val="Admin"/>
      <sheetName val="Bus"/>
      <sheetName val="HSMS"/>
      <sheetName val="JHE"/>
      <sheetName val="BCE"/>
      <sheetName val="SE"/>
      <sheetName val="KE"/>
      <sheetName val="LANS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M 12"/>
      <sheetName val="Insulate Pipes"/>
      <sheetName val="Utility Summary"/>
      <sheetName val="Leak Repair Summary"/>
    </sheetNames>
    <sheetDataSet>
      <sheetData sheetId="0"/>
      <sheetData sheetId="1"/>
      <sheetData sheetId="2"/>
      <sheetData sheetId="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5-year Lease"/>
      <sheetName val="Project Report"/>
      <sheetName val="SUM-COST"/>
      <sheetName val="ECM #1"/>
      <sheetName val="ECM #2"/>
      <sheetName val="ECM #3"/>
      <sheetName val="ECM #4"/>
      <sheetName val="ECM #5"/>
      <sheetName val="Module1"/>
      <sheetName val="SUM_COST"/>
      <sheetName val="Contents"/>
      <sheetName val="Var. Vol. Pum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9.bin"/><Relationship Id="rId5" Type="http://schemas.openxmlformats.org/officeDocument/2006/relationships/image" Target="../media/image2.emf"/><Relationship Id="rId4" Type="http://schemas.openxmlformats.org/officeDocument/2006/relationships/package" Target="../embeddings/Microsoft_Excel_Macro-Enabled_Worksheet.xlsm"/></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19E441-171E-4AFF-AB7B-96462B39DFC6}">
  <dimension ref="A1:J72"/>
  <sheetViews>
    <sheetView topLeftCell="A60" zoomScaleNormal="100" workbookViewId="0">
      <selection activeCell="B25" sqref="B25"/>
    </sheetView>
  </sheetViews>
  <sheetFormatPr defaultRowHeight="14.25"/>
  <cols>
    <col min="1" max="1" width="3.7109375" style="52" customWidth="1"/>
    <col min="2" max="5" width="11.28515625" style="52" customWidth="1"/>
    <col min="6" max="9" width="9.140625" style="52"/>
    <col min="10" max="10" width="9.7109375" style="52" customWidth="1"/>
    <col min="11" max="16384" width="9.140625" style="52"/>
  </cols>
  <sheetData>
    <row r="1" spans="1:10" ht="6" customHeight="1">
      <c r="A1" s="60"/>
      <c r="B1" s="278" t="s">
        <v>287</v>
      </c>
      <c r="C1" s="279"/>
      <c r="D1" s="279"/>
      <c r="E1" s="279"/>
      <c r="F1" s="279"/>
      <c r="G1" s="279"/>
      <c r="H1" s="279"/>
      <c r="I1" s="279"/>
      <c r="J1" s="279"/>
    </row>
    <row r="2" spans="1:10" ht="18" customHeight="1">
      <c r="A2" s="60"/>
      <c r="B2" s="279"/>
      <c r="C2" s="279"/>
      <c r="D2" s="279"/>
      <c r="E2" s="279"/>
      <c r="F2" s="279"/>
      <c r="G2" s="279"/>
      <c r="H2" s="279"/>
      <c r="I2" s="279"/>
      <c r="J2" s="279"/>
    </row>
    <row r="3" spans="1:10" ht="6.75" customHeight="1">
      <c r="A3" s="60"/>
      <c r="B3" s="280" t="s">
        <v>241</v>
      </c>
      <c r="C3" s="280"/>
      <c r="D3" s="280"/>
      <c r="E3" s="280"/>
      <c r="F3" s="280"/>
      <c r="G3" s="280"/>
      <c r="H3" s="280"/>
      <c r="I3" s="280"/>
      <c r="J3" s="280"/>
    </row>
    <row r="4" spans="1:10" ht="24" customHeight="1">
      <c r="A4" s="60"/>
      <c r="B4" s="280"/>
      <c r="C4" s="280"/>
      <c r="D4" s="280"/>
      <c r="E4" s="280"/>
      <c r="F4" s="280"/>
      <c r="G4" s="280"/>
      <c r="H4" s="280"/>
      <c r="I4" s="280"/>
      <c r="J4" s="280"/>
    </row>
    <row r="5" spans="1:10">
      <c r="A5" s="53"/>
      <c r="B5" s="53"/>
      <c r="C5" s="53"/>
      <c r="D5" s="53"/>
      <c r="E5" s="53"/>
      <c r="F5" s="53"/>
      <c r="G5" s="53"/>
      <c r="H5" s="53"/>
      <c r="I5" s="53"/>
      <c r="J5" s="53"/>
    </row>
    <row r="6" spans="1:10" ht="15">
      <c r="A6" s="53"/>
      <c r="B6" s="61" t="s">
        <v>242</v>
      </c>
      <c r="C6" s="62"/>
      <c r="D6" s="62"/>
      <c r="E6" s="62"/>
      <c r="F6" s="62"/>
      <c r="G6" s="62"/>
      <c r="H6" s="62"/>
      <c r="I6" s="62"/>
      <c r="J6" s="53"/>
    </row>
    <row r="7" spans="1:10">
      <c r="A7" s="53"/>
      <c r="B7" s="54" t="s">
        <v>276</v>
      </c>
      <c r="C7" s="59"/>
      <c r="D7" s="59"/>
      <c r="E7" s="64"/>
      <c r="F7" s="55" t="s">
        <v>244</v>
      </c>
      <c r="G7" s="59"/>
      <c r="H7" s="59"/>
      <c r="I7" s="59"/>
      <c r="J7" s="53"/>
    </row>
    <row r="8" spans="1:10">
      <c r="A8" s="53"/>
      <c r="B8" s="281"/>
      <c r="C8" s="281"/>
      <c r="D8" s="281"/>
      <c r="E8" s="282"/>
      <c r="F8" s="281"/>
      <c r="G8" s="281"/>
      <c r="H8" s="281"/>
      <c r="I8" s="282"/>
      <c r="J8" s="53"/>
    </row>
    <row r="9" spans="1:10">
      <c r="A9" s="53"/>
      <c r="B9" s="56" t="s">
        <v>245</v>
      </c>
      <c r="C9" s="65"/>
      <c r="D9" s="65"/>
      <c r="E9" s="66"/>
      <c r="F9" s="57" t="s">
        <v>246</v>
      </c>
      <c r="G9" s="65"/>
      <c r="H9" s="65"/>
      <c r="I9" s="65"/>
      <c r="J9" s="53"/>
    </row>
    <row r="10" spans="1:10">
      <c r="A10" s="53"/>
      <c r="B10" s="281"/>
      <c r="C10" s="281"/>
      <c r="D10" s="281"/>
      <c r="E10" s="282"/>
      <c r="F10" s="283"/>
      <c r="G10" s="281"/>
      <c r="H10" s="281"/>
      <c r="I10" s="281"/>
      <c r="J10" s="53"/>
    </row>
    <row r="11" spans="1:10">
      <c r="A11" s="53"/>
      <c r="B11" s="251" t="s">
        <v>288</v>
      </c>
      <c r="C11" s="251"/>
      <c r="D11" s="251"/>
      <c r="E11" s="252"/>
      <c r="F11" s="57" t="s">
        <v>247</v>
      </c>
      <c r="G11" s="65"/>
      <c r="H11" s="57" t="s">
        <v>248</v>
      </c>
      <c r="I11" s="65"/>
      <c r="J11" s="53"/>
    </row>
    <row r="12" spans="1:10">
      <c r="A12" s="53"/>
      <c r="B12" s="271"/>
      <c r="C12" s="271"/>
      <c r="D12" s="271"/>
      <c r="E12" s="272"/>
      <c r="F12" s="273"/>
      <c r="G12" s="272"/>
      <c r="H12" s="273"/>
      <c r="I12" s="271"/>
      <c r="J12" s="53"/>
    </row>
    <row r="13" spans="1:10">
      <c r="A13" s="53"/>
      <c r="B13" s="56" t="s">
        <v>277</v>
      </c>
      <c r="C13" s="65"/>
      <c r="D13" s="65"/>
      <c r="E13" s="66"/>
      <c r="F13" s="57" t="s">
        <v>253</v>
      </c>
      <c r="G13" s="65"/>
      <c r="H13" s="57" t="s">
        <v>254</v>
      </c>
      <c r="I13" s="57" t="s">
        <v>255</v>
      </c>
      <c r="J13" s="53"/>
    </row>
    <row r="14" spans="1:10">
      <c r="A14" s="53"/>
      <c r="B14" s="246"/>
      <c r="C14" s="246"/>
      <c r="D14" s="246"/>
      <c r="E14" s="246"/>
      <c r="F14" s="246"/>
      <c r="G14" s="246"/>
      <c r="H14" s="246" t="s">
        <v>278</v>
      </c>
      <c r="I14" s="246"/>
      <c r="J14" s="53"/>
    </row>
    <row r="15" spans="1:10">
      <c r="A15" s="53"/>
      <c r="B15" s="248" t="s">
        <v>303</v>
      </c>
      <c r="C15" s="248"/>
      <c r="D15" s="248"/>
      <c r="E15" s="248"/>
      <c r="F15" s="248"/>
      <c r="G15" s="248"/>
      <c r="H15" s="249"/>
      <c r="I15" s="249"/>
      <c r="J15" s="53"/>
    </row>
    <row r="16" spans="1:10">
      <c r="A16" s="53"/>
      <c r="B16" s="246"/>
      <c r="C16" s="246"/>
      <c r="D16" s="246"/>
      <c r="E16" s="246"/>
      <c r="F16" s="246"/>
      <c r="G16" s="246"/>
      <c r="H16" s="247"/>
      <c r="I16" s="247"/>
      <c r="J16" s="53"/>
    </row>
    <row r="17" spans="1:10">
      <c r="A17" s="53"/>
      <c r="B17" s="248" t="s">
        <v>340</v>
      </c>
      <c r="C17" s="248"/>
      <c r="D17" s="248"/>
      <c r="E17" s="248"/>
      <c r="F17" s="248" t="s">
        <v>341</v>
      </c>
      <c r="G17" s="248"/>
      <c r="H17" s="249"/>
      <c r="I17" s="249"/>
      <c r="J17" s="53"/>
    </row>
    <row r="18" spans="1:10">
      <c r="A18" s="53"/>
      <c r="B18" s="246"/>
      <c r="C18" s="246"/>
      <c r="D18" s="246"/>
      <c r="E18" s="246"/>
      <c r="F18" s="246"/>
      <c r="G18" s="246"/>
      <c r="H18" s="247"/>
      <c r="I18" s="247"/>
      <c r="J18" s="53"/>
    </row>
    <row r="19" spans="1:10">
      <c r="A19" s="53"/>
      <c r="B19" s="67" t="s">
        <v>249</v>
      </c>
      <c r="C19" s="68"/>
      <c r="D19" s="68"/>
      <c r="E19" s="68"/>
      <c r="F19" s="68"/>
      <c r="G19" s="68"/>
      <c r="H19" s="68"/>
      <c r="I19" s="68"/>
      <c r="J19" s="53"/>
    </row>
    <row r="20" spans="1:10" ht="24.75" customHeight="1">
      <c r="A20" s="53"/>
      <c r="B20" s="260" t="s">
        <v>250</v>
      </c>
      <c r="C20" s="260"/>
      <c r="D20" s="260"/>
      <c r="E20" s="274"/>
      <c r="F20" s="275" t="s">
        <v>251</v>
      </c>
      <c r="G20" s="276"/>
      <c r="H20" s="276"/>
      <c r="I20" s="276"/>
      <c r="J20" s="53"/>
    </row>
    <row r="21" spans="1:10">
      <c r="A21" s="53"/>
      <c r="B21" s="254"/>
      <c r="C21" s="254"/>
      <c r="D21" s="254"/>
      <c r="E21" s="255"/>
      <c r="F21" s="256"/>
      <c r="G21" s="254"/>
      <c r="H21" s="254"/>
      <c r="I21" s="254"/>
      <c r="J21" s="53"/>
    </row>
    <row r="22" spans="1:10">
      <c r="A22" s="53"/>
      <c r="B22" s="56" t="s">
        <v>252</v>
      </c>
      <c r="C22" s="65"/>
      <c r="D22" s="65"/>
      <c r="E22" s="66"/>
      <c r="F22" s="57" t="s">
        <v>253</v>
      </c>
      <c r="G22" s="66"/>
      <c r="H22" s="58" t="s">
        <v>254</v>
      </c>
      <c r="I22" s="56" t="s">
        <v>255</v>
      </c>
      <c r="J22" s="53"/>
    </row>
    <row r="23" spans="1:10">
      <c r="A23" s="53"/>
      <c r="B23" s="257"/>
      <c r="C23" s="257"/>
      <c r="D23" s="257"/>
      <c r="E23" s="258"/>
      <c r="F23" s="259"/>
      <c r="G23" s="258"/>
      <c r="H23" s="69"/>
      <c r="I23" s="70"/>
      <c r="J23" s="53"/>
    </row>
    <row r="24" spans="1:10">
      <c r="A24" s="53"/>
      <c r="B24" s="250" t="s">
        <v>342</v>
      </c>
      <c r="C24" s="250"/>
      <c r="D24" s="250"/>
      <c r="E24" s="250"/>
      <c r="F24" s="250" t="s">
        <v>343</v>
      </c>
      <c r="G24" s="250"/>
      <c r="H24" s="250" t="s">
        <v>344</v>
      </c>
      <c r="I24" s="250"/>
      <c r="J24" s="53"/>
    </row>
    <row r="25" spans="1:10">
      <c r="A25" s="53"/>
      <c r="B25" s="70"/>
      <c r="C25" s="70"/>
      <c r="D25" s="70"/>
      <c r="E25" s="70"/>
      <c r="F25" s="70"/>
      <c r="G25" s="70"/>
      <c r="H25" s="70"/>
      <c r="I25" s="70"/>
      <c r="J25" s="53"/>
    </row>
    <row r="26" spans="1:10">
      <c r="A26" s="53"/>
      <c r="B26" s="54" t="s">
        <v>256</v>
      </c>
      <c r="C26" s="59"/>
      <c r="D26" s="59"/>
      <c r="E26" s="59"/>
      <c r="F26" s="59"/>
      <c r="G26" s="59"/>
      <c r="H26" s="59"/>
      <c r="I26" s="59"/>
      <c r="J26" s="53"/>
    </row>
    <row r="27" spans="1:10">
      <c r="A27" s="53"/>
      <c r="B27" s="254"/>
      <c r="C27" s="254"/>
      <c r="D27" s="254"/>
      <c r="E27" s="254"/>
      <c r="F27" s="254"/>
      <c r="G27" s="254"/>
      <c r="H27" s="254"/>
      <c r="I27" s="254"/>
      <c r="J27" s="53"/>
    </row>
    <row r="28" spans="1:10">
      <c r="A28" s="53"/>
      <c r="B28" s="54" t="s">
        <v>257</v>
      </c>
      <c r="C28" s="59"/>
      <c r="D28" s="59"/>
      <c r="E28" s="59"/>
      <c r="F28" s="59"/>
      <c r="G28" s="59"/>
      <c r="H28" s="59"/>
      <c r="I28" s="59"/>
      <c r="J28" s="53"/>
    </row>
    <row r="29" spans="1:10">
      <c r="A29" s="53"/>
      <c r="B29" s="59" t="s">
        <v>258</v>
      </c>
      <c r="C29" s="277" t="s">
        <v>259</v>
      </c>
      <c r="D29" s="277"/>
      <c r="E29" s="277"/>
      <c r="F29" s="59" t="s">
        <v>260</v>
      </c>
      <c r="G29" s="277" t="s">
        <v>261</v>
      </c>
      <c r="H29" s="277"/>
      <c r="I29" s="277"/>
      <c r="J29" s="53"/>
    </row>
    <row r="30" spans="1:10">
      <c r="A30" s="53"/>
      <c r="B30" s="67" t="s">
        <v>279</v>
      </c>
      <c r="C30" s="71"/>
      <c r="D30" s="71"/>
      <c r="E30" s="71"/>
      <c r="F30" s="71"/>
      <c r="G30" s="71"/>
      <c r="H30" s="71"/>
      <c r="I30" s="71"/>
      <c r="J30" s="53"/>
    </row>
    <row r="31" spans="1:10">
      <c r="A31" s="53"/>
      <c r="B31" s="54" t="s">
        <v>243</v>
      </c>
      <c r="C31" s="59"/>
      <c r="D31" s="59"/>
      <c r="E31" s="64"/>
      <c r="F31" s="55" t="s">
        <v>262</v>
      </c>
      <c r="G31" s="59"/>
      <c r="H31" s="59"/>
      <c r="I31" s="59"/>
      <c r="J31" s="53"/>
    </row>
    <row r="32" spans="1:10">
      <c r="A32" s="53"/>
      <c r="B32" s="254"/>
      <c r="C32" s="254"/>
      <c r="D32" s="254"/>
      <c r="E32" s="255"/>
      <c r="F32" s="256"/>
      <c r="G32" s="254"/>
      <c r="H32" s="254"/>
      <c r="I32" s="254"/>
      <c r="J32" s="53"/>
    </row>
    <row r="33" spans="1:10">
      <c r="A33" s="53"/>
      <c r="B33" s="56" t="s">
        <v>245</v>
      </c>
      <c r="C33" s="65"/>
      <c r="D33" s="65"/>
      <c r="E33" s="66"/>
      <c r="F33" s="57" t="s">
        <v>246</v>
      </c>
      <c r="G33" s="65"/>
      <c r="H33" s="65"/>
      <c r="I33" s="65"/>
      <c r="J33" s="53"/>
    </row>
    <row r="34" spans="1:10">
      <c r="A34" s="53"/>
      <c r="B34" s="254"/>
      <c r="C34" s="254"/>
      <c r="D34" s="254"/>
      <c r="E34" s="255"/>
      <c r="F34" s="256"/>
      <c r="G34" s="254"/>
      <c r="H34" s="254"/>
      <c r="I34" s="254"/>
      <c r="J34" s="53"/>
    </row>
    <row r="35" spans="1:10">
      <c r="A35" s="53"/>
      <c r="B35" s="56" t="s">
        <v>263</v>
      </c>
      <c r="C35" s="65"/>
      <c r="D35" s="65"/>
      <c r="E35" s="66"/>
      <c r="F35" s="57" t="s">
        <v>253</v>
      </c>
      <c r="G35" s="66"/>
      <c r="H35" s="58" t="s">
        <v>254</v>
      </c>
      <c r="I35" s="56" t="s">
        <v>255</v>
      </c>
      <c r="J35" s="53"/>
    </row>
    <row r="36" spans="1:10">
      <c r="A36" s="53"/>
      <c r="B36" s="257"/>
      <c r="C36" s="257"/>
      <c r="D36" s="257"/>
      <c r="E36" s="258"/>
      <c r="F36" s="259"/>
      <c r="G36" s="258"/>
      <c r="H36" s="69"/>
      <c r="I36" s="70"/>
      <c r="J36" s="53"/>
    </row>
    <row r="37" spans="1:10" ht="15">
      <c r="A37" s="53"/>
      <c r="B37" s="61" t="s">
        <v>264</v>
      </c>
      <c r="C37" s="63"/>
      <c r="D37" s="63"/>
      <c r="E37" s="63"/>
      <c r="F37" s="63"/>
      <c r="G37" s="63"/>
      <c r="H37" s="63"/>
      <c r="I37" s="63"/>
      <c r="J37" s="53"/>
    </row>
    <row r="38" spans="1:10">
      <c r="A38" s="53"/>
      <c r="B38" s="260" t="s">
        <v>265</v>
      </c>
      <c r="C38" s="260"/>
      <c r="D38" s="260"/>
      <c r="E38" s="260"/>
      <c r="F38" s="260"/>
      <c r="G38" s="260"/>
      <c r="H38" s="260"/>
      <c r="I38" s="260"/>
      <c r="J38" s="53"/>
    </row>
    <row r="39" spans="1:10">
      <c r="A39" s="53"/>
      <c r="B39" s="260"/>
      <c r="C39" s="260"/>
      <c r="D39" s="260"/>
      <c r="E39" s="260"/>
      <c r="F39" s="260"/>
      <c r="G39" s="260"/>
      <c r="H39" s="260"/>
      <c r="I39" s="260"/>
      <c r="J39" s="53"/>
    </row>
    <row r="40" spans="1:10">
      <c r="A40" s="53"/>
      <c r="B40" s="260"/>
      <c r="C40" s="260"/>
      <c r="D40" s="260"/>
      <c r="E40" s="260"/>
      <c r="F40" s="260"/>
      <c r="G40" s="260"/>
      <c r="H40" s="260"/>
      <c r="I40" s="260"/>
      <c r="J40" s="53"/>
    </row>
    <row r="41" spans="1:10">
      <c r="A41" s="53"/>
      <c r="B41" s="260"/>
      <c r="C41" s="260"/>
      <c r="D41" s="260"/>
      <c r="E41" s="260"/>
      <c r="F41" s="260"/>
      <c r="G41" s="260"/>
      <c r="H41" s="260"/>
      <c r="I41" s="260"/>
      <c r="J41" s="53"/>
    </row>
    <row r="42" spans="1:10">
      <c r="A42" s="53"/>
      <c r="B42" s="260"/>
      <c r="C42" s="260"/>
      <c r="D42" s="260"/>
      <c r="E42" s="260"/>
      <c r="F42" s="260"/>
      <c r="G42" s="260"/>
      <c r="H42" s="260"/>
      <c r="I42" s="260"/>
      <c r="J42" s="53"/>
    </row>
    <row r="43" spans="1:10">
      <c r="A43" s="53"/>
      <c r="B43" s="260"/>
      <c r="C43" s="260"/>
      <c r="D43" s="260"/>
      <c r="E43" s="260"/>
      <c r="F43" s="260"/>
      <c r="G43" s="260"/>
      <c r="H43" s="260"/>
      <c r="I43" s="260"/>
      <c r="J43" s="53"/>
    </row>
    <row r="44" spans="1:10">
      <c r="A44" s="53"/>
      <c r="B44" s="260"/>
      <c r="C44" s="260"/>
      <c r="D44" s="260"/>
      <c r="E44" s="260"/>
      <c r="F44" s="260"/>
      <c r="G44" s="260"/>
      <c r="H44" s="260"/>
      <c r="I44" s="260"/>
      <c r="J44" s="53"/>
    </row>
    <row r="45" spans="1:10">
      <c r="A45" s="53"/>
      <c r="B45" s="261"/>
      <c r="C45" s="261"/>
      <c r="D45" s="262"/>
      <c r="E45" s="265"/>
      <c r="F45" s="261"/>
      <c r="G45" s="262"/>
      <c r="H45" s="267"/>
      <c r="I45" s="268"/>
      <c r="J45" s="53"/>
    </row>
    <row r="46" spans="1:10">
      <c r="A46" s="53"/>
      <c r="B46" s="263"/>
      <c r="C46" s="263"/>
      <c r="D46" s="264"/>
      <c r="E46" s="266"/>
      <c r="F46" s="263"/>
      <c r="G46" s="264"/>
      <c r="H46" s="269"/>
      <c r="I46" s="270"/>
      <c r="J46" s="53"/>
    </row>
    <row r="47" spans="1:10">
      <c r="A47" s="53"/>
      <c r="B47" s="253" t="s">
        <v>266</v>
      </c>
      <c r="C47" s="253"/>
      <c r="D47" s="253"/>
      <c r="E47" s="253" t="s">
        <v>267</v>
      </c>
      <c r="F47" s="253"/>
      <c r="G47" s="253"/>
      <c r="H47" s="253" t="s">
        <v>210</v>
      </c>
      <c r="I47" s="253"/>
      <c r="J47" s="53"/>
    </row>
    <row r="48" spans="1:10">
      <c r="A48" s="53"/>
      <c r="B48" s="59" t="s">
        <v>282</v>
      </c>
      <c r="C48" s="53"/>
      <c r="D48" s="53"/>
      <c r="E48" s="53"/>
      <c r="F48" s="53"/>
      <c r="G48" s="53"/>
      <c r="H48" s="53"/>
      <c r="I48" s="53"/>
      <c r="J48" s="53"/>
    </row>
    <row r="49" spans="1:10">
      <c r="A49" s="53"/>
      <c r="B49" s="261"/>
      <c r="C49" s="261"/>
      <c r="D49" s="262"/>
      <c r="E49" s="265"/>
      <c r="F49" s="261"/>
      <c r="G49" s="262"/>
      <c r="H49" s="267"/>
      <c r="I49" s="268"/>
      <c r="J49" s="53"/>
    </row>
    <row r="50" spans="1:10">
      <c r="A50" s="53"/>
      <c r="B50" s="263"/>
      <c r="C50" s="263"/>
      <c r="D50" s="264"/>
      <c r="E50" s="266"/>
      <c r="F50" s="263"/>
      <c r="G50" s="264"/>
      <c r="H50" s="269"/>
      <c r="I50" s="270"/>
      <c r="J50" s="53"/>
    </row>
    <row r="51" spans="1:10">
      <c r="A51" s="53"/>
      <c r="B51" s="253" t="s">
        <v>266</v>
      </c>
      <c r="C51" s="253"/>
      <c r="D51" s="253"/>
      <c r="E51" s="253" t="s">
        <v>267</v>
      </c>
      <c r="F51" s="253"/>
      <c r="G51" s="253"/>
      <c r="H51" s="253" t="s">
        <v>210</v>
      </c>
      <c r="I51" s="253"/>
      <c r="J51" s="53"/>
    </row>
    <row r="52" spans="1:10">
      <c r="A52" s="53"/>
      <c r="B52" s="53"/>
      <c r="C52" s="53"/>
      <c r="D52" s="53"/>
      <c r="E52" s="53"/>
      <c r="F52" s="53"/>
      <c r="G52" s="53"/>
      <c r="H52" s="53"/>
      <c r="I52" s="53"/>
      <c r="J52" s="53"/>
    </row>
    <row r="53" spans="1:10">
      <c r="A53" s="53"/>
      <c r="B53" s="53"/>
      <c r="C53" s="53"/>
      <c r="D53" s="53"/>
      <c r="E53" s="53"/>
      <c r="F53" s="53"/>
      <c r="G53" s="53"/>
      <c r="H53" s="53"/>
      <c r="I53" s="53"/>
      <c r="J53" s="53"/>
    </row>
    <row r="54" spans="1:10">
      <c r="A54" s="53"/>
      <c r="B54" s="53"/>
      <c r="C54" s="53"/>
      <c r="D54" s="53"/>
      <c r="E54" s="53"/>
      <c r="F54" s="53"/>
      <c r="G54" s="53"/>
      <c r="H54" s="53"/>
      <c r="I54" s="53"/>
      <c r="J54" s="53"/>
    </row>
    <row r="55" spans="1:10">
      <c r="A55" s="53"/>
      <c r="B55" s="53"/>
      <c r="C55" s="53"/>
      <c r="D55" s="53"/>
      <c r="E55" s="53"/>
      <c r="F55" s="53"/>
      <c r="G55" s="53"/>
      <c r="H55" s="53"/>
      <c r="I55" s="53"/>
      <c r="J55" s="53"/>
    </row>
    <row r="56" spans="1:10" ht="15">
      <c r="A56" s="53"/>
      <c r="B56" s="72" t="s">
        <v>280</v>
      </c>
      <c r="C56" s="53"/>
      <c r="D56" s="53"/>
      <c r="E56" s="53"/>
      <c r="F56" s="53"/>
      <c r="G56" s="53"/>
      <c r="H56" s="53"/>
      <c r="I56" s="53"/>
      <c r="J56" s="53"/>
    </row>
    <row r="57" spans="1:10">
      <c r="A57" s="53"/>
      <c r="B57" s="53" t="s">
        <v>268</v>
      </c>
      <c r="C57" s="53"/>
      <c r="D57" s="53"/>
      <c r="E57" s="53"/>
      <c r="F57" s="53"/>
      <c r="G57" s="53"/>
      <c r="H57" s="53"/>
      <c r="I57" s="53"/>
      <c r="J57" s="53"/>
    </row>
    <row r="58" spans="1:10">
      <c r="A58" s="53"/>
      <c r="B58" s="53" t="s">
        <v>274</v>
      </c>
      <c r="C58" s="53"/>
      <c r="D58" s="53"/>
      <c r="E58" s="53"/>
      <c r="F58" s="53"/>
      <c r="G58" s="53"/>
      <c r="H58" s="53"/>
      <c r="I58" s="53"/>
      <c r="J58" s="53"/>
    </row>
    <row r="59" spans="1:10">
      <c r="A59" s="53"/>
      <c r="B59" s="53" t="s">
        <v>275</v>
      </c>
      <c r="C59" s="53"/>
      <c r="D59" s="53"/>
      <c r="E59" s="53"/>
      <c r="F59" s="53"/>
      <c r="G59" s="53"/>
      <c r="H59" s="53"/>
      <c r="I59" s="53"/>
      <c r="J59" s="53"/>
    </row>
    <row r="60" spans="1:10">
      <c r="A60" s="53"/>
      <c r="B60" s="53" t="s">
        <v>295</v>
      </c>
      <c r="C60" s="53"/>
      <c r="D60" s="53"/>
      <c r="E60" s="53"/>
      <c r="F60" s="53"/>
      <c r="G60" s="53"/>
      <c r="H60" s="53"/>
      <c r="I60" s="53"/>
      <c r="J60" s="53"/>
    </row>
    <row r="61" spans="1:10">
      <c r="A61" s="53"/>
      <c r="B61" s="53" t="s">
        <v>296</v>
      </c>
      <c r="C61" s="53"/>
      <c r="D61" s="53"/>
      <c r="E61" s="53"/>
      <c r="F61" s="53"/>
      <c r="G61" s="53"/>
      <c r="H61" s="53"/>
      <c r="I61" s="53"/>
      <c r="J61" s="53"/>
    </row>
    <row r="62" spans="1:10">
      <c r="A62" s="53"/>
      <c r="B62" s="53" t="s">
        <v>294</v>
      </c>
      <c r="C62" s="53"/>
      <c r="D62" s="53"/>
      <c r="E62" s="53"/>
      <c r="F62" s="53"/>
      <c r="G62" s="53"/>
      <c r="H62" s="53"/>
      <c r="I62" s="53"/>
      <c r="J62" s="53"/>
    </row>
    <row r="63" spans="1:10">
      <c r="A63" s="53"/>
      <c r="B63" s="53" t="s">
        <v>281</v>
      </c>
      <c r="C63" s="53"/>
      <c r="D63" s="53"/>
      <c r="E63" s="53"/>
      <c r="F63" s="53"/>
      <c r="G63" s="53"/>
      <c r="H63" s="53"/>
      <c r="I63" s="53"/>
      <c r="J63" s="53"/>
    </row>
    <row r="64" spans="1:10">
      <c r="A64" s="53"/>
      <c r="B64" s="53" t="s">
        <v>298</v>
      </c>
      <c r="C64" s="53"/>
      <c r="D64" s="53"/>
      <c r="E64" s="53"/>
      <c r="F64" s="53"/>
      <c r="G64" s="53"/>
      <c r="H64" s="53"/>
      <c r="I64" s="53"/>
      <c r="J64" s="53"/>
    </row>
    <row r="65" spans="1:10">
      <c r="A65" s="53"/>
      <c r="B65" s="53" t="s">
        <v>301</v>
      </c>
      <c r="C65" s="53"/>
      <c r="D65" s="53"/>
      <c r="E65" s="53"/>
      <c r="F65" s="53"/>
      <c r="G65" s="53"/>
      <c r="H65" s="53"/>
      <c r="I65" s="53"/>
      <c r="J65" s="53"/>
    </row>
    <row r="66" spans="1:10">
      <c r="A66" s="53"/>
      <c r="B66" s="53" t="s">
        <v>299</v>
      </c>
      <c r="C66" s="53"/>
      <c r="D66" s="53"/>
      <c r="E66" s="53"/>
      <c r="F66" s="53"/>
      <c r="G66" s="53"/>
      <c r="H66" s="53"/>
      <c r="I66" s="53"/>
      <c r="J66" s="53"/>
    </row>
    <row r="67" spans="1:10">
      <c r="A67" s="53"/>
      <c r="B67" s="53" t="s">
        <v>300</v>
      </c>
      <c r="C67" s="53"/>
      <c r="D67" s="53"/>
      <c r="E67" s="53"/>
      <c r="F67" s="53"/>
      <c r="G67" s="53"/>
      <c r="H67" s="53"/>
      <c r="I67" s="53"/>
      <c r="J67" s="53"/>
    </row>
    <row r="68" spans="1:10">
      <c r="A68" s="53"/>
      <c r="B68" s="53"/>
      <c r="C68" s="53"/>
      <c r="D68" s="53"/>
      <c r="E68" s="53"/>
      <c r="F68" s="53"/>
      <c r="G68" s="53"/>
      <c r="H68" s="53"/>
      <c r="I68" s="53"/>
      <c r="J68" s="53"/>
    </row>
    <row r="69" spans="1:10">
      <c r="A69" s="53"/>
      <c r="B69" s="53"/>
      <c r="C69" s="53"/>
      <c r="D69" s="53"/>
      <c r="E69" s="53"/>
      <c r="F69" s="53"/>
      <c r="G69" s="53"/>
      <c r="H69" s="53"/>
      <c r="I69" s="53"/>
      <c r="J69" s="53"/>
    </row>
    <row r="70" spans="1:10">
      <c r="A70" s="53"/>
      <c r="B70" s="53"/>
      <c r="C70" s="53"/>
      <c r="D70" s="53"/>
      <c r="E70" s="53"/>
      <c r="F70" s="53"/>
      <c r="G70" s="53"/>
      <c r="H70" s="53"/>
      <c r="I70" s="53"/>
      <c r="J70" s="53"/>
    </row>
    <row r="71" spans="1:10">
      <c r="A71" s="53"/>
      <c r="B71" s="53"/>
      <c r="C71" s="53"/>
      <c r="D71" s="53"/>
      <c r="E71" s="53"/>
      <c r="F71" s="53"/>
      <c r="G71" s="53"/>
      <c r="H71" s="53"/>
      <c r="I71" s="53"/>
      <c r="J71" s="53"/>
    </row>
    <row r="72" spans="1:10">
      <c r="A72" s="53"/>
      <c r="B72" s="53"/>
      <c r="C72" s="53"/>
      <c r="D72" s="53"/>
      <c r="E72" s="53"/>
      <c r="F72" s="53"/>
      <c r="G72" s="53"/>
      <c r="H72" s="53"/>
      <c r="I72" s="53"/>
      <c r="J72" s="53"/>
    </row>
  </sheetData>
  <sheetProtection algorithmName="SHA-512" hashValue="V68KeV2U3lsFPKlCibhBGLB4u513+tnYu3GfO8KoZh17xl3fHHhQ7a64S0AH5IRYIibTJHQOb7gxMAdP98/5Tg==" saltValue="AFrfo29+pTuBB5UBitdqew==" spinCount="100000" sheet="1" objects="1" scenarios="1"/>
  <protectedRanges>
    <protectedRange sqref="E45:G46 E49:G50" name="Range5"/>
    <protectedRange sqref="B8:I8 B10:I10 B12:I18 B21:I21 B23:I25 B27:I27 B32:I32 B34:I34 B36:I36 B45:D46 B49:D50" name="Range1"/>
    <protectedRange sqref="H45:I46 H49:I50" name="Range6"/>
  </protectedRanges>
  <mergeCells count="38">
    <mergeCell ref="B49:D50"/>
    <mergeCell ref="E49:G50"/>
    <mergeCell ref="H49:I50"/>
    <mergeCell ref="B51:D51"/>
    <mergeCell ref="E51:G51"/>
    <mergeCell ref="H51:I51"/>
    <mergeCell ref="B1:J2"/>
    <mergeCell ref="B3:J4"/>
    <mergeCell ref="B8:E8"/>
    <mergeCell ref="F8:I8"/>
    <mergeCell ref="B10:E10"/>
    <mergeCell ref="F10:I10"/>
    <mergeCell ref="B23:E23"/>
    <mergeCell ref="F23:G23"/>
    <mergeCell ref="B27:I27"/>
    <mergeCell ref="C29:E29"/>
    <mergeCell ref="G29:I29"/>
    <mergeCell ref="H12:I12"/>
    <mergeCell ref="B20:E20"/>
    <mergeCell ref="F20:I20"/>
    <mergeCell ref="B21:E21"/>
    <mergeCell ref="F21:I21"/>
    <mergeCell ref="B11:E11"/>
    <mergeCell ref="B47:D47"/>
    <mergeCell ref="E47:G47"/>
    <mergeCell ref="H47:I47"/>
    <mergeCell ref="B34:E34"/>
    <mergeCell ref="F34:I34"/>
    <mergeCell ref="B36:E36"/>
    <mergeCell ref="F36:G36"/>
    <mergeCell ref="B38:I44"/>
    <mergeCell ref="B45:D46"/>
    <mergeCell ref="E45:G46"/>
    <mergeCell ref="H45:I46"/>
    <mergeCell ref="B32:E32"/>
    <mergeCell ref="F32:I32"/>
    <mergeCell ref="B12:E12"/>
    <mergeCell ref="F12:G12"/>
  </mergeCells>
  <dataValidations count="1">
    <dataValidation type="list" allowBlank="1" showInputMessage="1" showErrorMessage="1" sqref="B27" xr:uid="{9C2A52A4-11D1-423C-9B24-AB370CAEA6FC}">
      <formula1>"Corporation,Partnership,Sole Proprietor/Individual,Limited Liability,Other,Exempt"</formula1>
    </dataValidation>
  </dataValidations>
  <pageMargins left="0.5" right="0.5" top="0.75" bottom="0.75" header="0.3" footer="0.3"/>
  <pageSetup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578F2F6C-3C8E-43FD-BFF3-903222389AB6}">
          <x14:formula1>
            <xm:f>'Leak List for Printing'!$K$6:$K$31</xm:f>
          </x14:formula1>
          <xm:sqref>B16</xm:sqref>
        </x14:dataValidation>
        <x14:dataValidation type="list" allowBlank="1" showInputMessage="1" showErrorMessage="1" xr:uid="{44D1829C-7F77-4EEE-B5C9-491B43F55D6F}">
          <x14:formula1>
            <xm:f>'Leak List for Printing'!$L$6:$L$9</xm:f>
          </x14:formula1>
          <xm:sqref>B18</xm:sqref>
        </x14:dataValidation>
        <x14:dataValidation type="list" allowBlank="1" showInputMessage="1" showErrorMessage="1" xr:uid="{919D1797-7A3C-444F-AEF8-CBE5E72CEA77}">
          <x14:formula1>
            <xm:f>'Leak List for Printing'!$N$6:$N$9</xm:f>
          </x14:formula1>
          <xm:sqref>F18</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dimension ref="C2:H10"/>
  <sheetViews>
    <sheetView workbookViewId="0">
      <selection activeCell="G9" sqref="G9"/>
    </sheetView>
  </sheetViews>
  <sheetFormatPr defaultColWidth="9.140625" defaultRowHeight="15"/>
  <cols>
    <col min="1" max="1" width="9.140625" style="26"/>
    <col min="2" max="2" width="10.5703125" style="26" bestFit="1" customWidth="1"/>
    <col min="3" max="3" width="8.28515625" style="26" bestFit="1" customWidth="1"/>
    <col min="4" max="4" width="9.7109375" style="26" bestFit="1" customWidth="1"/>
    <col min="5" max="5" width="14.42578125" style="26" bestFit="1" customWidth="1"/>
    <col min="6" max="6" width="20" style="26" customWidth="1"/>
    <col min="7" max="7" width="64" style="26" bestFit="1" customWidth="1"/>
    <col min="8" max="8" width="49.28515625" style="26" bestFit="1" customWidth="1"/>
    <col min="9" max="16384" width="9.140625" style="26"/>
  </cols>
  <sheetData>
    <row r="2" spans="3:8">
      <c r="C2" s="25" t="s">
        <v>211</v>
      </c>
      <c r="D2" s="25" t="s">
        <v>210</v>
      </c>
      <c r="E2" s="25" t="s">
        <v>212</v>
      </c>
      <c r="F2" s="25" t="s">
        <v>213</v>
      </c>
      <c r="G2" s="25" t="s">
        <v>214</v>
      </c>
      <c r="H2" s="25" t="s">
        <v>215</v>
      </c>
    </row>
    <row r="3" spans="3:8" ht="45">
      <c r="C3" s="242">
        <v>1</v>
      </c>
      <c r="D3" s="243">
        <v>42081</v>
      </c>
      <c r="E3" s="242" t="s">
        <v>216</v>
      </c>
      <c r="F3" s="244" t="s">
        <v>217</v>
      </c>
      <c r="G3" s="27" t="s">
        <v>218</v>
      </c>
      <c r="H3" s="245" t="s">
        <v>219</v>
      </c>
    </row>
    <row r="4" spans="3:8">
      <c r="C4" s="242">
        <v>2</v>
      </c>
      <c r="D4" s="243">
        <v>42748</v>
      </c>
      <c r="E4" s="242" t="s">
        <v>220</v>
      </c>
      <c r="F4" s="242" t="s">
        <v>224</v>
      </c>
      <c r="G4" s="27" t="s">
        <v>221</v>
      </c>
      <c r="H4" s="27" t="s">
        <v>222</v>
      </c>
    </row>
    <row r="5" spans="3:8" ht="105">
      <c r="C5" s="242">
        <v>3</v>
      </c>
      <c r="D5" s="243">
        <v>43105</v>
      </c>
      <c r="E5" s="242" t="s">
        <v>220</v>
      </c>
      <c r="F5" s="242" t="s">
        <v>224</v>
      </c>
      <c r="G5" s="27" t="s">
        <v>271</v>
      </c>
      <c r="H5" s="27" t="s">
        <v>270</v>
      </c>
    </row>
    <row r="6" spans="3:8" ht="30">
      <c r="C6" s="242">
        <v>4</v>
      </c>
      <c r="D6" s="243">
        <v>43479</v>
      </c>
      <c r="E6" s="242" t="s">
        <v>220</v>
      </c>
      <c r="F6" s="242" t="s">
        <v>224</v>
      </c>
      <c r="G6" s="27" t="s">
        <v>284</v>
      </c>
      <c r="H6" s="27" t="s">
        <v>283</v>
      </c>
    </row>
    <row r="7" spans="3:8" ht="45">
      <c r="C7" s="242">
        <v>5</v>
      </c>
      <c r="D7" s="243">
        <v>44788</v>
      </c>
      <c r="E7" s="242" t="s">
        <v>220</v>
      </c>
      <c r="F7" s="244"/>
      <c r="G7" s="27" t="s">
        <v>293</v>
      </c>
      <c r="H7" s="245"/>
    </row>
    <row r="8" spans="3:8" ht="30">
      <c r="C8" s="242">
        <v>6</v>
      </c>
      <c r="D8" s="243">
        <v>45177</v>
      </c>
      <c r="E8" s="242" t="s">
        <v>220</v>
      </c>
      <c r="F8" s="242" t="s">
        <v>224</v>
      </c>
      <c r="G8" s="27" t="s">
        <v>302</v>
      </c>
      <c r="H8" s="27"/>
    </row>
    <row r="9" spans="3:8">
      <c r="C9" s="242"/>
      <c r="D9" s="243"/>
      <c r="E9" s="242"/>
      <c r="F9" s="242"/>
      <c r="G9" s="27"/>
      <c r="H9" s="27"/>
    </row>
    <row r="10" spans="3:8">
      <c r="C10" s="242"/>
      <c r="D10" s="243"/>
      <c r="E10" s="242"/>
      <c r="F10" s="242"/>
      <c r="G10" s="27"/>
      <c r="H10" s="27"/>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A1:U25"/>
  <sheetViews>
    <sheetView topLeftCell="A6" zoomScaleNormal="100" workbookViewId="0">
      <selection activeCell="D1" sqref="D1"/>
    </sheetView>
  </sheetViews>
  <sheetFormatPr defaultColWidth="0" defaultRowHeight="0" customHeight="1" zeroHeight="1"/>
  <cols>
    <col min="1" max="1" width="3" style="23" customWidth="1"/>
    <col min="2" max="11" width="6.28515625" style="23" customWidth="1"/>
    <col min="12" max="12" width="8.42578125" style="23" customWidth="1"/>
    <col min="13" max="13" width="8.85546875" style="23" customWidth="1"/>
    <col min="14" max="14" width="8" style="23" customWidth="1"/>
    <col min="15" max="15" width="9" style="23" customWidth="1"/>
    <col min="16" max="18" width="9.140625" style="23" customWidth="1"/>
    <col min="19" max="19" width="3" style="23" customWidth="1"/>
    <col min="20" max="21" width="0" style="23" hidden="1" customWidth="1"/>
    <col min="22" max="16384" width="9.140625" style="23" hidden="1"/>
  </cols>
  <sheetData>
    <row r="1" ht="15"/>
    <row r="2" ht="15"/>
    <row r="3" ht="15"/>
    <row r="4" ht="15"/>
    <row r="5" ht="15"/>
    <row r="6" ht="15"/>
    <row r="7" ht="15"/>
    <row r="8" ht="15"/>
    <row r="9" ht="15"/>
    <row r="10" ht="15"/>
    <row r="11" ht="15"/>
    <row r="12" ht="15"/>
    <row r="13" ht="15"/>
    <row r="14" ht="15"/>
    <row r="15" ht="15"/>
    <row r="16" ht="15"/>
    <row r="17" ht="15"/>
    <row r="18" ht="15"/>
    <row r="19" ht="15"/>
    <row r="20" ht="15"/>
    <row r="21" ht="15"/>
    <row r="22" ht="46.5" customHeight="1"/>
    <row r="23" ht="37.5" customHeight="1"/>
    <row r="24" ht="15"/>
    <row r="25" ht="45.75" customHeight="1"/>
  </sheetData>
  <sheetProtection algorithmName="SHA-512" hashValue="eQJEG4cJaFcMoSw9PKTAHlpaSTmYTii2kDL+H/CaJxsMtp2CzIOTlWqMOcgx1guOwJqOGx5qM2aSmC4EXOPHIA==" saltValue="Psjf7bi2LOXzzq9qUTq9pg==" spinCount="100000" sheet="1" objects="1" scenarios="1"/>
  <pageMargins left="0.25" right="0.25" top="0.75" bottom="0.75" header="0.3" footer="0.3"/>
  <pageSetup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N66"/>
  <sheetViews>
    <sheetView topLeftCell="A15" zoomScaleNormal="100" workbookViewId="0">
      <selection activeCell="F6" sqref="F6"/>
    </sheetView>
  </sheetViews>
  <sheetFormatPr defaultColWidth="0" defaultRowHeight="14.25" zeroHeight="1"/>
  <cols>
    <col min="1" max="1" width="3" style="73" customWidth="1"/>
    <col min="2" max="2" width="22.42578125" style="73" customWidth="1"/>
    <col min="3" max="3" width="30.42578125" style="73" customWidth="1"/>
    <col min="4" max="5" width="22.42578125" style="73" customWidth="1"/>
    <col min="6" max="6" width="18.140625" style="73" customWidth="1"/>
    <col min="7" max="7" width="3" style="73" customWidth="1"/>
    <col min="8" max="14" width="0" style="73" hidden="1" customWidth="1"/>
    <col min="15" max="16384" width="9.140625" style="73" hidden="1"/>
  </cols>
  <sheetData>
    <row r="1" spans="2:6"/>
    <row r="2" spans="2:6" s="74" customFormat="1">
      <c r="B2" s="301" t="s">
        <v>287</v>
      </c>
      <c r="C2" s="302"/>
      <c r="D2" s="302"/>
      <c r="E2" s="302"/>
      <c r="F2" s="302"/>
    </row>
    <row r="3" spans="2:6" s="74" customFormat="1">
      <c r="B3" s="302"/>
      <c r="C3" s="302"/>
      <c r="D3" s="302"/>
      <c r="E3" s="302"/>
      <c r="F3" s="302"/>
    </row>
    <row r="4" spans="2:6" s="74" customFormat="1">
      <c r="B4" s="303" t="s">
        <v>198</v>
      </c>
      <c r="C4" s="303"/>
      <c r="D4" s="303"/>
      <c r="E4" s="303"/>
      <c r="F4" s="303"/>
    </row>
    <row r="5" spans="2:6" s="74" customFormat="1" ht="18" customHeight="1">
      <c r="B5" s="303"/>
      <c r="C5" s="303"/>
      <c r="D5" s="303"/>
      <c r="E5" s="303"/>
      <c r="F5" s="303"/>
    </row>
    <row r="6" spans="2:6" s="74" customFormat="1" ht="15" customHeight="1">
      <c r="B6" s="76"/>
      <c r="C6" s="76"/>
      <c r="D6" s="76"/>
      <c r="E6" s="77" t="s">
        <v>208</v>
      </c>
      <c r="F6" s="78"/>
    </row>
    <row r="7" spans="2:6" s="74" customFormat="1" ht="15" customHeight="1">
      <c r="B7" s="76"/>
      <c r="C7" s="76"/>
      <c r="D7" s="76"/>
      <c r="E7" s="77" t="s">
        <v>209</v>
      </c>
      <c r="F7" s="79"/>
    </row>
    <row r="8" spans="2:6" s="74" customFormat="1" ht="15" customHeight="1">
      <c r="B8" s="304" t="s">
        <v>206</v>
      </c>
      <c r="C8" s="305"/>
      <c r="D8" s="305"/>
      <c r="E8" s="305"/>
      <c r="F8" s="306"/>
    </row>
    <row r="9" spans="2:6" s="74" customFormat="1" ht="15" customHeight="1">
      <c r="B9" s="307" t="s">
        <v>207</v>
      </c>
      <c r="C9" s="308"/>
      <c r="D9" s="286">
        <v>0.08</v>
      </c>
      <c r="E9" s="287"/>
      <c r="F9" s="288"/>
    </row>
    <row r="10" spans="2:6" s="74" customFormat="1" ht="15">
      <c r="B10" s="80" t="s">
        <v>240</v>
      </c>
      <c r="C10" s="81"/>
      <c r="D10" s="81"/>
      <c r="E10" s="81"/>
      <c r="F10" s="82"/>
    </row>
    <row r="11" spans="2:6" s="74" customFormat="1" ht="15.75">
      <c r="B11" s="292" t="s">
        <v>236</v>
      </c>
      <c r="C11" s="293"/>
      <c r="D11" s="293"/>
      <c r="E11" s="293"/>
      <c r="F11" s="294"/>
    </row>
    <row r="12" spans="2:6" s="74" customFormat="1" ht="15">
      <c r="B12" s="284" t="s">
        <v>237</v>
      </c>
      <c r="C12" s="285"/>
      <c r="D12" s="286"/>
      <c r="E12" s="287"/>
      <c r="F12" s="288"/>
    </row>
    <row r="13" spans="2:6" s="74" customFormat="1" ht="15">
      <c r="B13" s="284" t="s">
        <v>238</v>
      </c>
      <c r="C13" s="285"/>
      <c r="D13" s="289">
        <f>SUMIF('Equipment Inventory'!N4:N9, "N", 'Equipment Inventory'!F4:F9)</f>
        <v>0</v>
      </c>
      <c r="E13" s="290"/>
      <c r="F13" s="291"/>
    </row>
    <row r="14" spans="2:6" ht="15.75">
      <c r="B14" s="292" t="s">
        <v>199</v>
      </c>
      <c r="C14" s="293"/>
      <c r="D14" s="293"/>
      <c r="E14" s="293"/>
      <c r="F14" s="294"/>
    </row>
    <row r="15" spans="2:6" ht="15" customHeight="1">
      <c r="B15" s="284" t="s">
        <v>285</v>
      </c>
      <c r="C15" s="285"/>
      <c r="D15" s="286"/>
      <c r="E15" s="287"/>
      <c r="F15" s="288"/>
    </row>
    <row r="16" spans="2:6" ht="15" customHeight="1">
      <c r="B16" s="284" t="s">
        <v>231</v>
      </c>
      <c r="C16" s="285"/>
      <c r="D16" s="309">
        <f>'Leak Repair Summary'!C27</f>
        <v>0</v>
      </c>
      <c r="E16" s="310"/>
      <c r="F16" s="311"/>
    </row>
    <row r="17" spans="2:6" ht="15" customHeight="1">
      <c r="B17" s="284" t="s">
        <v>232</v>
      </c>
      <c r="C17" s="285"/>
      <c r="D17" s="312">
        <f>'Leak Repair Summary'!C28</f>
        <v>0</v>
      </c>
      <c r="E17" s="313"/>
      <c r="F17" s="314"/>
    </row>
    <row r="18" spans="2:6" ht="15">
      <c r="B18" s="284" t="s">
        <v>233</v>
      </c>
      <c r="C18" s="285"/>
      <c r="D18" s="309">
        <f>'Leak Repair Summary'!D27</f>
        <v>0</v>
      </c>
      <c r="E18" s="310"/>
      <c r="F18" s="311"/>
    </row>
    <row r="19" spans="2:6" ht="15">
      <c r="B19" s="284" t="s">
        <v>234</v>
      </c>
      <c r="C19" s="285"/>
      <c r="D19" s="312">
        <f>'Leak Repair Summary'!D28</f>
        <v>0</v>
      </c>
      <c r="E19" s="313"/>
      <c r="F19" s="314"/>
    </row>
    <row r="20" spans="2:6" ht="15">
      <c r="B20" s="284" t="s">
        <v>202</v>
      </c>
      <c r="C20" s="285"/>
      <c r="D20" s="298">
        <f>D18*$D$9</f>
        <v>0</v>
      </c>
      <c r="E20" s="299"/>
      <c r="F20" s="300"/>
    </row>
    <row r="21" spans="2:6" ht="15">
      <c r="B21" s="284" t="s">
        <v>235</v>
      </c>
      <c r="C21" s="285"/>
      <c r="D21" s="341" t="str">
        <f>IFERROR('Leak Repair Summary'!D23/'Leak Repair Summary'!C23, "")</f>
        <v/>
      </c>
      <c r="E21" s="342"/>
      <c r="F21" s="343"/>
    </row>
    <row r="22" spans="2:6" ht="15">
      <c r="B22" s="284" t="s">
        <v>297</v>
      </c>
      <c r="C22" s="285"/>
      <c r="D22" s="298">
        <f>D12+D15</f>
        <v>0</v>
      </c>
      <c r="E22" s="299"/>
      <c r="F22" s="300"/>
    </row>
    <row r="23" spans="2:6" ht="15">
      <c r="B23" s="284" t="s">
        <v>201</v>
      </c>
      <c r="C23" s="285"/>
      <c r="D23" s="298">
        <f>MIN(1000000, D22, D18*0.08)</f>
        <v>0</v>
      </c>
      <c r="E23" s="299"/>
      <c r="F23" s="300"/>
    </row>
    <row r="24" spans="2:6" ht="15">
      <c r="B24" s="284" t="s">
        <v>239</v>
      </c>
      <c r="C24" s="285"/>
      <c r="D24" s="298" t="str">
        <f>IF(D23=D18*0.08, "$0.08 per kWh/yr Saved", IF(D23=1000000, "$1,000,000 Program Cost Cap", "100% Project Cost Cap"))</f>
        <v>$0.08 per kWh/yr Saved</v>
      </c>
      <c r="E24" s="299"/>
      <c r="F24" s="300"/>
    </row>
    <row r="25" spans="2:6" ht="15" hidden="1">
      <c r="B25" s="339" t="s">
        <v>204</v>
      </c>
      <c r="C25" s="340"/>
      <c r="D25" s="295" t="str">
        <f>IFERROR((D15+D12-#REF!)/D20,"")</f>
        <v/>
      </c>
      <c r="E25" s="296"/>
      <c r="F25" s="297"/>
    </row>
    <row r="26" spans="2:6" ht="15.75" hidden="1">
      <c r="B26" s="292" t="s">
        <v>205</v>
      </c>
      <c r="C26" s="293"/>
      <c r="D26" s="293"/>
      <c r="E26" s="293"/>
      <c r="F26" s="294"/>
    </row>
    <row r="27" spans="2:6" ht="15" hidden="1" customHeight="1">
      <c r="B27" s="284" t="s">
        <v>286</v>
      </c>
      <c r="C27" s="285"/>
      <c r="D27" s="336"/>
      <c r="E27" s="337"/>
      <c r="F27" s="338"/>
    </row>
    <row r="28" spans="2:6" ht="15" hidden="1">
      <c r="B28" s="284" t="s">
        <v>107</v>
      </c>
      <c r="C28" s="285"/>
      <c r="D28" s="289">
        <f>'No Loss Condensate Drains'!K17</f>
        <v>0</v>
      </c>
      <c r="E28" s="290"/>
      <c r="F28" s="291"/>
    </row>
    <row r="29" spans="2:6" ht="15" hidden="1">
      <c r="B29" s="284" t="s">
        <v>200</v>
      </c>
      <c r="C29" s="285"/>
      <c r="D29" s="321">
        <f>'No Loss Condensate Drains'!J17</f>
        <v>0</v>
      </c>
      <c r="E29" s="322"/>
      <c r="F29" s="323"/>
    </row>
    <row r="30" spans="2:6" ht="15" hidden="1">
      <c r="B30" s="284" t="s">
        <v>201</v>
      </c>
      <c r="C30" s="285"/>
      <c r="D30" s="324">
        <f>IF(D33&lt;1, "Does not meet Simple Payback Requirement", MIN(D28*0.08,D27*0.5, 100000))</f>
        <v>0</v>
      </c>
      <c r="E30" s="325"/>
      <c r="F30" s="326"/>
    </row>
    <row r="31" spans="2:6" ht="15" hidden="1">
      <c r="B31" s="284" t="s">
        <v>223</v>
      </c>
      <c r="C31" s="285"/>
      <c r="D31" s="333" t="str">
        <f>IFERROR(IF(D30=D28*0.08, "$0.08 per annual kWh Saved", IF(D30=D27*0.5, "50% of Project Cost Cap", IF(D30=100000, "$100,000 Incentive Cap", ""))), "")</f>
        <v>$0.08 per annual kWh Saved</v>
      </c>
      <c r="E31" s="334"/>
      <c r="F31" s="335"/>
    </row>
    <row r="32" spans="2:6" ht="15" hidden="1">
      <c r="B32" s="318" t="s">
        <v>202</v>
      </c>
      <c r="C32" s="319"/>
      <c r="D32" s="327">
        <f>D28*$D$9</f>
        <v>0</v>
      </c>
      <c r="E32" s="328"/>
      <c r="F32" s="329"/>
    </row>
    <row r="33" spans="2:6" ht="15" hidden="1">
      <c r="B33" s="320" t="s">
        <v>203</v>
      </c>
      <c r="C33" s="320"/>
      <c r="D33" s="330" t="str">
        <f>IFERROR(D27/D32,"")</f>
        <v/>
      </c>
      <c r="E33" s="331"/>
      <c r="F33" s="332"/>
    </row>
    <row r="34" spans="2:6" ht="15" hidden="1">
      <c r="B34" s="285" t="s">
        <v>204</v>
      </c>
      <c r="C34" s="285"/>
      <c r="D34" s="315" t="str">
        <f>IFERROR((D27-D30)/D32,"")</f>
        <v/>
      </c>
      <c r="E34" s="316"/>
      <c r="F34" s="317"/>
    </row>
    <row r="35" spans="2:6"/>
    <row r="36" spans="2:6"/>
    <row r="37" spans="2:6"/>
    <row r="38" spans="2:6"/>
    <row r="39" spans="2:6"/>
    <row r="41" spans="2:6"/>
    <row r="42" spans="2:6"/>
    <row r="43" spans="2:6"/>
    <row r="44" spans="2:6"/>
    <row r="45" spans="2:6"/>
    <row r="46" spans="2:6"/>
    <row r="47" spans="2:6">
      <c r="D47" s="75"/>
    </row>
    <row r="48" spans="2:6"/>
    <row r="49"/>
    <row r="50"/>
    <row r="51"/>
    <row r="52"/>
    <row r="53"/>
    <row r="54"/>
    <row r="55"/>
    <row r="56"/>
    <row r="57"/>
    <row r="58"/>
    <row r="59"/>
    <row r="60"/>
    <row r="63"/>
    <row r="64"/>
    <row r="65"/>
    <row r="66"/>
  </sheetData>
  <sheetProtection algorithmName="SHA-512" hashValue="vIeOGp7V1NHW5p2TD8G3nRRR+ejFuMGzJp3EjiN4dWvNg4FV5Bw8mRHSTcalBvQsYEcSOkWNeNpl57sluW6PhA==" saltValue="4jvRddDsGb3cp6ks+Qr//A==" spinCount="100000" sheet="1" objects="1" scenarios="1"/>
  <protectedRanges>
    <protectedRange sqref="D21:F22 D27:F27 D15:F17 D12:F13" name="Range2"/>
    <protectedRange sqref="D9:F9" name="Range1"/>
  </protectedRanges>
  <mergeCells count="50">
    <mergeCell ref="D27:F27"/>
    <mergeCell ref="B27:C27"/>
    <mergeCell ref="D23:F23"/>
    <mergeCell ref="D20:F20"/>
    <mergeCell ref="B25:C25"/>
    <mergeCell ref="B23:C23"/>
    <mergeCell ref="B20:C20"/>
    <mergeCell ref="B24:C24"/>
    <mergeCell ref="D24:F24"/>
    <mergeCell ref="B21:C21"/>
    <mergeCell ref="D21:F21"/>
    <mergeCell ref="B34:C34"/>
    <mergeCell ref="D34:F34"/>
    <mergeCell ref="B28:C28"/>
    <mergeCell ref="B29:C29"/>
    <mergeCell ref="B30:C30"/>
    <mergeCell ref="B32:C32"/>
    <mergeCell ref="B33:C33"/>
    <mergeCell ref="D28:F28"/>
    <mergeCell ref="D29:F29"/>
    <mergeCell ref="D30:F30"/>
    <mergeCell ref="D32:F32"/>
    <mergeCell ref="D33:F33"/>
    <mergeCell ref="D31:F31"/>
    <mergeCell ref="B31:C31"/>
    <mergeCell ref="B2:F3"/>
    <mergeCell ref="B4:F5"/>
    <mergeCell ref="B18:C18"/>
    <mergeCell ref="B19:C19"/>
    <mergeCell ref="B8:F8"/>
    <mergeCell ref="B9:C9"/>
    <mergeCell ref="D9:F9"/>
    <mergeCell ref="D18:F18"/>
    <mergeCell ref="D19:F19"/>
    <mergeCell ref="B15:C15"/>
    <mergeCell ref="D15:F15"/>
    <mergeCell ref="B16:C16"/>
    <mergeCell ref="D16:F16"/>
    <mergeCell ref="B17:C17"/>
    <mergeCell ref="D17:F17"/>
    <mergeCell ref="B11:F11"/>
    <mergeCell ref="B12:C12"/>
    <mergeCell ref="D12:F12"/>
    <mergeCell ref="B13:C13"/>
    <mergeCell ref="D13:F13"/>
    <mergeCell ref="B26:F26"/>
    <mergeCell ref="B14:F14"/>
    <mergeCell ref="D25:F25"/>
    <mergeCell ref="B22:C22"/>
    <mergeCell ref="D22:F22"/>
  </mergeCells>
  <pageMargins left="0.5" right="0.5" top="0.75" bottom="0.75" header="0.3" footer="0.3"/>
  <pageSetup scale="81" fitToHeight="0" orientation="portrait" horizontalDpi="90" verticalDpi="9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R52"/>
  <sheetViews>
    <sheetView showGridLines="0" zoomScaleNormal="100" workbookViewId="0">
      <selection activeCell="E7" sqref="E7"/>
    </sheetView>
  </sheetViews>
  <sheetFormatPr defaultColWidth="0" defaultRowHeight="14.25" zeroHeight="1"/>
  <cols>
    <col min="1" max="1" width="3" style="83" customWidth="1"/>
    <col min="2" max="2" width="14.28515625" style="83" bestFit="1" customWidth="1"/>
    <col min="3" max="3" width="15" style="83" customWidth="1"/>
    <col min="4" max="4" width="19.140625" style="83" bestFit="1" customWidth="1"/>
    <col min="5" max="5" width="15" style="83" bestFit="1" customWidth="1"/>
    <col min="6" max="6" width="21.140625" style="83" bestFit="1" customWidth="1"/>
    <col min="7" max="7" width="38.85546875" style="83" bestFit="1" customWidth="1"/>
    <col min="8" max="8" width="17.5703125" style="83" bestFit="1" customWidth="1"/>
    <col min="9" max="9" width="14.28515625" style="83" bestFit="1" customWidth="1"/>
    <col min="10" max="10" width="12.7109375" style="83" bestFit="1" customWidth="1"/>
    <col min="11" max="11" width="20.28515625" style="83" bestFit="1" customWidth="1"/>
    <col min="12" max="12" width="33.28515625" style="83" bestFit="1" customWidth="1"/>
    <col min="13" max="13" width="8.7109375" style="83" bestFit="1" customWidth="1"/>
    <col min="14" max="14" width="8.5703125" style="83" bestFit="1" customWidth="1"/>
    <col min="15" max="16" width="8.28515625" style="83" bestFit="1" customWidth="1"/>
    <col min="17" max="17" width="8.5703125" style="83" hidden="1" customWidth="1"/>
    <col min="18" max="18" width="8.28515625" style="83" hidden="1" customWidth="1"/>
    <col min="19" max="16384" width="9.140625" style="83" hidden="1"/>
  </cols>
  <sheetData>
    <row r="1" spans="2:15"/>
    <row r="2" spans="2:15" ht="15">
      <c r="B2" s="345" t="s">
        <v>4</v>
      </c>
      <c r="C2" s="345"/>
      <c r="D2" s="345"/>
      <c r="E2" s="345"/>
      <c r="F2" s="345"/>
      <c r="G2" s="345"/>
      <c r="H2" s="345"/>
      <c r="I2" s="345"/>
      <c r="J2" s="345"/>
      <c r="K2" s="345"/>
      <c r="L2" s="345"/>
      <c r="M2" s="345"/>
      <c r="N2" s="345"/>
      <c r="O2" s="345"/>
    </row>
    <row r="3" spans="2:15" s="84" customFormat="1" ht="42.75">
      <c r="B3" s="194" t="s">
        <v>5</v>
      </c>
      <c r="C3" s="194" t="s">
        <v>8</v>
      </c>
      <c r="D3" s="194" t="s">
        <v>9</v>
      </c>
      <c r="E3" s="194" t="s">
        <v>7</v>
      </c>
      <c r="F3" s="194" t="s">
        <v>143</v>
      </c>
      <c r="G3" s="194" t="s">
        <v>187</v>
      </c>
      <c r="H3" s="194" t="s">
        <v>145</v>
      </c>
      <c r="I3" s="194" t="s">
        <v>146</v>
      </c>
      <c r="J3" s="194" t="s">
        <v>186</v>
      </c>
      <c r="K3" s="194" t="s">
        <v>140</v>
      </c>
      <c r="L3" s="194" t="s">
        <v>10</v>
      </c>
      <c r="M3" s="194" t="s">
        <v>108</v>
      </c>
      <c r="N3" s="194" t="s">
        <v>141</v>
      </c>
      <c r="O3" s="194" t="s">
        <v>142</v>
      </c>
    </row>
    <row r="4" spans="2:15">
      <c r="B4" s="85"/>
      <c r="C4" s="85"/>
      <c r="D4" s="85"/>
      <c r="E4" s="86"/>
      <c r="F4" s="86"/>
      <c r="G4" s="86"/>
      <c r="H4" s="87"/>
      <c r="I4" s="86"/>
      <c r="J4" s="88" t="str">
        <f>IFERROR(G4/(H4),"")</f>
        <v/>
      </c>
      <c r="K4" s="86"/>
      <c r="L4" s="89"/>
      <c r="M4" s="85"/>
      <c r="N4" s="85"/>
      <c r="O4" s="85"/>
    </row>
    <row r="5" spans="2:15">
      <c r="B5" s="85"/>
      <c r="C5" s="85"/>
      <c r="D5" s="85"/>
      <c r="E5" s="86"/>
      <c r="F5" s="86"/>
      <c r="G5" s="86"/>
      <c r="H5" s="87"/>
      <c r="I5" s="86"/>
      <c r="J5" s="88" t="str">
        <f t="shared" ref="J5:J9" si="0">IFERROR(G5/H5,"")</f>
        <v/>
      </c>
      <c r="K5" s="86"/>
      <c r="L5" s="89"/>
      <c r="M5" s="85"/>
      <c r="N5" s="85"/>
      <c r="O5" s="85"/>
    </row>
    <row r="6" spans="2:15">
      <c r="B6" s="85"/>
      <c r="C6" s="85"/>
      <c r="D6" s="85"/>
      <c r="E6" s="86"/>
      <c r="F6" s="86"/>
      <c r="G6" s="86"/>
      <c r="H6" s="87"/>
      <c r="I6" s="86"/>
      <c r="J6" s="88" t="str">
        <f t="shared" si="0"/>
        <v/>
      </c>
      <c r="K6" s="86"/>
      <c r="L6" s="89"/>
      <c r="M6" s="85"/>
      <c r="N6" s="85"/>
      <c r="O6" s="85"/>
    </row>
    <row r="7" spans="2:15">
      <c r="B7" s="85"/>
      <c r="C7" s="85"/>
      <c r="D7" s="85"/>
      <c r="E7" s="86"/>
      <c r="F7" s="86"/>
      <c r="G7" s="86"/>
      <c r="H7" s="87"/>
      <c r="I7" s="86"/>
      <c r="J7" s="88" t="str">
        <f t="shared" si="0"/>
        <v/>
      </c>
      <c r="K7" s="86"/>
      <c r="L7" s="89"/>
      <c r="M7" s="85"/>
      <c r="N7" s="85"/>
      <c r="O7" s="85"/>
    </row>
    <row r="8" spans="2:15">
      <c r="B8" s="85"/>
      <c r="C8" s="85"/>
      <c r="D8" s="85"/>
      <c r="E8" s="86"/>
      <c r="F8" s="86"/>
      <c r="G8" s="86"/>
      <c r="H8" s="87"/>
      <c r="I8" s="86"/>
      <c r="J8" s="88" t="str">
        <f t="shared" si="0"/>
        <v/>
      </c>
      <c r="K8" s="86"/>
      <c r="L8" s="89"/>
      <c r="M8" s="85"/>
      <c r="N8" s="85"/>
      <c r="O8" s="85"/>
    </row>
    <row r="9" spans="2:15">
      <c r="B9" s="85"/>
      <c r="C9" s="85"/>
      <c r="D9" s="85"/>
      <c r="E9" s="86"/>
      <c r="F9" s="86"/>
      <c r="G9" s="86"/>
      <c r="H9" s="87"/>
      <c r="I9" s="86"/>
      <c r="J9" s="88" t="str">
        <f t="shared" si="0"/>
        <v/>
      </c>
      <c r="K9" s="86"/>
      <c r="L9" s="89"/>
      <c r="M9" s="85"/>
      <c r="N9" s="85"/>
      <c r="O9" s="85"/>
    </row>
    <row r="10" spans="2:15"/>
    <row r="11" spans="2:15" ht="15">
      <c r="B11" s="344" t="s">
        <v>12</v>
      </c>
      <c r="C11" s="344"/>
      <c r="D11" s="344"/>
      <c r="E11" s="344"/>
      <c r="F11" s="344"/>
      <c r="G11" s="344"/>
      <c r="H11" s="344"/>
    </row>
    <row r="12" spans="2:15">
      <c r="B12" s="194" t="s">
        <v>14</v>
      </c>
      <c r="C12" s="194" t="s">
        <v>8</v>
      </c>
      <c r="D12" s="194" t="s">
        <v>9</v>
      </c>
      <c r="E12" s="194" t="s">
        <v>18</v>
      </c>
      <c r="F12" s="194" t="s">
        <v>15</v>
      </c>
      <c r="G12" s="194" t="s">
        <v>2</v>
      </c>
      <c r="H12" s="194" t="s">
        <v>17</v>
      </c>
      <c r="J12" s="90"/>
      <c r="K12" s="90"/>
    </row>
    <row r="13" spans="2:15">
      <c r="B13" s="85"/>
      <c r="C13" s="85"/>
      <c r="D13" s="85"/>
      <c r="E13" s="85"/>
      <c r="F13" s="85"/>
      <c r="G13" s="85"/>
      <c r="H13" s="85"/>
    </row>
    <row r="14" spans="2:15">
      <c r="B14" s="85"/>
      <c r="C14" s="85"/>
      <c r="D14" s="85"/>
      <c r="E14" s="85"/>
      <c r="F14" s="85"/>
      <c r="G14" s="85"/>
      <c r="H14" s="85"/>
    </row>
    <row r="15" spans="2:15">
      <c r="B15" s="85"/>
      <c r="C15" s="85"/>
      <c r="D15" s="85"/>
      <c r="E15" s="85"/>
      <c r="F15" s="85"/>
      <c r="G15" s="85"/>
      <c r="H15" s="85"/>
    </row>
    <row r="16" spans="2:15">
      <c r="B16" s="85"/>
      <c r="C16" s="85"/>
      <c r="D16" s="85"/>
      <c r="E16" s="85"/>
      <c r="F16" s="85"/>
      <c r="G16" s="85"/>
      <c r="H16" s="85"/>
    </row>
    <row r="17" spans="2:8">
      <c r="B17" s="85"/>
      <c r="C17" s="85"/>
      <c r="D17" s="85"/>
      <c r="E17" s="85"/>
      <c r="F17" s="85"/>
      <c r="G17" s="85"/>
      <c r="H17" s="85"/>
    </row>
    <row r="18" spans="2:8">
      <c r="B18" s="85"/>
      <c r="C18" s="85"/>
      <c r="D18" s="85"/>
      <c r="E18" s="85"/>
      <c r="F18" s="85"/>
      <c r="G18" s="85"/>
      <c r="H18" s="85"/>
    </row>
    <row r="19" spans="2:8"/>
    <row r="20" spans="2:8" ht="15">
      <c r="B20" s="345" t="s">
        <v>11</v>
      </c>
      <c r="C20" s="345"/>
      <c r="D20" s="345"/>
      <c r="E20" s="345"/>
      <c r="F20" s="345"/>
      <c r="G20" s="345"/>
    </row>
    <row r="21" spans="2:8" ht="28.5">
      <c r="B21" s="194" t="s">
        <v>13</v>
      </c>
      <c r="C21" s="194" t="s">
        <v>8</v>
      </c>
      <c r="D21" s="194" t="s">
        <v>2</v>
      </c>
      <c r="E21" s="194" t="s">
        <v>20</v>
      </c>
      <c r="F21" s="194" t="s">
        <v>229</v>
      </c>
      <c r="G21" s="195" t="s">
        <v>19</v>
      </c>
    </row>
    <row r="22" spans="2:8">
      <c r="B22" s="85"/>
      <c r="C22" s="85"/>
      <c r="D22" s="85"/>
      <c r="E22" s="85"/>
      <c r="F22" s="86"/>
      <c r="G22" s="85"/>
    </row>
    <row r="23" spans="2:8">
      <c r="B23" s="85"/>
      <c r="C23" s="85"/>
      <c r="D23" s="85"/>
      <c r="E23" s="85"/>
      <c r="F23" s="86"/>
      <c r="G23" s="85"/>
    </row>
    <row r="24" spans="2:8">
      <c r="B24" s="85"/>
      <c r="C24" s="85"/>
      <c r="D24" s="85"/>
      <c r="E24" s="85"/>
      <c r="F24" s="86"/>
      <c r="G24" s="85"/>
    </row>
    <row r="25" spans="2:8">
      <c r="B25" s="85"/>
      <c r="C25" s="85"/>
      <c r="D25" s="85"/>
      <c r="E25" s="85"/>
      <c r="F25" s="86"/>
      <c r="G25" s="85"/>
    </row>
    <row r="26" spans="2:8">
      <c r="B26" s="85"/>
      <c r="C26" s="85"/>
      <c r="D26" s="85"/>
      <c r="E26" s="85"/>
      <c r="F26" s="86"/>
      <c r="G26" s="85"/>
    </row>
    <row r="27" spans="2:8">
      <c r="B27" s="85"/>
      <c r="C27" s="85"/>
      <c r="D27" s="85"/>
      <c r="E27" s="85"/>
      <c r="F27" s="86"/>
      <c r="G27" s="85"/>
    </row>
    <row r="28" spans="2:8"/>
    <row r="33" s="83" customFormat="1" hidden="1"/>
    <row r="34" s="83" customFormat="1" hidden="1"/>
    <row r="35" s="83" customFormat="1" hidden="1"/>
    <row r="36" s="83" customFormat="1" hidden="1"/>
    <row r="37" s="83" customFormat="1" hidden="1"/>
    <row r="38" s="83" customFormat="1" hidden="1"/>
    <row r="39" s="83" customFormat="1" hidden="1"/>
    <row r="40" s="83" customFormat="1" hidden="1"/>
    <row r="41" s="83" customFormat="1" hidden="1"/>
    <row r="42" s="83" customFormat="1" hidden="1"/>
    <row r="43" s="83" customFormat="1" hidden="1"/>
    <row r="44" s="83" customFormat="1" hidden="1"/>
    <row r="45" s="83" customFormat="1" hidden="1"/>
    <row r="46" s="83" customFormat="1" hidden="1"/>
    <row r="47" s="83" customFormat="1" hidden="1"/>
    <row r="48" s="83" customFormat="1" hidden="1"/>
    <row r="49" s="83" customFormat="1" hidden="1"/>
    <row r="50" s="83" customFormat="1" hidden="1"/>
    <row r="51" s="83" customFormat="1" hidden="1"/>
    <row r="52" s="83" customFormat="1" hidden="1"/>
  </sheetData>
  <sheetProtection algorithmName="SHA-512" hashValue="RwCzos5UKtk31Od8JT3TNqf4npNRX+WE32r92Ls6o8SyYHl8IQ4G0YmASTM+PX49j52iOVFrLTF162LiR6z2Kg==" saltValue="aShwc+OmutVKzvdkZ4jZHw==" spinCount="100000" sheet="1" objects="1" scenarios="1"/>
  <protectedRanges>
    <protectedRange sqref="B22:G27" name="Range3"/>
    <protectedRange sqref="B13:H18" name="Range2"/>
    <protectedRange sqref="B4:I9 K4:O9" name="Range1"/>
  </protectedRanges>
  <mergeCells count="3">
    <mergeCell ref="B11:H11"/>
    <mergeCell ref="B20:G20"/>
    <mergeCell ref="B2:O2"/>
  </mergeCells>
  <dataValidations count="6">
    <dataValidation type="list" allowBlank="1" showInputMessage="1" showErrorMessage="1" sqref="G22:G27" xr:uid="{00000000-0002-0000-0200-000000000000}">
      <formula1>"Wet, Dry"</formula1>
    </dataValidation>
    <dataValidation type="list" allowBlank="1" showInputMessage="1" showErrorMessage="1" sqref="N4:N9" xr:uid="{00000000-0002-0000-0200-000001000000}">
      <formula1>"Y, N"</formula1>
    </dataValidation>
    <dataValidation type="list" allowBlank="1" showInputMessage="1" showErrorMessage="1" sqref="M4:M9" xr:uid="{00000000-0002-0000-0200-000002000000}">
      <formula1>"Air, Liquid"</formula1>
    </dataValidation>
    <dataValidation type="list" allowBlank="1" showInputMessage="1" showErrorMessage="1" sqref="D22:D27 G13:G18" xr:uid="{00000000-0002-0000-0200-000003000000}">
      <formula1>INDIRECT("'Equipment Inventory'!$B$4:$B$"&amp;(SUMPRODUCT(--($B$4:$B$9&lt;&gt;""))+3))</formula1>
    </dataValidation>
    <dataValidation type="list" allowBlank="1" showInputMessage="1" showErrorMessage="1" sqref="E13:E18" xr:uid="{00000000-0002-0000-0200-000004000000}">
      <formula1>"refrigerated, desiccant, water-cooled"</formula1>
    </dataValidation>
    <dataValidation type="list" allowBlank="1" showInputMessage="1" showErrorMessage="1" sqref="F13:F18" xr:uid="{00000000-0002-0000-0200-000005000000}">
      <formula1>"Cycling, Non-Cycling"</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6000000}">
          <x14:formula1>
            <xm:f>'References '!$AP$3:$AP$13</xm:f>
          </x14:formula1>
          <xm:sqref>L4:L9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dimension ref="A1:DQ200"/>
  <sheetViews>
    <sheetView tabSelected="1" topLeftCell="H1" zoomScale="90" zoomScaleNormal="90" workbookViewId="0">
      <selection activeCell="C4" sqref="C4"/>
    </sheetView>
  </sheetViews>
  <sheetFormatPr defaultColWidth="5" defaultRowHeight="14.25" zeroHeight="1"/>
  <cols>
    <col min="1" max="1" width="6.28515625" style="94" bestFit="1" customWidth="1"/>
    <col min="2" max="2" width="39.85546875" style="94" bestFit="1" customWidth="1"/>
    <col min="3" max="8" width="22.140625" style="94" customWidth="1"/>
    <col min="9" max="9" width="14.140625" style="94" customWidth="1"/>
    <col min="10" max="10" width="14.28515625" style="94" bestFit="1" customWidth="1"/>
    <col min="11" max="11" width="18.85546875" style="94" bestFit="1" customWidth="1"/>
    <col min="12" max="12" width="16.42578125" style="94" customWidth="1"/>
    <col min="13" max="13" width="39.140625" style="94" bestFit="1" customWidth="1"/>
    <col min="14" max="14" width="7.7109375" style="94" bestFit="1" customWidth="1"/>
    <col min="15" max="15" width="7" style="94" bestFit="1" customWidth="1"/>
    <col min="16" max="16" width="11.7109375" style="94" customWidth="1"/>
    <col min="17" max="18" width="10.5703125" style="94" customWidth="1"/>
    <col min="19" max="19" width="12" style="94" bestFit="1" customWidth="1"/>
    <col min="20" max="20" width="22.85546875" style="94" customWidth="1"/>
    <col min="21" max="21" width="13" style="94" customWidth="1"/>
    <col min="22" max="22" width="86.85546875" style="94" customWidth="1"/>
    <col min="23" max="28" width="13.7109375" style="94" customWidth="1"/>
    <col min="29" max="29" width="5" style="94" customWidth="1"/>
    <col min="30" max="31" width="17.28515625" style="94" customWidth="1"/>
    <col min="32" max="34" width="21.5703125" style="94" customWidth="1"/>
    <col min="35" max="36" width="5" style="94" customWidth="1"/>
    <col min="37" max="121" width="5" style="95" customWidth="1"/>
    <col min="122" max="16384" width="5" style="95"/>
  </cols>
  <sheetData>
    <row r="1" spans="1:36">
      <c r="A1" s="91"/>
      <c r="B1" s="91"/>
      <c r="C1" s="91"/>
      <c r="D1" s="91"/>
      <c r="E1" s="91"/>
      <c r="F1" s="91"/>
      <c r="G1" s="91"/>
      <c r="H1" s="91"/>
      <c r="I1" s="91"/>
      <c r="J1" s="91"/>
      <c r="K1" s="91"/>
      <c r="L1" s="91"/>
      <c r="M1" s="91"/>
      <c r="N1" s="91"/>
      <c r="O1" s="91"/>
      <c r="P1" s="91"/>
      <c r="Q1" s="91"/>
      <c r="R1" s="91"/>
      <c r="S1" s="91"/>
      <c r="T1" s="91"/>
      <c r="U1" s="91"/>
      <c r="V1" s="91"/>
      <c r="W1" s="92"/>
      <c r="X1" s="91"/>
      <c r="Y1" s="91"/>
      <c r="Z1" s="91"/>
      <c r="AA1" s="93"/>
      <c r="AC1" s="91"/>
      <c r="AD1" s="91"/>
      <c r="AE1" s="91"/>
      <c r="AF1" s="91"/>
      <c r="AG1" s="91"/>
      <c r="AH1" s="91"/>
      <c r="AI1" s="91"/>
      <c r="AJ1" s="91"/>
    </row>
    <row r="2" spans="1:36" ht="15">
      <c r="A2" s="91"/>
      <c r="B2" s="352" t="s">
        <v>21</v>
      </c>
      <c r="C2" s="353"/>
      <c r="D2" s="353"/>
      <c r="E2" s="353"/>
      <c r="F2" s="353"/>
      <c r="G2" s="353"/>
      <c r="H2" s="354"/>
      <c r="I2" s="91"/>
      <c r="J2" s="91"/>
      <c r="K2" s="91"/>
      <c r="L2" s="91"/>
      <c r="M2" s="91"/>
      <c r="N2" s="91"/>
      <c r="O2" s="91"/>
      <c r="P2" s="91"/>
      <c r="Q2" s="91"/>
      <c r="R2" s="91"/>
      <c r="S2" s="91"/>
      <c r="T2" s="91"/>
      <c r="U2" s="91"/>
      <c r="V2" s="96" t="s">
        <v>33</v>
      </c>
      <c r="W2" s="97" t="str">
        <f t="shared" ref="W2:AB2" si="0">IF(C3="", "", C3)</f>
        <v/>
      </c>
      <c r="X2" s="97" t="str">
        <f t="shared" si="0"/>
        <v/>
      </c>
      <c r="Y2" s="97" t="str">
        <f t="shared" si="0"/>
        <v/>
      </c>
      <c r="Z2" s="97" t="str">
        <f t="shared" si="0"/>
        <v/>
      </c>
      <c r="AA2" s="97" t="str">
        <f t="shared" si="0"/>
        <v/>
      </c>
      <c r="AB2" s="97" t="str">
        <f t="shared" si="0"/>
        <v/>
      </c>
      <c r="AC2" s="91"/>
      <c r="AD2" s="91"/>
      <c r="AE2" s="91"/>
      <c r="AF2" s="91"/>
      <c r="AG2" s="91"/>
      <c r="AH2" s="91"/>
      <c r="AI2" s="91"/>
      <c r="AJ2" s="91"/>
    </row>
    <row r="3" spans="1:36">
      <c r="A3" s="91"/>
      <c r="B3" s="191" t="s">
        <v>28</v>
      </c>
      <c r="C3" s="137" t="str">
        <f t="array" ref="C3:H3">IF(TRANSPOSE('Equipment Inventory'!B4:B9)=0,"",TRANSPOSE('Equipment Inventory'!B4:B9))</f>
        <v/>
      </c>
      <c r="D3" s="137" t="str">
        <v/>
      </c>
      <c r="E3" s="137" t="str">
        <v/>
      </c>
      <c r="F3" s="137" t="str">
        <v/>
      </c>
      <c r="G3" s="137" t="str">
        <v/>
      </c>
      <c r="H3" s="137" t="str">
        <v/>
      </c>
      <c r="I3" s="91"/>
      <c r="J3" s="91"/>
      <c r="K3" s="91"/>
      <c r="L3" s="91"/>
      <c r="M3" s="91"/>
      <c r="N3" s="91"/>
      <c r="O3" s="91"/>
      <c r="P3" s="91"/>
      <c r="Q3" s="91"/>
      <c r="R3" s="91"/>
      <c r="S3" s="91"/>
      <c r="T3" s="91"/>
      <c r="U3" s="91"/>
      <c r="V3" s="96" t="s">
        <v>34</v>
      </c>
      <c r="W3" s="98" t="e">
        <f>C11*(1-0.005*(C10-C13))</f>
        <v>#VALUE!</v>
      </c>
      <c r="X3" s="98" t="e">
        <f>D11*(1-0.005*(D10-D13))</f>
        <v>#VALUE!</v>
      </c>
      <c r="Y3" s="98" t="e">
        <f>E11*(1-0.005*(E10-E13))</f>
        <v>#VALUE!</v>
      </c>
      <c r="Z3" s="98" t="e">
        <f t="shared" ref="Z3:AB3" si="1">F11*(1-0.005*(F10-F13))</f>
        <v>#VALUE!</v>
      </c>
      <c r="AA3" s="98" t="e">
        <f t="shared" si="1"/>
        <v>#VALUE!</v>
      </c>
      <c r="AB3" s="98" t="e">
        <f t="shared" si="1"/>
        <v>#VALUE!</v>
      </c>
      <c r="AC3" s="91"/>
      <c r="AD3" s="91"/>
      <c r="AE3" s="91"/>
      <c r="AF3" s="91"/>
      <c r="AG3" s="91"/>
      <c r="AH3" s="91"/>
      <c r="AI3" s="91"/>
      <c r="AJ3" s="91"/>
    </row>
    <row r="4" spans="1:36">
      <c r="A4" s="91"/>
      <c r="B4" s="191" t="s">
        <v>8</v>
      </c>
      <c r="C4" s="137" t="str">
        <f t="array" ref="C4:H4">IF(TRANSPOSE('Equipment Inventory'!C4:C9)=0,"",TRANSPOSE('Equipment Inventory'!C4:C9))</f>
        <v/>
      </c>
      <c r="D4" s="137" t="str">
        <v/>
      </c>
      <c r="E4" s="137" t="str">
        <v/>
      </c>
      <c r="F4" s="137" t="str">
        <v/>
      </c>
      <c r="G4" s="137" t="str">
        <v/>
      </c>
      <c r="H4" s="137" t="str">
        <v/>
      </c>
      <c r="I4" s="91"/>
      <c r="J4" s="91"/>
      <c r="K4" s="91"/>
      <c r="L4" s="91"/>
      <c r="M4" s="91"/>
      <c r="N4" s="91"/>
      <c r="O4" s="91"/>
      <c r="P4" s="91"/>
      <c r="Q4" s="91"/>
      <c r="R4" s="91"/>
      <c r="S4" s="91"/>
      <c r="T4" s="91"/>
      <c r="U4" s="91"/>
      <c r="V4" s="96" t="s">
        <v>35</v>
      </c>
      <c r="W4" s="98" t="str">
        <f>IFERROR(C9/W3, "")</f>
        <v/>
      </c>
      <c r="X4" s="98" t="str">
        <f>IFERROR(D9/X3, "")</f>
        <v/>
      </c>
      <c r="Y4" s="98" t="str">
        <f t="shared" ref="Y4:AB4" si="2">IFERROR(E9/Y3, "")</f>
        <v/>
      </c>
      <c r="Z4" s="98" t="str">
        <f t="shared" si="2"/>
        <v/>
      </c>
      <c r="AA4" s="98" t="str">
        <f t="shared" si="2"/>
        <v/>
      </c>
      <c r="AB4" s="98" t="str">
        <f t="shared" si="2"/>
        <v/>
      </c>
      <c r="AC4" s="91"/>
      <c r="AD4" s="91"/>
      <c r="AE4" s="91"/>
      <c r="AF4" s="91"/>
      <c r="AG4" s="91"/>
      <c r="AH4" s="91"/>
      <c r="AI4" s="91"/>
      <c r="AJ4" s="91"/>
    </row>
    <row r="5" spans="1:36" ht="15">
      <c r="A5" s="91"/>
      <c r="B5" s="191" t="s">
        <v>9</v>
      </c>
      <c r="C5" s="137" t="str">
        <f t="array" ref="C5:H5">IF(TRANSPOSE('Equipment Inventory'!D4:D9)=0,"",TRANSPOSE('Equipment Inventory'!D4:D9))</f>
        <v/>
      </c>
      <c r="D5" s="137" t="str">
        <v/>
      </c>
      <c r="E5" s="137" t="str">
        <v/>
      </c>
      <c r="F5" s="137" t="str">
        <v/>
      </c>
      <c r="G5" s="137" t="str">
        <v/>
      </c>
      <c r="H5" s="137" t="str">
        <v/>
      </c>
      <c r="I5" s="91"/>
      <c r="J5" s="91"/>
      <c r="K5" s="91"/>
      <c r="L5" s="91"/>
      <c r="M5" s="91"/>
      <c r="N5" s="99"/>
      <c r="O5" s="99"/>
      <c r="P5" s="99"/>
      <c r="Q5" s="99"/>
      <c r="R5" s="91"/>
      <c r="S5" s="91"/>
      <c r="T5" s="91"/>
      <c r="U5" s="91"/>
      <c r="V5" s="96" t="s">
        <v>37</v>
      </c>
      <c r="W5" s="98" t="str">
        <f>IFERROR(VLOOKUP(C7, $V$34:$Y$46, 4, FALSE), "")</f>
        <v/>
      </c>
      <c r="X5" s="98" t="str">
        <f t="shared" ref="X5:AB5" si="3">IFERROR(VLOOKUP(D7, $V$34:$Y$46, 4, FALSE), "")</f>
        <v/>
      </c>
      <c r="Y5" s="98" t="str">
        <f t="shared" si="3"/>
        <v/>
      </c>
      <c r="Z5" s="98" t="str">
        <f t="shared" si="3"/>
        <v/>
      </c>
      <c r="AA5" s="98" t="str">
        <f t="shared" si="3"/>
        <v/>
      </c>
      <c r="AB5" s="98" t="str">
        <f t="shared" si="3"/>
        <v/>
      </c>
      <c r="AC5" s="91"/>
      <c r="AD5" s="91"/>
      <c r="AE5" s="91"/>
      <c r="AF5" s="91"/>
      <c r="AG5" s="91"/>
      <c r="AH5" s="91"/>
      <c r="AI5" s="91"/>
      <c r="AJ5" s="91"/>
    </row>
    <row r="6" spans="1:36">
      <c r="A6" s="91"/>
      <c r="B6" s="191" t="s">
        <v>29</v>
      </c>
      <c r="C6" s="226" t="str">
        <f>IF(TRANSPOSE('Equipment Inventory'!O4)=0,"",TRANSPOSE('Equipment Inventory'!O4))</f>
        <v/>
      </c>
      <c r="D6" s="226" t="str">
        <f>IF(TRANSPOSE('Equipment Inventory'!O5)=0,"",TRANSPOSE('Equipment Inventory'!O5))</f>
        <v/>
      </c>
      <c r="E6" s="226" t="str">
        <f>IF(TRANSPOSE('Equipment Inventory'!O6)=0,"",TRANSPOSE('Equipment Inventory'!O6))</f>
        <v/>
      </c>
      <c r="F6" s="226" t="str">
        <f>IF(TRANSPOSE('Equipment Inventory'!O7)=0,"",TRANSPOSE('Equipment Inventory'!O7))</f>
        <v/>
      </c>
      <c r="G6" s="226" t="str">
        <f>IF(TRANSPOSE('Equipment Inventory'!O8)=0,"",TRANSPOSE('Equipment Inventory'!O8))</f>
        <v/>
      </c>
      <c r="H6" s="226" t="str">
        <f>IF(TRANSPOSE('Equipment Inventory'!O9)=0,"",TRANSPOSE('Equipment Inventory'!O9))</f>
        <v/>
      </c>
      <c r="I6" s="91"/>
      <c r="J6" s="91"/>
      <c r="K6" s="91"/>
      <c r="L6" s="91"/>
      <c r="M6" s="91"/>
      <c r="N6" s="91"/>
      <c r="O6" s="91"/>
      <c r="P6" s="91"/>
      <c r="Q6" s="91"/>
      <c r="R6" s="91"/>
      <c r="S6" s="91"/>
      <c r="T6" s="91"/>
      <c r="U6" s="91"/>
      <c r="V6" s="96" t="s">
        <v>39</v>
      </c>
      <c r="W6" s="98" t="str">
        <f>IFERROR(1/W4*W5, "")</f>
        <v/>
      </c>
      <c r="X6" s="98" t="str">
        <f>IFERROR(1/X4*X5, "")</f>
        <v/>
      </c>
      <c r="Y6" s="98" t="str">
        <f t="shared" ref="Y6:AB6" si="4">IFERROR(1/Y4*Y5, "")</f>
        <v/>
      </c>
      <c r="Z6" s="98" t="str">
        <f t="shared" si="4"/>
        <v/>
      </c>
      <c r="AA6" s="98" t="str">
        <f t="shared" si="4"/>
        <v/>
      </c>
      <c r="AB6" s="98" t="str">
        <f t="shared" si="4"/>
        <v/>
      </c>
      <c r="AC6" s="91"/>
      <c r="AD6" s="91"/>
      <c r="AE6" s="91"/>
      <c r="AF6" s="91"/>
      <c r="AG6" s="91"/>
      <c r="AH6" s="91"/>
      <c r="AI6" s="91"/>
      <c r="AJ6" s="91"/>
    </row>
    <row r="7" spans="1:36">
      <c r="A7" s="91"/>
      <c r="B7" s="192" t="s">
        <v>30</v>
      </c>
      <c r="C7" s="137" t="str">
        <f t="array" ref="C7:H7">IF(TRANSPOSE('Equipment Inventory'!L4:L9)=0,"",TRANSPOSE('Equipment Inventory'!L4:L9))</f>
        <v/>
      </c>
      <c r="D7" s="137" t="str">
        <v/>
      </c>
      <c r="E7" s="137" t="str">
        <v/>
      </c>
      <c r="F7" s="137" t="str">
        <v/>
      </c>
      <c r="G7" s="137" t="str">
        <v/>
      </c>
      <c r="H7" s="137" t="str">
        <v/>
      </c>
      <c r="I7" s="91"/>
      <c r="J7" s="91"/>
      <c r="K7" s="91"/>
      <c r="L7" s="91"/>
      <c r="M7" s="91"/>
      <c r="N7" s="91"/>
      <c r="O7" s="91"/>
      <c r="P7" s="91"/>
      <c r="Q7" s="91"/>
      <c r="R7" s="91"/>
      <c r="S7" s="91"/>
      <c r="T7" s="91"/>
      <c r="U7" s="91"/>
      <c r="V7" s="96" t="s">
        <v>41</v>
      </c>
      <c r="W7" s="100">
        <f>IF(C16="Yes", 1, 0)</f>
        <v>0</v>
      </c>
      <c r="X7" s="100">
        <f t="shared" ref="X7:AB7" si="5">IF(D16="Yes", 1, 0)</f>
        <v>0</v>
      </c>
      <c r="Y7" s="100">
        <f t="shared" si="5"/>
        <v>0</v>
      </c>
      <c r="Z7" s="100">
        <f t="shared" si="5"/>
        <v>0</v>
      </c>
      <c r="AA7" s="100">
        <f t="shared" si="5"/>
        <v>0</v>
      </c>
      <c r="AB7" s="100">
        <f t="shared" si="5"/>
        <v>0</v>
      </c>
      <c r="AC7" s="91"/>
      <c r="AD7" s="101"/>
      <c r="AE7" s="91"/>
      <c r="AF7" s="91"/>
      <c r="AG7" s="91"/>
      <c r="AH7" s="91"/>
      <c r="AI7" s="91"/>
      <c r="AJ7" s="91"/>
    </row>
    <row r="8" spans="1:36">
      <c r="A8" s="91"/>
      <c r="B8" s="191" t="s">
        <v>31</v>
      </c>
      <c r="C8" s="227" t="str">
        <f t="array" ref="C8:H8">IF(TRANSPOSE('Equipment Inventory'!F4:F9)=0,"",TRANSPOSE('Equipment Inventory'!F4:F9))</f>
        <v/>
      </c>
      <c r="D8" s="227" t="str">
        <v/>
      </c>
      <c r="E8" s="227" t="str">
        <v/>
      </c>
      <c r="F8" s="227" t="str">
        <v/>
      </c>
      <c r="G8" s="227" t="str">
        <v/>
      </c>
      <c r="H8" s="227" t="str">
        <v/>
      </c>
      <c r="I8" s="91"/>
      <c r="J8" s="91"/>
      <c r="K8" s="91"/>
      <c r="L8" s="91"/>
      <c r="M8" s="91"/>
      <c r="N8" s="91"/>
      <c r="O8" s="91"/>
      <c r="P8" s="91"/>
      <c r="Q8" s="91"/>
      <c r="R8" s="91"/>
      <c r="S8" s="91"/>
      <c r="T8" s="91"/>
      <c r="U8" s="91"/>
      <c r="V8" s="96" t="s">
        <v>45</v>
      </c>
      <c r="W8" s="100">
        <f>IF(OR(C7=$V$45, C7=$V$46), 1, 0)*W7</f>
        <v>0</v>
      </c>
      <c r="X8" s="100">
        <f t="shared" ref="X8:AB8" si="6">IF(OR(D7=$V$45, D7=$V$46), 1, 0)*X7</f>
        <v>0</v>
      </c>
      <c r="Y8" s="100">
        <f t="shared" si="6"/>
        <v>0</v>
      </c>
      <c r="Z8" s="100">
        <f t="shared" si="6"/>
        <v>0</v>
      </c>
      <c r="AA8" s="100">
        <f t="shared" si="6"/>
        <v>0</v>
      </c>
      <c r="AB8" s="100">
        <f t="shared" si="6"/>
        <v>0</v>
      </c>
      <c r="AC8" s="91"/>
      <c r="AD8" s="91"/>
      <c r="AE8" s="91"/>
      <c r="AF8" s="91"/>
      <c r="AG8" s="91"/>
      <c r="AH8" s="91"/>
      <c r="AI8" s="91"/>
      <c r="AJ8" s="91"/>
    </row>
    <row r="9" spans="1:36">
      <c r="A9" s="91"/>
      <c r="B9" s="191" t="s">
        <v>188</v>
      </c>
      <c r="C9" s="227" t="str">
        <f t="array" ref="C9:H9">IF(TRANSPOSE('Equipment Inventory'!G4:G9)=0,"",TRANSPOSE('Equipment Inventory'!G4:G9))</f>
        <v/>
      </c>
      <c r="D9" s="227" t="str">
        <v/>
      </c>
      <c r="E9" s="227" t="str">
        <v/>
      </c>
      <c r="F9" s="227" t="str">
        <v/>
      </c>
      <c r="G9" s="227" t="str">
        <v/>
      </c>
      <c r="H9" s="227" t="str">
        <v/>
      </c>
      <c r="I9" s="91"/>
      <c r="J9" s="91"/>
      <c r="K9" s="91"/>
      <c r="L9" s="91"/>
      <c r="M9" s="91"/>
      <c r="N9" s="91"/>
      <c r="O9" s="91"/>
      <c r="P9" s="91"/>
      <c r="Q9" s="91"/>
      <c r="R9" s="91"/>
      <c r="S9" s="91"/>
      <c r="T9" s="91"/>
      <c r="U9" s="91"/>
      <c r="V9" s="102" t="s">
        <v>86</v>
      </c>
      <c r="W9" s="103" t="str">
        <f>C12</f>
        <v/>
      </c>
      <c r="X9" s="103" t="str">
        <f t="shared" ref="X9:AB9" si="7">D12</f>
        <v/>
      </c>
      <c r="Y9" s="103" t="str">
        <f t="shared" si="7"/>
        <v/>
      </c>
      <c r="Z9" s="103" t="str">
        <f t="shared" si="7"/>
        <v/>
      </c>
      <c r="AA9" s="103" t="str">
        <f t="shared" si="7"/>
        <v/>
      </c>
      <c r="AB9" s="103" t="str">
        <f t="shared" si="7"/>
        <v/>
      </c>
      <c r="AC9" s="91"/>
      <c r="AD9" s="91"/>
      <c r="AE9" s="91"/>
      <c r="AF9" s="91"/>
      <c r="AG9" s="91"/>
      <c r="AH9" s="91"/>
      <c r="AI9" s="91"/>
      <c r="AJ9" s="91"/>
    </row>
    <row r="10" spans="1:36" ht="16.5">
      <c r="A10" s="91"/>
      <c r="B10" s="191" t="s">
        <v>289</v>
      </c>
      <c r="C10" s="227" t="str">
        <f t="array" ref="C10:H10">IF(TRANSPOSE('Equipment Inventory'!I4:I9)=0,"",TRANSPOSE('Equipment Inventory'!I4:I9))</f>
        <v/>
      </c>
      <c r="D10" s="227" t="str">
        <v/>
      </c>
      <c r="E10" s="227" t="str">
        <v/>
      </c>
      <c r="F10" s="227" t="str">
        <v/>
      </c>
      <c r="G10" s="227" t="str">
        <v/>
      </c>
      <c r="H10" s="227" t="str">
        <v/>
      </c>
      <c r="I10" s="91"/>
      <c r="J10" s="91"/>
      <c r="K10" s="91"/>
      <c r="L10" s="91"/>
      <c r="M10" s="91"/>
      <c r="N10" s="91"/>
      <c r="O10" s="91"/>
      <c r="P10" s="91"/>
      <c r="Q10" s="91"/>
      <c r="R10" s="91"/>
      <c r="S10" s="91"/>
      <c r="T10" s="91"/>
      <c r="U10" s="91"/>
      <c r="V10" s="104" t="s">
        <v>225</v>
      </c>
      <c r="W10" s="105" t="str">
        <f>IFERROR(W6*W7, "")</f>
        <v/>
      </c>
      <c r="X10" s="105" t="str">
        <f t="shared" ref="X10:AB10" si="8">IFERROR(X6*X7, "")</f>
        <v/>
      </c>
      <c r="Y10" s="105" t="str">
        <f t="shared" si="8"/>
        <v/>
      </c>
      <c r="Z10" s="105" t="str">
        <f t="shared" si="8"/>
        <v/>
      </c>
      <c r="AA10" s="105" t="str">
        <f t="shared" si="8"/>
        <v/>
      </c>
      <c r="AB10" s="105" t="str">
        <f t="shared" si="8"/>
        <v/>
      </c>
      <c r="AC10" s="91"/>
      <c r="AD10" s="91"/>
      <c r="AE10" s="91"/>
      <c r="AF10" s="91"/>
      <c r="AG10" s="91"/>
      <c r="AH10" s="91"/>
      <c r="AI10" s="91"/>
      <c r="AJ10" s="91"/>
    </row>
    <row r="11" spans="1:36">
      <c r="A11" s="91"/>
      <c r="B11" s="191" t="s">
        <v>32</v>
      </c>
      <c r="C11" s="228" t="str">
        <f t="array" ref="C11:H11">IF(TRANSPOSE('Equipment Inventory'!H4:H9)=0,"",TRANSPOSE('Equipment Inventory'!H4:H9))</f>
        <v/>
      </c>
      <c r="D11" s="228" t="str">
        <v/>
      </c>
      <c r="E11" s="228" t="str">
        <v/>
      </c>
      <c r="F11" s="228" t="str">
        <v/>
      </c>
      <c r="G11" s="228" t="str">
        <v/>
      </c>
      <c r="H11" s="228" t="str">
        <v/>
      </c>
      <c r="I11" s="91"/>
      <c r="J11" s="91"/>
      <c r="K11" s="91"/>
      <c r="L11" s="91"/>
      <c r="M11" s="91"/>
      <c r="N11" s="91"/>
      <c r="O11" s="91"/>
      <c r="P11" s="91"/>
      <c r="Q11" s="91"/>
      <c r="R11" s="91"/>
      <c r="S11" s="91"/>
      <c r="T11" s="91"/>
      <c r="U11" s="91"/>
      <c r="V11" s="104" t="s">
        <v>226</v>
      </c>
      <c r="W11" s="105">
        <f>IFERROR(MAX(IF(W7=0,W13/(W9-SUMIF($W$7:$AB$7,1,$W$9:$AB$9)),0),0),0)</f>
        <v>0</v>
      </c>
      <c r="X11" s="105">
        <f t="shared" ref="X11:AB11" si="9">IFERROR(MAX(IF(X7=0,X13/(X9-SUMIF($W$7:$AB$7,1,$W$9:$AB$9)),0),0),0)</f>
        <v>0</v>
      </c>
      <c r="Y11" s="105">
        <f t="shared" si="9"/>
        <v>0</v>
      </c>
      <c r="Z11" s="105">
        <f t="shared" si="9"/>
        <v>0</v>
      </c>
      <c r="AA11" s="105">
        <f t="shared" si="9"/>
        <v>0</v>
      </c>
      <c r="AB11" s="105">
        <f t="shared" si="9"/>
        <v>0</v>
      </c>
      <c r="AC11" s="91"/>
      <c r="AD11" s="91"/>
      <c r="AE11" s="91"/>
      <c r="AF11" s="91"/>
      <c r="AG11" s="91"/>
      <c r="AH11" s="91"/>
      <c r="AI11" s="91"/>
      <c r="AJ11" s="91"/>
    </row>
    <row r="12" spans="1:36">
      <c r="A12" s="91"/>
      <c r="B12" s="193" t="s">
        <v>7</v>
      </c>
      <c r="C12" s="227" t="str">
        <f t="array" ref="C12:H12">IF(TRANSPOSE('Equipment Inventory'!E4:E9)=0,"",TRANSPOSE('Equipment Inventory'!E4:E9))</f>
        <v/>
      </c>
      <c r="D12" s="227" t="str">
        <v/>
      </c>
      <c r="E12" s="227" t="str">
        <v/>
      </c>
      <c r="F12" s="227" t="str">
        <v/>
      </c>
      <c r="G12" s="227" t="str">
        <v/>
      </c>
      <c r="H12" s="227" t="str">
        <v/>
      </c>
      <c r="I12" s="91"/>
      <c r="J12" s="91"/>
      <c r="K12" s="91"/>
      <c r="L12" s="91"/>
      <c r="M12" s="91"/>
      <c r="N12" s="91"/>
      <c r="O12" s="91"/>
      <c r="P12" s="91"/>
      <c r="Q12" s="91"/>
      <c r="R12" s="91"/>
      <c r="S12" s="91"/>
      <c r="T12" s="91"/>
      <c r="U12" s="91"/>
      <c r="V12" s="104" t="s">
        <v>227</v>
      </c>
      <c r="W12" s="106">
        <f>IFERROR(IF(W7=1,W6*W9,0),0)</f>
        <v>0</v>
      </c>
      <c r="X12" s="106">
        <f t="shared" ref="X12:AB12" si="10">IFERROR(IF(X7=1,X6*X9,0),0)</f>
        <v>0</v>
      </c>
      <c r="Y12" s="106">
        <f t="shared" si="10"/>
        <v>0</v>
      </c>
      <c r="Z12" s="106">
        <f t="shared" si="10"/>
        <v>0</v>
      </c>
      <c r="AA12" s="106">
        <f t="shared" si="10"/>
        <v>0</v>
      </c>
      <c r="AB12" s="106">
        <f t="shared" si="10"/>
        <v>0</v>
      </c>
      <c r="AC12" s="91"/>
      <c r="AD12" s="91"/>
      <c r="AE12" s="95"/>
      <c r="AF12" s="95"/>
      <c r="AG12" s="91"/>
      <c r="AH12" s="91"/>
      <c r="AI12" s="91"/>
      <c r="AJ12" s="91"/>
    </row>
    <row r="13" spans="1:36" ht="17.25">
      <c r="A13" s="91"/>
      <c r="B13" s="193" t="s">
        <v>290</v>
      </c>
      <c r="C13" s="229"/>
      <c r="D13" s="229"/>
      <c r="E13" s="229"/>
      <c r="F13" s="229"/>
      <c r="G13" s="229"/>
      <c r="H13" s="229"/>
      <c r="I13" s="91"/>
      <c r="J13" s="91"/>
      <c r="K13" s="91"/>
      <c r="L13" s="91"/>
      <c r="M13" s="91"/>
      <c r="N13" s="91"/>
      <c r="O13" s="91"/>
      <c r="P13" s="91"/>
      <c r="Q13" s="91"/>
      <c r="R13" s="91"/>
      <c r="S13" s="91"/>
      <c r="T13" s="91"/>
      <c r="U13" s="91"/>
      <c r="V13" s="104" t="s">
        <v>228</v>
      </c>
      <c r="W13" s="107">
        <f>IFERROR(MAX(IF(W7=0,W6*(W9/SUMIF($W$7:$AB$7,"&lt;&gt;1",$W$9:$AB$9))*(W9-SUMIF($W$7:$AB$7,1,$W$9:$AB$9)),0),0),0)</f>
        <v>0</v>
      </c>
      <c r="X13" s="107">
        <f>IFERROR(MAX(IF(X7=0,X6*(X9/SUMIF($W$7:$AB$7,"&lt;&gt;1",$W$9:$AB$9))*(X9-SUMIF($W$7:$AB$7,1,$W$9:$AB$9)),0),0),0)</f>
        <v>0</v>
      </c>
      <c r="Y13" s="107">
        <f t="shared" ref="Y13:AB13" si="11">IFERROR(MAX(IF(Y7=0,Y6*(Y9/SUMIF($W$7:$AB$7,"&lt;&gt;1",$W$9:$AB$9))*(Y9-SUMIF($W$7:$AB$7,1,$W$9:$AB$9)),0),0),0)</f>
        <v>0</v>
      </c>
      <c r="Z13" s="107">
        <f t="shared" si="11"/>
        <v>0</v>
      </c>
      <c r="AA13" s="107">
        <f t="shared" si="11"/>
        <v>0</v>
      </c>
      <c r="AB13" s="107">
        <f t="shared" si="11"/>
        <v>0</v>
      </c>
      <c r="AC13" s="95"/>
      <c r="AD13" s="91"/>
      <c r="AE13" s="95"/>
      <c r="AF13" s="95"/>
      <c r="AG13" s="91"/>
      <c r="AH13" s="91"/>
      <c r="AI13" s="91"/>
      <c r="AJ13" s="91"/>
    </row>
    <row r="14" spans="1:36">
      <c r="A14" s="91"/>
      <c r="B14" s="193" t="s">
        <v>36</v>
      </c>
      <c r="C14" s="230"/>
      <c r="D14" s="230"/>
      <c r="E14" s="230"/>
      <c r="F14" s="230"/>
      <c r="G14" s="230"/>
      <c r="H14" s="230"/>
      <c r="I14" s="91"/>
      <c r="J14" s="91"/>
      <c r="K14" s="91"/>
      <c r="L14" s="91"/>
      <c r="M14" s="91"/>
      <c r="N14" s="91"/>
      <c r="O14" s="91"/>
      <c r="P14" s="91"/>
      <c r="Q14" s="91"/>
      <c r="R14" s="91"/>
      <c r="S14" s="91"/>
      <c r="T14" s="91"/>
      <c r="U14" s="91"/>
      <c r="V14" s="95"/>
      <c r="W14" s="95"/>
      <c r="X14" s="95"/>
      <c r="Y14" s="95"/>
      <c r="Z14" s="95"/>
      <c r="AA14" s="95"/>
      <c r="AB14" s="95"/>
      <c r="AC14" s="95"/>
      <c r="AD14" s="91"/>
      <c r="AE14" s="95"/>
      <c r="AF14" s="95"/>
      <c r="AG14" s="95"/>
      <c r="AH14" s="95"/>
      <c r="AI14" s="95"/>
      <c r="AJ14" s="95"/>
    </row>
    <row r="15" spans="1:36">
      <c r="A15" s="91"/>
      <c r="B15" s="193" t="s">
        <v>38</v>
      </c>
      <c r="C15" s="230"/>
      <c r="D15" s="230"/>
      <c r="E15" s="230"/>
      <c r="F15" s="230"/>
      <c r="G15" s="230"/>
      <c r="H15" s="230"/>
      <c r="I15" s="91"/>
      <c r="J15" s="91"/>
      <c r="K15" s="91"/>
      <c r="L15" s="91"/>
      <c r="M15" s="91"/>
      <c r="N15" s="91"/>
      <c r="O15" s="91"/>
      <c r="P15" s="91"/>
      <c r="Q15" s="91"/>
      <c r="R15" s="91"/>
      <c r="S15" s="91"/>
      <c r="T15" s="91"/>
      <c r="U15" s="91"/>
      <c r="V15" s="95"/>
      <c r="W15" s="95"/>
      <c r="X15" s="95"/>
      <c r="Y15" s="95"/>
      <c r="Z15" s="95"/>
      <c r="AA15" s="95"/>
      <c r="AB15" s="95"/>
      <c r="AC15" s="95"/>
      <c r="AD15" s="91"/>
      <c r="AE15" s="95"/>
      <c r="AF15" s="95"/>
      <c r="AG15" s="95"/>
      <c r="AH15" s="95"/>
      <c r="AI15" s="95"/>
      <c r="AJ15" s="95"/>
    </row>
    <row r="16" spans="1:36">
      <c r="A16" s="91"/>
      <c r="B16" s="193" t="s">
        <v>40</v>
      </c>
      <c r="C16" s="230"/>
      <c r="D16" s="230"/>
      <c r="E16" s="230"/>
      <c r="F16" s="230"/>
      <c r="G16" s="230"/>
      <c r="H16" s="230"/>
      <c r="I16" s="91"/>
      <c r="J16" s="91"/>
      <c r="K16" s="91"/>
      <c r="L16" s="91"/>
      <c r="M16" s="91"/>
      <c r="N16" s="91"/>
      <c r="O16" s="91"/>
      <c r="P16" s="91"/>
      <c r="Q16" s="91"/>
      <c r="R16" s="91"/>
      <c r="S16" s="91"/>
      <c r="T16" s="91"/>
      <c r="U16" s="91"/>
      <c r="V16" s="95"/>
      <c r="W16" s="95"/>
      <c r="X16" s="95"/>
      <c r="Y16" s="95"/>
      <c r="Z16" s="95"/>
      <c r="AA16" s="95"/>
      <c r="AB16" s="95"/>
      <c r="AC16" s="95"/>
      <c r="AD16" s="91"/>
      <c r="AE16" s="95"/>
      <c r="AF16" s="95"/>
      <c r="AG16" s="95"/>
      <c r="AH16" s="95"/>
      <c r="AI16" s="95"/>
      <c r="AJ16" s="95"/>
    </row>
    <row r="17" spans="1:32" s="95" customFormat="1">
      <c r="A17" s="91"/>
      <c r="B17" s="108" t="s">
        <v>42</v>
      </c>
      <c r="C17" s="109"/>
      <c r="D17" s="108"/>
      <c r="E17" s="108"/>
      <c r="F17" s="108"/>
      <c r="G17" s="108"/>
      <c r="H17" s="108"/>
      <c r="I17" s="91"/>
      <c r="J17" s="91"/>
      <c r="K17" s="91"/>
      <c r="L17" s="91"/>
      <c r="M17" s="91"/>
      <c r="N17" s="91"/>
      <c r="O17" s="91"/>
      <c r="P17" s="91"/>
      <c r="Q17" s="91"/>
      <c r="R17" s="91"/>
      <c r="S17" s="91"/>
      <c r="T17" s="91"/>
      <c r="U17" s="91"/>
      <c r="AD17" s="91"/>
    </row>
    <row r="18" spans="1:32" s="95" customFormat="1" ht="15">
      <c r="A18" s="91"/>
      <c r="B18" s="110"/>
      <c r="C18" s="110" t="str">
        <f>IF(SUM(W7:AB7)&gt;1, "ERROR - More than 1  compressor has been selected as trim compressors", IF(SUM(W7:AB7)&lt;1, "Warning - No trim compressor selected; all compressors will split the savings",  ""))</f>
        <v>Warning - No trim compressor selected; all compressors will split the savings</v>
      </c>
      <c r="D18" s="91"/>
      <c r="E18" s="91"/>
      <c r="F18" s="91"/>
      <c r="G18" s="91"/>
      <c r="H18" s="91"/>
      <c r="I18" s="91"/>
      <c r="J18" s="91"/>
      <c r="K18" s="91"/>
      <c r="L18" s="91"/>
      <c r="M18" s="91"/>
      <c r="N18" s="91"/>
      <c r="O18" s="91"/>
      <c r="P18" s="91"/>
      <c r="Q18" s="91"/>
      <c r="R18" s="91"/>
      <c r="S18" s="91"/>
      <c r="T18" s="91"/>
      <c r="U18" s="91"/>
      <c r="V18" s="111" t="s">
        <v>178</v>
      </c>
      <c r="W18" s="111"/>
      <c r="X18" s="111"/>
      <c r="Y18" s="111"/>
      <c r="Z18" s="111"/>
      <c r="AA18" s="111"/>
      <c r="AB18" s="111"/>
      <c r="AC18" s="111"/>
      <c r="AD18" s="91"/>
    </row>
    <row r="19" spans="1:32" s="95" customFormat="1" ht="15">
      <c r="A19" s="91"/>
      <c r="B19" s="110"/>
      <c r="C19" s="110"/>
      <c r="E19" s="91"/>
      <c r="F19" s="91"/>
      <c r="G19" s="91"/>
      <c r="H19" s="91"/>
      <c r="I19" s="91"/>
      <c r="J19" s="91"/>
      <c r="K19" s="91"/>
      <c r="L19" s="91"/>
      <c r="M19" s="91"/>
      <c r="N19" s="91"/>
      <c r="O19" s="91"/>
      <c r="P19" s="91"/>
      <c r="Q19" s="91"/>
      <c r="R19" s="91"/>
      <c r="S19" s="91"/>
      <c r="T19" s="91"/>
      <c r="U19" s="91"/>
      <c r="V19" s="102" t="s">
        <v>47</v>
      </c>
      <c r="W19" s="112">
        <v>10</v>
      </c>
      <c r="X19" s="112">
        <v>25</v>
      </c>
      <c r="Y19" s="112">
        <v>50</v>
      </c>
      <c r="Z19" s="112">
        <v>75</v>
      </c>
      <c r="AA19" s="112">
        <v>100</v>
      </c>
      <c r="AB19" s="112">
        <v>125</v>
      </c>
      <c r="AC19" s="112">
        <v>150.00000001000001</v>
      </c>
      <c r="AD19" s="91"/>
    </row>
    <row r="20" spans="1:32" s="95" customFormat="1" ht="15">
      <c r="A20" s="91"/>
      <c r="B20" s="138"/>
      <c r="C20" s="139"/>
      <c r="D20" s="140"/>
      <c r="E20" s="91"/>
      <c r="F20" s="113"/>
      <c r="G20" s="91"/>
      <c r="H20" s="91"/>
      <c r="I20" s="91"/>
      <c r="J20" s="91"/>
      <c r="K20" s="91"/>
      <c r="L20" s="91"/>
      <c r="M20" s="91"/>
      <c r="N20" s="91"/>
      <c r="O20" s="91"/>
      <c r="P20" s="91"/>
      <c r="Q20" s="91"/>
      <c r="R20" s="91"/>
      <c r="S20" s="91"/>
      <c r="T20" s="91"/>
      <c r="U20" s="91"/>
      <c r="V20" s="102" t="s">
        <v>48</v>
      </c>
      <c r="W20" s="114">
        <v>2</v>
      </c>
      <c r="X20" s="114">
        <v>3</v>
      </c>
      <c r="Y20" s="114">
        <v>4</v>
      </c>
      <c r="Z20" s="114">
        <v>5</v>
      </c>
      <c r="AA20" s="114">
        <v>6</v>
      </c>
      <c r="AB20" s="114">
        <v>7</v>
      </c>
      <c r="AC20" s="114">
        <v>8</v>
      </c>
      <c r="AD20" s="91"/>
    </row>
    <row r="21" spans="1:32" s="95" customFormat="1" ht="15">
      <c r="A21" s="91"/>
      <c r="B21" s="141" t="s">
        <v>87</v>
      </c>
      <c r="C21" s="234" t="s">
        <v>46</v>
      </c>
      <c r="D21" s="234" t="s">
        <v>230</v>
      </c>
      <c r="E21" s="94"/>
      <c r="F21" s="113"/>
      <c r="G21" s="113"/>
      <c r="H21" s="91"/>
      <c r="I21" s="91"/>
      <c r="J21" s="91"/>
      <c r="K21" s="91"/>
      <c r="L21" s="91"/>
      <c r="M21" s="91"/>
      <c r="N21" s="91"/>
      <c r="O21" s="91"/>
      <c r="P21" s="91"/>
      <c r="Q21" s="91"/>
      <c r="R21" s="91"/>
      <c r="S21" s="91"/>
      <c r="T21" s="91"/>
      <c r="U21" s="91"/>
      <c r="V21" s="115" t="s">
        <v>49</v>
      </c>
      <c r="W21" s="351" t="s">
        <v>191</v>
      </c>
      <c r="X21" s="351"/>
      <c r="Y21" s="351"/>
      <c r="Z21" s="351"/>
      <c r="AA21" s="351"/>
      <c r="AB21" s="351"/>
      <c r="AC21" s="351"/>
      <c r="AD21" s="91"/>
    </row>
    <row r="22" spans="1:32" s="95" customFormat="1">
      <c r="A22" s="91"/>
      <c r="B22" s="50" t="s">
        <v>44</v>
      </c>
      <c r="C22" s="231">
        <f>COUNTA('Leak List'!E3:E302)</f>
        <v>0</v>
      </c>
      <c r="D22" s="231">
        <f>COUNTIF('Leak List'!I3:I302, "Y")</f>
        <v>0</v>
      </c>
      <c r="E22" s="116"/>
      <c r="F22" s="113"/>
      <c r="G22" s="113"/>
      <c r="H22" s="91"/>
      <c r="I22" s="91"/>
      <c r="J22" s="91"/>
      <c r="K22" s="91"/>
      <c r="L22" s="91"/>
      <c r="M22" s="91"/>
      <c r="N22" s="91"/>
      <c r="O22" s="91"/>
      <c r="P22" s="91"/>
      <c r="Q22" s="91"/>
      <c r="R22" s="91"/>
      <c r="S22" s="91"/>
      <c r="T22" s="91"/>
      <c r="U22" s="91"/>
      <c r="V22" s="112">
        <v>10</v>
      </c>
      <c r="W22" s="117">
        <v>4.7715556282274842E-2</v>
      </c>
      <c r="X22" s="118">
        <v>8.2889591627310702E-2</v>
      </c>
      <c r="Y22" s="118">
        <v>0.15061273459062274</v>
      </c>
      <c r="Z22" s="118">
        <v>0.2579965226052835</v>
      </c>
      <c r="AA22" s="118">
        <v>0.35198814422226316</v>
      </c>
      <c r="AB22" s="118">
        <v>0.43745158624226305</v>
      </c>
      <c r="AC22" s="118">
        <v>0.55457009834973625</v>
      </c>
      <c r="AD22" s="91"/>
    </row>
    <row r="23" spans="1:32" s="95" customFormat="1">
      <c r="A23" s="91"/>
      <c r="B23" s="50" t="s">
        <v>189</v>
      </c>
      <c r="C23" s="232">
        <f>SUM('Leak List'!H3:H302)</f>
        <v>0</v>
      </c>
      <c r="D23" s="232">
        <f>SUMIF('Leak List'!I3:I302, "Y", 'Leak List'!H3:H302)</f>
        <v>0</v>
      </c>
      <c r="E23" s="119"/>
      <c r="F23" s="113"/>
      <c r="G23" s="113"/>
      <c r="H23" s="91"/>
      <c r="I23" s="91"/>
      <c r="J23" s="91"/>
      <c r="K23" s="91"/>
      <c r="L23" s="91"/>
      <c r="M23" s="91"/>
      <c r="N23" s="91"/>
      <c r="O23" s="91"/>
      <c r="P23" s="91"/>
      <c r="Q23" s="91"/>
      <c r="R23" s="91"/>
      <c r="S23" s="91"/>
      <c r="T23" s="91"/>
      <c r="U23" s="91"/>
      <c r="V23" s="112">
        <v>20</v>
      </c>
      <c r="W23" s="117">
        <v>0.20126992294282031</v>
      </c>
      <c r="X23" s="118">
        <v>0.31334736478227943</v>
      </c>
      <c r="Y23" s="118">
        <v>0.48478456231571143</v>
      </c>
      <c r="Z23" s="118">
        <v>0.72861243659769048</v>
      </c>
      <c r="AA23" s="118">
        <v>0.92915986370490733</v>
      </c>
      <c r="AB23" s="118">
        <v>1.107337702197005</v>
      </c>
      <c r="AC23" s="118">
        <v>1.338522820267753</v>
      </c>
      <c r="AD23" s="91"/>
    </row>
    <row r="24" spans="1:32" s="95" customFormat="1">
      <c r="A24" s="91"/>
      <c r="B24" s="51" t="s">
        <v>43</v>
      </c>
      <c r="C24" s="233">
        <f>IF(SUM(W7:AB7)&gt;1, "ERROR", SUM(W10:AB11))</f>
        <v>0</v>
      </c>
      <c r="D24" s="233">
        <f>C24</f>
        <v>0</v>
      </c>
      <c r="E24" s="113"/>
      <c r="F24" s="113"/>
      <c r="G24" s="113"/>
      <c r="H24" s="113"/>
      <c r="I24" s="91"/>
      <c r="J24" s="91"/>
      <c r="K24" s="91"/>
      <c r="L24" s="91"/>
      <c r="M24" s="91"/>
      <c r="N24" s="91"/>
      <c r="O24" s="91"/>
      <c r="P24" s="91"/>
      <c r="Q24" s="91"/>
      <c r="R24" s="91"/>
      <c r="S24" s="91"/>
      <c r="T24" s="91"/>
      <c r="U24" s="91"/>
      <c r="V24" s="112">
        <v>30</v>
      </c>
      <c r="W24" s="118">
        <v>0.46714315426892838</v>
      </c>
      <c r="X24" s="118">
        <v>0.68211425744288334</v>
      </c>
      <c r="Y24" s="118">
        <v>0.96056484886327442</v>
      </c>
      <c r="Z24" s="118">
        <v>1.3373530352203213</v>
      </c>
      <c r="AA24" s="118">
        <v>1.6394140049228731</v>
      </c>
      <c r="AB24" s="118">
        <v>1.9064471257582976</v>
      </c>
      <c r="AC24" s="118">
        <v>2.241160648653159</v>
      </c>
      <c r="AD24" s="91"/>
    </row>
    <row r="25" spans="1:32" s="95" customFormat="1" ht="15">
      <c r="A25" s="91"/>
      <c r="B25" s="93"/>
      <c r="C25" s="235"/>
      <c r="D25" s="236"/>
      <c r="E25" s="91"/>
      <c r="F25" s="91"/>
      <c r="G25" s="91"/>
      <c r="H25" s="91"/>
      <c r="I25" s="91"/>
      <c r="J25" s="91"/>
      <c r="K25" s="91"/>
      <c r="L25" s="91"/>
      <c r="M25" s="91"/>
      <c r="N25" s="91"/>
      <c r="O25" s="91"/>
      <c r="P25" s="91"/>
      <c r="Q25" s="91"/>
      <c r="R25" s="91"/>
      <c r="S25" s="91"/>
      <c r="T25" s="91"/>
      <c r="U25" s="91"/>
      <c r="V25" s="112">
        <v>40</v>
      </c>
      <c r="W25" s="118">
        <v>0.84898060585866386</v>
      </c>
      <c r="X25" s="118">
        <v>1.1845464441116667</v>
      </c>
      <c r="Y25" s="118">
        <v>1.5603997397592453</v>
      </c>
      <c r="Z25" s="118">
        <v>2.0576869695915527</v>
      </c>
      <c r="AA25" s="118">
        <v>2.4527475328116926</v>
      </c>
      <c r="AB25" s="118">
        <v>2.8030456975594764</v>
      </c>
      <c r="AC25" s="118">
        <v>3.2306886824750003</v>
      </c>
      <c r="AD25" s="91"/>
      <c r="AF25" s="120"/>
    </row>
    <row r="26" spans="1:32" s="95" customFormat="1" ht="15">
      <c r="A26" s="91"/>
      <c r="B26" s="141" t="s">
        <v>88</v>
      </c>
      <c r="C26" s="234" t="s">
        <v>46</v>
      </c>
      <c r="D26" s="234" t="s">
        <v>230</v>
      </c>
      <c r="E26" s="113"/>
      <c r="F26" s="94"/>
      <c r="G26" s="91"/>
      <c r="H26" s="91"/>
      <c r="I26" s="91"/>
      <c r="J26" s="91"/>
      <c r="K26" s="91"/>
      <c r="L26" s="91"/>
      <c r="M26" s="91"/>
      <c r="N26" s="91"/>
      <c r="O26" s="91"/>
      <c r="P26" s="91"/>
      <c r="Q26" s="91"/>
      <c r="R26" s="91"/>
      <c r="S26" s="91"/>
      <c r="T26" s="91"/>
      <c r="U26" s="91"/>
      <c r="V26" s="112">
        <v>50</v>
      </c>
      <c r="W26" s="118">
        <v>1.3494012320089792</v>
      </c>
      <c r="X26" s="118">
        <v>1.8174980489261097</v>
      </c>
      <c r="Y26" s="118">
        <v>2.2733934591944887</v>
      </c>
      <c r="Z26" s="118">
        <v>2.8742935801878344</v>
      </c>
      <c r="AA26" s="118">
        <v>3.3524756316410711</v>
      </c>
      <c r="AB26" s="118">
        <v>3.7798964668910449</v>
      </c>
      <c r="AC26" s="118">
        <v>4.2902946403971871</v>
      </c>
      <c r="AD26" s="91"/>
      <c r="AE26" s="120"/>
      <c r="AF26" s="120"/>
    </row>
    <row r="27" spans="1:32" s="95" customFormat="1" ht="15">
      <c r="A27" s="91"/>
      <c r="B27" s="121" t="s">
        <v>179</v>
      </c>
      <c r="C27" s="237">
        <f>SUM($W$12:$AB$13)*C23</f>
        <v>0</v>
      </c>
      <c r="D27" s="237">
        <f>SUM($W$12:$AB$13)*D23</f>
        <v>0</v>
      </c>
      <c r="E27" s="122"/>
      <c r="F27" s="91"/>
      <c r="G27" s="91"/>
      <c r="H27" s="91"/>
      <c r="I27" s="91"/>
      <c r="J27" s="91"/>
      <c r="K27" s="91"/>
      <c r="L27" s="91"/>
      <c r="M27" s="91"/>
      <c r="N27" s="91"/>
      <c r="O27" s="91"/>
      <c r="P27" s="91"/>
      <c r="Q27" s="91"/>
      <c r="R27" s="91"/>
      <c r="S27" s="91"/>
      <c r="T27" s="91"/>
      <c r="U27" s="91"/>
      <c r="V27" s="112">
        <v>60</v>
      </c>
      <c r="W27" s="118">
        <v>1.9704656927137214</v>
      </c>
      <c r="X27" s="118">
        <v>2.5785952235253355</v>
      </c>
      <c r="Y27" s="118">
        <v>3.0918169774804221</v>
      </c>
      <c r="Z27" s="118">
        <v>3.7768418106703621</v>
      </c>
      <c r="AA27" s="118">
        <v>4.3276392070983434</v>
      </c>
      <c r="AB27" s="118">
        <v>4.8258615261441751</v>
      </c>
      <c r="AC27" s="118">
        <v>5.4093155780218476</v>
      </c>
      <c r="AD27" s="91"/>
    </row>
    <row r="28" spans="1:32" s="95" customFormat="1" ht="15">
      <c r="A28" s="91"/>
      <c r="B28" s="121" t="s">
        <v>180</v>
      </c>
      <c r="C28" s="238">
        <f>C23*C24</f>
        <v>0</v>
      </c>
      <c r="D28" s="238">
        <f>D23*D24</f>
        <v>0</v>
      </c>
      <c r="E28" s="123"/>
      <c r="F28" s="91"/>
      <c r="G28" s="91"/>
      <c r="H28" s="91"/>
      <c r="I28" s="91"/>
      <c r="J28" s="91"/>
      <c r="K28" s="91"/>
      <c r="L28" s="91"/>
      <c r="M28" s="91"/>
      <c r="N28" s="91"/>
      <c r="O28" s="91"/>
      <c r="P28" s="91"/>
      <c r="Q28" s="91"/>
      <c r="R28" s="91"/>
      <c r="S28" s="91"/>
      <c r="T28" s="91"/>
      <c r="U28" s="91"/>
      <c r="V28" s="112">
        <v>70</v>
      </c>
      <c r="W28" s="118">
        <v>2.7138796296335514</v>
      </c>
      <c r="X28" s="118">
        <v>3.4659364050156705</v>
      </c>
      <c r="Y28" s="118">
        <v>4.0097707023520286</v>
      </c>
      <c r="Z28" s="118">
        <v>4.7577508631253966</v>
      </c>
      <c r="AA28" s="118">
        <v>5.3703591526600825</v>
      </c>
      <c r="AB28" s="118">
        <v>5.9330343054010317</v>
      </c>
      <c r="AC28" s="118">
        <v>6.5802906659602121</v>
      </c>
      <c r="AD28" s="91"/>
    </row>
    <row r="29" spans="1:32" s="95" customFormat="1">
      <c r="A29" s="91"/>
      <c r="B29" s="196"/>
      <c r="C29" s="235"/>
      <c r="D29" s="239"/>
      <c r="E29" s="124"/>
      <c r="F29" s="91"/>
      <c r="G29" s="91"/>
      <c r="H29" s="91"/>
      <c r="I29" s="91"/>
      <c r="J29" s="91"/>
      <c r="K29" s="91"/>
      <c r="L29" s="91"/>
      <c r="M29" s="91"/>
      <c r="N29" s="91"/>
      <c r="O29" s="91"/>
      <c r="P29" s="91"/>
      <c r="Q29" s="91"/>
      <c r="R29" s="91"/>
      <c r="S29" s="91"/>
      <c r="T29" s="91"/>
      <c r="U29" s="91"/>
      <c r="V29" s="112">
        <v>80</v>
      </c>
      <c r="W29" s="118">
        <v>3.5811017293871092</v>
      </c>
      <c r="X29" s="118">
        <v>4.4779386583720973</v>
      </c>
      <c r="Y29" s="118">
        <v>5.0225348270373482</v>
      </c>
      <c r="Z29" s="118">
        <v>5.8111493191060379</v>
      </c>
      <c r="AA29" s="118">
        <v>6.4746344463545009</v>
      </c>
      <c r="AB29" s="118">
        <v>7.0954553132417821</v>
      </c>
      <c r="AC29" s="118">
        <v>7.7976626210856832</v>
      </c>
      <c r="AD29" s="91"/>
    </row>
    <row r="30" spans="1:32" s="95" customFormat="1" hidden="1">
      <c r="A30" s="91"/>
      <c r="B30" s="196"/>
      <c r="C30" s="235"/>
      <c r="D30" s="239"/>
      <c r="E30" s="124"/>
      <c r="F30" s="91"/>
      <c r="G30" s="91"/>
      <c r="H30" s="91"/>
      <c r="I30" s="91"/>
      <c r="J30" s="91"/>
      <c r="K30" s="91"/>
      <c r="L30" s="91"/>
      <c r="M30" s="91"/>
      <c r="N30" s="91"/>
      <c r="O30" s="91"/>
      <c r="P30" s="91"/>
      <c r="Q30" s="91"/>
      <c r="R30" s="91"/>
      <c r="S30" s="91"/>
      <c r="T30" s="91"/>
      <c r="U30" s="91"/>
      <c r="V30" s="112">
        <v>90</v>
      </c>
      <c r="W30" s="118">
        <v>4.5734084140058169</v>
      </c>
      <c r="X30" s="118">
        <v>5.6132483110648446</v>
      </c>
      <c r="Y30" s="118">
        <v>6.1262072651403328</v>
      </c>
      <c r="Z30" s="118">
        <v>6.9323149116598994</v>
      </c>
      <c r="AA30" s="118">
        <v>7.6357068374442632</v>
      </c>
      <c r="AB30" s="118">
        <v>8.3084408826426088</v>
      </c>
      <c r="AC30" s="118">
        <v>9.0571076010373943</v>
      </c>
      <c r="AD30" s="91"/>
    </row>
    <row r="31" spans="1:32" s="95" customFormat="1" hidden="1">
      <c r="A31" s="91"/>
      <c r="B31" s="196"/>
      <c r="C31" s="235"/>
      <c r="D31" s="239"/>
      <c r="E31" s="124"/>
      <c r="F31" s="91"/>
      <c r="G31" s="91"/>
      <c r="H31" s="91"/>
      <c r="I31" s="91"/>
      <c r="J31" s="91"/>
      <c r="K31" s="91"/>
      <c r="L31" s="91"/>
      <c r="M31" s="91"/>
      <c r="N31" s="91"/>
      <c r="O31" s="91"/>
      <c r="P31" s="91"/>
      <c r="Q31" s="91"/>
      <c r="R31" s="91"/>
      <c r="S31" s="91"/>
      <c r="T31" s="91"/>
      <c r="U31" s="91"/>
      <c r="V31" s="112">
        <v>100.00000000999999</v>
      </c>
      <c r="W31" s="118">
        <v>5.6919357783173439</v>
      </c>
      <c r="X31" s="118">
        <v>6.8706844001423359</v>
      </c>
      <c r="Y31" s="118">
        <v>7.3174825228597964</v>
      </c>
      <c r="Z31" s="118">
        <v>8.1173421556607988</v>
      </c>
      <c r="AA31" s="118">
        <v>8.8496895480737674</v>
      </c>
      <c r="AB31" s="118">
        <v>9.568194515293607</v>
      </c>
      <c r="AC31" s="118">
        <v>10.35515131258034</v>
      </c>
      <c r="AD31" s="91"/>
    </row>
    <row r="32" spans="1:32" s="95" customFormat="1" hidden="1">
      <c r="A32" s="91"/>
      <c r="B32" s="196"/>
      <c r="C32" s="235"/>
      <c r="D32" s="239"/>
      <c r="E32" s="124"/>
      <c r="F32" s="91"/>
      <c r="G32" s="91"/>
      <c r="H32" s="91"/>
      <c r="I32" s="91"/>
      <c r="J32" s="91"/>
      <c r="K32" s="91"/>
      <c r="L32" s="91"/>
      <c r="M32" s="91"/>
      <c r="N32" s="91"/>
      <c r="O32" s="91"/>
      <c r="P32" s="91"/>
      <c r="Q32" s="91"/>
      <c r="R32" s="91"/>
      <c r="S32" s="91"/>
      <c r="T32" s="91"/>
      <c r="U32" s="91"/>
      <c r="V32" s="125" t="s">
        <v>196</v>
      </c>
      <c r="W32" s="91"/>
      <c r="X32" s="91"/>
      <c r="Y32" s="91"/>
      <c r="Z32" s="91"/>
      <c r="AA32" s="91"/>
      <c r="AB32" s="91"/>
      <c r="AC32" s="91"/>
      <c r="AD32" s="91"/>
    </row>
    <row r="33" spans="1:36" ht="28.5" hidden="1">
      <c r="A33" s="91"/>
      <c r="B33" s="196"/>
      <c r="C33" s="235"/>
      <c r="D33" s="239"/>
      <c r="E33" s="124"/>
      <c r="F33" s="91"/>
      <c r="G33" s="91"/>
      <c r="H33" s="91"/>
      <c r="I33" s="91"/>
      <c r="J33" s="91"/>
      <c r="K33" s="91"/>
      <c r="L33" s="91"/>
      <c r="M33" s="91"/>
      <c r="N33" s="91"/>
      <c r="O33" s="91"/>
      <c r="P33" s="91"/>
      <c r="Q33" s="91"/>
      <c r="R33" s="91"/>
      <c r="S33" s="91"/>
      <c r="T33" s="91"/>
      <c r="U33" s="91"/>
      <c r="V33" s="126" t="s">
        <v>6</v>
      </c>
      <c r="W33" s="126"/>
      <c r="X33" s="126"/>
      <c r="Y33" s="127" t="s">
        <v>50</v>
      </c>
      <c r="Z33" s="91"/>
      <c r="AA33" s="91"/>
      <c r="AB33" s="91"/>
      <c r="AC33" s="91"/>
      <c r="AD33" s="91"/>
      <c r="AE33" s="95"/>
      <c r="AF33" s="95"/>
      <c r="AG33" s="95"/>
      <c r="AH33" s="95"/>
      <c r="AI33" s="95"/>
      <c r="AJ33" s="95"/>
    </row>
    <row r="34" spans="1:36" hidden="1">
      <c r="A34" s="91"/>
      <c r="B34" s="196"/>
      <c r="C34" s="235"/>
      <c r="D34" s="239"/>
      <c r="E34" s="124"/>
      <c r="F34" s="91"/>
      <c r="G34" s="91"/>
      <c r="H34" s="91"/>
      <c r="I34" s="91"/>
      <c r="J34" s="91"/>
      <c r="K34" s="91"/>
      <c r="L34" s="91"/>
      <c r="M34" s="91"/>
      <c r="N34" s="91"/>
      <c r="O34" s="91"/>
      <c r="P34" s="91"/>
      <c r="Q34" s="91"/>
      <c r="R34" s="91"/>
      <c r="S34" s="91"/>
      <c r="T34" s="91"/>
      <c r="U34" s="91"/>
      <c r="V34" s="128" t="s">
        <v>51</v>
      </c>
      <c r="W34" s="128"/>
      <c r="X34" s="128"/>
      <c r="Y34" s="129">
        <v>1</v>
      </c>
      <c r="Z34" s="91"/>
      <c r="AA34" s="91"/>
      <c r="AB34" s="91"/>
      <c r="AC34" s="91"/>
      <c r="AD34" s="91"/>
      <c r="AE34" s="95"/>
      <c r="AF34" s="95"/>
      <c r="AG34" s="95"/>
      <c r="AH34" s="95"/>
      <c r="AI34" s="95"/>
      <c r="AJ34" s="95"/>
    </row>
    <row r="35" spans="1:36" hidden="1">
      <c r="A35" s="91"/>
      <c r="B35" s="196"/>
      <c r="C35" s="235"/>
      <c r="D35" s="239"/>
      <c r="E35" s="124"/>
      <c r="F35" s="91"/>
      <c r="G35" s="91"/>
      <c r="H35" s="91"/>
      <c r="I35" s="91"/>
      <c r="J35" s="91"/>
      <c r="K35" s="91"/>
      <c r="L35" s="91"/>
      <c r="M35" s="91"/>
      <c r="N35" s="91"/>
      <c r="O35" s="91"/>
      <c r="P35" s="91"/>
      <c r="Q35" s="91"/>
      <c r="R35" s="91"/>
      <c r="S35" s="91"/>
      <c r="T35" s="91"/>
      <c r="U35" s="91"/>
      <c r="V35" s="130" t="s">
        <v>52</v>
      </c>
      <c r="W35" s="131"/>
      <c r="X35" s="131"/>
      <c r="Y35" s="132">
        <v>0.83</v>
      </c>
      <c r="Z35" s="91"/>
      <c r="AA35" s="91"/>
      <c r="AB35" s="91"/>
      <c r="AC35" s="91"/>
      <c r="AD35" s="91"/>
      <c r="AE35" s="95"/>
      <c r="AF35" s="95"/>
      <c r="AG35" s="95"/>
      <c r="AH35" s="95"/>
      <c r="AI35" s="95"/>
      <c r="AJ35" s="95"/>
    </row>
    <row r="36" spans="1:36" hidden="1">
      <c r="A36" s="91"/>
      <c r="B36" s="196"/>
      <c r="C36" s="235"/>
      <c r="D36" s="239"/>
      <c r="E36" s="124"/>
      <c r="F36" s="91"/>
      <c r="G36" s="91"/>
      <c r="H36" s="91"/>
      <c r="I36" s="91"/>
      <c r="J36" s="91"/>
      <c r="K36" s="91"/>
      <c r="L36" s="91"/>
      <c r="M36" s="91"/>
      <c r="N36" s="91"/>
      <c r="O36" s="91"/>
      <c r="P36" s="91"/>
      <c r="Q36" s="91"/>
      <c r="R36" s="91"/>
      <c r="S36" s="91"/>
      <c r="T36" s="91"/>
      <c r="U36" s="91"/>
      <c r="V36" s="130" t="s">
        <v>53</v>
      </c>
      <c r="W36" s="131"/>
      <c r="X36" s="131"/>
      <c r="Y36" s="132">
        <v>0.51</v>
      </c>
      <c r="Z36" s="91"/>
      <c r="AA36" s="91"/>
      <c r="AB36" s="91"/>
      <c r="AC36" s="91"/>
      <c r="AD36" s="91"/>
      <c r="AE36" s="95"/>
      <c r="AF36" s="95"/>
      <c r="AG36" s="95"/>
      <c r="AH36" s="95"/>
      <c r="AI36" s="95"/>
      <c r="AJ36" s="95"/>
    </row>
    <row r="37" spans="1:36" hidden="1">
      <c r="A37" s="91"/>
      <c r="B37" s="196"/>
      <c r="C37" s="235"/>
      <c r="D37" s="239"/>
      <c r="E37" s="124"/>
      <c r="F37" s="91"/>
      <c r="G37" s="91"/>
      <c r="H37" s="91"/>
      <c r="I37" s="91"/>
      <c r="J37" s="91"/>
      <c r="K37" s="91"/>
      <c r="L37" s="91"/>
      <c r="M37" s="91"/>
      <c r="N37" s="91"/>
      <c r="O37" s="91"/>
      <c r="P37" s="91"/>
      <c r="Q37" s="91"/>
      <c r="R37" s="91"/>
      <c r="S37" s="91"/>
      <c r="T37" s="91"/>
      <c r="U37" s="91"/>
      <c r="V37" s="130" t="s">
        <v>54</v>
      </c>
      <c r="W37" s="131"/>
      <c r="X37" s="131"/>
      <c r="Y37" s="132">
        <v>0.62</v>
      </c>
      <c r="Z37" s="91"/>
      <c r="AA37" s="91"/>
      <c r="AB37" s="91"/>
      <c r="AC37" s="91"/>
      <c r="AD37" s="91"/>
      <c r="AE37" s="95"/>
      <c r="AF37" s="95"/>
      <c r="AG37" s="95"/>
      <c r="AH37" s="95"/>
      <c r="AI37" s="95"/>
      <c r="AJ37" s="95"/>
    </row>
    <row r="38" spans="1:36">
      <c r="A38" s="91"/>
      <c r="B38" s="196"/>
      <c r="C38" s="235"/>
      <c r="D38" s="239"/>
      <c r="E38" s="124"/>
      <c r="F38" s="91"/>
      <c r="G38" s="91"/>
      <c r="H38" s="91"/>
      <c r="I38" s="91"/>
      <c r="J38" s="91"/>
      <c r="K38" s="91"/>
      <c r="L38" s="91"/>
      <c r="M38" s="91"/>
      <c r="N38" s="91"/>
      <c r="O38" s="91"/>
      <c r="P38" s="91"/>
      <c r="Q38" s="91"/>
      <c r="R38" s="91"/>
      <c r="S38" s="91"/>
      <c r="T38" s="91"/>
      <c r="U38" s="91"/>
      <c r="V38" s="130" t="s">
        <v>55</v>
      </c>
      <c r="W38" s="131"/>
      <c r="X38" s="131"/>
      <c r="Y38" s="132">
        <v>0.72</v>
      </c>
      <c r="Z38" s="91"/>
      <c r="AA38" s="91"/>
      <c r="AB38" s="91"/>
      <c r="AC38" s="91"/>
      <c r="AD38" s="91"/>
      <c r="AE38" s="95"/>
      <c r="AF38" s="95"/>
      <c r="AG38" s="95"/>
      <c r="AH38" s="95"/>
      <c r="AI38" s="95"/>
      <c r="AJ38" s="95"/>
    </row>
    <row r="39" spans="1:36" ht="15.75" customHeight="1">
      <c r="A39" s="91"/>
      <c r="B39" s="346"/>
      <c r="C39" s="347"/>
      <c r="D39" s="348"/>
      <c r="E39" s="124"/>
      <c r="F39" s="91"/>
      <c r="G39" s="91"/>
      <c r="H39" s="91"/>
      <c r="I39" s="91"/>
      <c r="J39" s="91"/>
      <c r="K39" s="91"/>
      <c r="L39" s="91"/>
      <c r="M39" s="91"/>
      <c r="N39" s="91"/>
      <c r="O39" s="91"/>
      <c r="P39" s="91"/>
      <c r="Q39" s="91"/>
      <c r="R39" s="91"/>
      <c r="S39" s="91"/>
      <c r="T39" s="91"/>
      <c r="U39" s="91"/>
      <c r="V39" s="130" t="s">
        <v>56</v>
      </c>
      <c r="W39" s="131"/>
      <c r="X39" s="131"/>
      <c r="Y39" s="132">
        <v>0.75</v>
      </c>
      <c r="Z39" s="91"/>
      <c r="AA39" s="91"/>
      <c r="AB39" s="91"/>
      <c r="AC39" s="91"/>
      <c r="AD39" s="91"/>
      <c r="AE39" s="95"/>
      <c r="AF39" s="95"/>
      <c r="AG39" s="95"/>
      <c r="AH39" s="95"/>
      <c r="AI39" s="95"/>
      <c r="AJ39" s="95"/>
    </row>
    <row r="40" spans="1:36" ht="15">
      <c r="A40" s="95"/>
      <c r="B40" s="141" t="s">
        <v>181</v>
      </c>
      <c r="C40" s="234" t="s">
        <v>46</v>
      </c>
      <c r="D40" s="234" t="s">
        <v>230</v>
      </c>
      <c r="E40" s="95"/>
      <c r="F40" s="95"/>
      <c r="G40" s="95"/>
      <c r="H40" s="95"/>
      <c r="I40" s="95"/>
      <c r="J40" s="95"/>
      <c r="K40" s="95"/>
      <c r="L40" s="95"/>
      <c r="M40" s="95"/>
      <c r="N40" s="91"/>
      <c r="O40" s="91"/>
      <c r="P40" s="91"/>
      <c r="Q40" s="91"/>
      <c r="R40" s="91"/>
      <c r="S40" s="91"/>
      <c r="T40" s="91"/>
      <c r="U40" s="91"/>
      <c r="V40" s="130" t="s">
        <v>57</v>
      </c>
      <c r="W40" s="131"/>
      <c r="X40" s="131"/>
      <c r="Y40" s="132">
        <v>0.8</v>
      </c>
      <c r="Z40" s="91"/>
      <c r="AA40" s="91"/>
      <c r="AB40" s="91"/>
      <c r="AC40" s="91"/>
      <c r="AD40" s="95"/>
      <c r="AE40" s="95"/>
      <c r="AF40" s="95"/>
      <c r="AG40" s="95"/>
      <c r="AH40" s="95"/>
      <c r="AI40" s="95"/>
      <c r="AJ40" s="95"/>
    </row>
    <row r="41" spans="1:36">
      <c r="A41" s="95"/>
      <c r="B41" s="50" t="s">
        <v>182</v>
      </c>
      <c r="C41" s="240">
        <f>SUM('Leak List'!M3:M302)</f>
        <v>0</v>
      </c>
      <c r="D41" s="240">
        <f>SUMIF('Leak List'!I3:I302, "Y", 'Leak List'!M3:M302)</f>
        <v>0</v>
      </c>
      <c r="E41" s="95"/>
      <c r="F41" s="95"/>
      <c r="G41" s="95"/>
      <c r="H41" s="95"/>
      <c r="I41" s="95"/>
      <c r="J41" s="95"/>
      <c r="K41" s="95"/>
      <c r="L41" s="95"/>
      <c r="M41" s="95"/>
      <c r="N41" s="95"/>
      <c r="O41" s="95"/>
      <c r="P41" s="95"/>
      <c r="Q41" s="95"/>
      <c r="R41" s="95"/>
      <c r="S41" s="95"/>
      <c r="T41" s="95"/>
      <c r="U41" s="91"/>
      <c r="V41" s="130" t="s">
        <v>58</v>
      </c>
      <c r="W41" s="131"/>
      <c r="X41" s="131"/>
      <c r="Y41" s="132">
        <v>0.3</v>
      </c>
      <c r="Z41" s="91"/>
      <c r="AA41" s="91"/>
      <c r="AB41" s="91"/>
      <c r="AC41" s="91"/>
      <c r="AD41" s="95"/>
      <c r="AE41" s="95"/>
      <c r="AF41" s="95"/>
      <c r="AG41" s="95"/>
      <c r="AH41" s="95"/>
      <c r="AI41" s="95"/>
      <c r="AJ41" s="95"/>
    </row>
    <row r="42" spans="1:36">
      <c r="A42" s="95"/>
      <c r="B42" s="50" t="s">
        <v>183</v>
      </c>
      <c r="C42" s="241" t="str">
        <f>IFERROR(C41/C22,"")</f>
        <v/>
      </c>
      <c r="D42" s="241" t="str">
        <f>IFERROR(D41/D22,"")</f>
        <v/>
      </c>
      <c r="E42" s="95"/>
      <c r="F42" s="95"/>
      <c r="G42" s="95"/>
      <c r="H42" s="95"/>
      <c r="I42" s="95"/>
      <c r="J42" s="95"/>
      <c r="K42" s="95"/>
      <c r="L42" s="95"/>
      <c r="M42" s="95"/>
      <c r="N42" s="95"/>
      <c r="O42" s="95"/>
      <c r="P42" s="95"/>
      <c r="Q42" s="95"/>
      <c r="R42" s="95"/>
      <c r="S42" s="95"/>
      <c r="T42" s="95"/>
      <c r="U42" s="91"/>
      <c r="V42" s="130" t="s">
        <v>59</v>
      </c>
      <c r="W42" s="131"/>
      <c r="X42" s="131"/>
      <c r="Y42" s="132">
        <v>0.33</v>
      </c>
      <c r="Z42" s="91"/>
      <c r="AA42" s="91"/>
      <c r="AB42" s="91"/>
      <c r="AC42" s="91"/>
      <c r="AD42" s="95"/>
      <c r="AE42" s="95"/>
      <c r="AF42" s="95"/>
      <c r="AG42" s="95"/>
      <c r="AH42" s="95"/>
      <c r="AI42" s="95"/>
      <c r="AJ42" s="95"/>
    </row>
    <row r="43" spans="1:36">
      <c r="A43" s="95"/>
      <c r="B43" s="50" t="s">
        <v>190</v>
      </c>
      <c r="C43" s="241" t="str">
        <f>IFERROR(C41/C23,"")</f>
        <v/>
      </c>
      <c r="D43" s="241" t="str">
        <f>IFERROR(D41/D23,"")</f>
        <v/>
      </c>
      <c r="E43" s="95"/>
      <c r="F43" s="95"/>
      <c r="G43" s="95"/>
      <c r="H43" s="95"/>
      <c r="I43" s="95"/>
      <c r="J43" s="95"/>
      <c r="K43" s="95"/>
      <c r="L43" s="95"/>
      <c r="M43" s="95"/>
      <c r="N43" s="95"/>
      <c r="O43" s="95"/>
      <c r="P43" s="95"/>
      <c r="Q43" s="95"/>
      <c r="R43" s="95"/>
      <c r="S43" s="95"/>
      <c r="T43" s="95"/>
      <c r="U43" s="91"/>
      <c r="V43" s="130" t="s">
        <v>60</v>
      </c>
      <c r="W43" s="131"/>
      <c r="X43" s="131"/>
      <c r="Y43" s="132">
        <v>0.62</v>
      </c>
      <c r="Z43" s="91"/>
      <c r="AA43" s="91"/>
      <c r="AB43" s="91"/>
      <c r="AC43" s="91"/>
      <c r="AD43" s="95"/>
      <c r="AE43" s="95"/>
      <c r="AF43" s="95"/>
      <c r="AG43" s="95"/>
      <c r="AH43" s="95"/>
      <c r="AI43" s="95"/>
      <c r="AJ43" s="95"/>
    </row>
    <row r="44" spans="1:36">
      <c r="A44" s="95"/>
      <c r="B44" s="50" t="s">
        <v>184</v>
      </c>
      <c r="C44" s="241" t="str">
        <f>IFERROR(C41/C27,"")</f>
        <v/>
      </c>
      <c r="D44" s="241" t="str">
        <f>IFERROR(D41/D27,"")</f>
        <v/>
      </c>
      <c r="E44" s="95"/>
      <c r="F44" s="95"/>
      <c r="G44" s="95"/>
      <c r="H44" s="95"/>
      <c r="I44" s="95"/>
      <c r="J44" s="95"/>
      <c r="K44" s="95"/>
      <c r="L44" s="95"/>
      <c r="M44" s="95"/>
      <c r="N44" s="95"/>
      <c r="O44" s="95"/>
      <c r="P44" s="95"/>
      <c r="Q44" s="95"/>
      <c r="R44" s="95"/>
      <c r="S44" s="95"/>
      <c r="T44" s="95"/>
      <c r="U44" s="91"/>
      <c r="V44" s="130" t="s">
        <v>61</v>
      </c>
      <c r="W44" s="131"/>
      <c r="X44" s="131"/>
      <c r="Y44" s="132">
        <v>0.95</v>
      </c>
      <c r="Z44" s="91"/>
      <c r="AA44" s="91"/>
      <c r="AB44" s="91"/>
      <c r="AC44" s="91"/>
      <c r="AD44" s="95"/>
      <c r="AE44" s="95"/>
      <c r="AF44" s="95"/>
      <c r="AG44" s="95"/>
      <c r="AH44" s="95"/>
      <c r="AI44" s="95"/>
      <c r="AJ44" s="95"/>
    </row>
    <row r="45" spans="1:36">
      <c r="A45" s="95"/>
      <c r="B45" s="95"/>
      <c r="C45" s="95"/>
      <c r="D45" s="95"/>
      <c r="E45" s="95"/>
      <c r="F45" s="95"/>
      <c r="G45" s="95"/>
      <c r="H45" s="95"/>
      <c r="I45" s="95"/>
      <c r="J45" s="95"/>
      <c r="K45" s="95"/>
      <c r="L45" s="95"/>
      <c r="M45" s="95"/>
      <c r="N45" s="95"/>
      <c r="O45" s="95"/>
      <c r="P45" s="95"/>
      <c r="Q45" s="95"/>
      <c r="R45" s="95"/>
      <c r="S45" s="95"/>
      <c r="T45" s="95"/>
      <c r="U45" s="91"/>
      <c r="V45" s="128" t="s">
        <v>62</v>
      </c>
      <c r="W45" s="128"/>
      <c r="X45" s="128"/>
      <c r="Y45" s="129">
        <v>0.66666666666666674</v>
      </c>
      <c r="Z45" s="91" t="s">
        <v>63</v>
      </c>
      <c r="AA45" s="91"/>
      <c r="AB45" s="91"/>
      <c r="AC45" s="91"/>
      <c r="AD45" s="95"/>
      <c r="AE45" s="95"/>
      <c r="AF45" s="95"/>
      <c r="AG45" s="95"/>
      <c r="AH45" s="95"/>
      <c r="AI45" s="95"/>
      <c r="AJ45" s="95"/>
    </row>
    <row r="46" spans="1:36" hidden="1">
      <c r="A46" s="95"/>
      <c r="B46" s="95"/>
      <c r="C46" s="95"/>
      <c r="D46" s="95"/>
      <c r="E46" s="95"/>
      <c r="F46" s="95"/>
      <c r="G46" s="95"/>
      <c r="H46" s="95"/>
      <c r="I46" s="95"/>
      <c r="J46" s="95"/>
      <c r="K46" s="95"/>
      <c r="L46" s="95"/>
      <c r="M46" s="95"/>
      <c r="N46" s="95"/>
      <c r="O46" s="95"/>
      <c r="P46" s="95"/>
      <c r="Q46" s="95"/>
      <c r="R46" s="95"/>
      <c r="S46" s="95"/>
      <c r="T46" s="95"/>
      <c r="U46" s="91"/>
      <c r="V46" s="128" t="s">
        <v>64</v>
      </c>
      <c r="W46" s="128"/>
      <c r="X46" s="128"/>
      <c r="Y46" s="133">
        <v>0.8666666666666667</v>
      </c>
      <c r="Z46" s="91" t="s">
        <v>63</v>
      </c>
      <c r="AA46" s="91"/>
      <c r="AB46" s="91"/>
      <c r="AC46" s="91"/>
      <c r="AD46" s="95"/>
      <c r="AE46" s="95"/>
      <c r="AF46" s="95"/>
      <c r="AG46" s="95"/>
      <c r="AH46" s="95"/>
      <c r="AI46" s="95"/>
      <c r="AJ46" s="95"/>
    </row>
    <row r="47" spans="1:36" hidden="1">
      <c r="A47" s="95"/>
      <c r="B47" s="95"/>
      <c r="C47" s="95"/>
      <c r="D47" s="95"/>
      <c r="E47" s="95"/>
      <c r="F47" s="95"/>
      <c r="G47" s="95"/>
      <c r="H47" s="95"/>
      <c r="I47" s="95"/>
      <c r="J47" s="95"/>
      <c r="K47" s="95"/>
      <c r="L47" s="95"/>
      <c r="M47" s="95"/>
      <c r="N47" s="95"/>
      <c r="O47" s="95"/>
      <c r="P47" s="95"/>
      <c r="Q47" s="95"/>
      <c r="R47" s="95"/>
      <c r="S47" s="95"/>
      <c r="T47" s="95"/>
      <c r="U47" s="91"/>
      <c r="V47" s="91" t="s">
        <v>65</v>
      </c>
      <c r="W47" s="91"/>
      <c r="X47" s="91"/>
      <c r="Y47" s="91"/>
      <c r="Z47" s="91"/>
      <c r="AA47" s="91"/>
      <c r="AB47" s="91"/>
      <c r="AC47" s="91"/>
      <c r="AD47" s="95"/>
      <c r="AE47" s="95"/>
      <c r="AF47" s="95"/>
      <c r="AG47" s="95"/>
      <c r="AH47" s="95"/>
      <c r="AI47" s="95"/>
      <c r="AJ47" s="95"/>
    </row>
    <row r="48" spans="1:36" hidden="1">
      <c r="A48" s="95"/>
      <c r="B48" s="95"/>
      <c r="C48" s="95"/>
      <c r="D48" s="95"/>
      <c r="E48" s="95"/>
      <c r="F48" s="95"/>
      <c r="G48" s="95"/>
      <c r="H48" s="95"/>
      <c r="I48" s="95"/>
      <c r="J48" s="95"/>
      <c r="K48" s="95"/>
      <c r="L48" s="95"/>
      <c r="M48" s="95"/>
      <c r="N48" s="95"/>
      <c r="O48" s="95"/>
      <c r="P48" s="95"/>
      <c r="Q48" s="95"/>
      <c r="R48" s="95"/>
      <c r="S48" s="95"/>
      <c r="T48" s="95"/>
      <c r="U48" s="91"/>
      <c r="V48" s="91" t="s">
        <v>66</v>
      </c>
      <c r="W48" s="91"/>
      <c r="X48" s="91"/>
      <c r="Y48" s="91"/>
      <c r="Z48" s="91"/>
      <c r="AA48" s="91"/>
      <c r="AB48" s="91"/>
      <c r="AC48" s="91"/>
      <c r="AD48" s="95"/>
      <c r="AE48" s="95"/>
      <c r="AF48" s="95"/>
      <c r="AG48" s="95"/>
      <c r="AH48" s="95"/>
      <c r="AI48" s="95"/>
      <c r="AJ48" s="95"/>
    </row>
    <row r="49" spans="21:30" s="95" customFormat="1" hidden="1">
      <c r="U49" s="91"/>
      <c r="V49" s="94" t="s">
        <v>67</v>
      </c>
      <c r="W49" s="94"/>
      <c r="X49" s="94"/>
      <c r="Y49" s="94"/>
      <c r="Z49" s="94"/>
      <c r="AA49" s="91"/>
      <c r="AB49" s="91"/>
      <c r="AC49" s="91"/>
    </row>
    <row r="50" spans="21:30" s="95" customFormat="1" hidden="1">
      <c r="U50" s="91"/>
      <c r="V50" s="349" t="s">
        <v>68</v>
      </c>
      <c r="W50" s="349"/>
      <c r="X50" s="350">
        <v>5</v>
      </c>
      <c r="Y50" s="350"/>
      <c r="Z50" s="350"/>
      <c r="AA50" s="91"/>
      <c r="AB50" s="102">
        <v>1</v>
      </c>
      <c r="AC50" s="134">
        <v>1</v>
      </c>
    </row>
    <row r="51" spans="21:30" s="95" customFormat="1" hidden="1">
      <c r="U51" s="91"/>
      <c r="V51" s="349">
        <v>6</v>
      </c>
      <c r="W51" s="349"/>
      <c r="X51" s="350">
        <v>5</v>
      </c>
      <c r="Y51" s="350"/>
      <c r="Z51" s="350"/>
      <c r="AA51" s="91"/>
      <c r="AB51" s="102">
        <f>AB50+1</f>
        <v>2</v>
      </c>
      <c r="AC51" s="134">
        <v>2</v>
      </c>
    </row>
    <row r="52" spans="21:30" s="95" customFormat="1" hidden="1">
      <c r="U52" s="91"/>
      <c r="V52" s="349" t="s">
        <v>69</v>
      </c>
      <c r="W52" s="349"/>
      <c r="X52" s="350">
        <v>6</v>
      </c>
      <c r="Y52" s="350"/>
      <c r="Z52" s="350"/>
      <c r="AA52" s="91"/>
      <c r="AB52" s="102">
        <f t="shared" ref="AB52:AB115" si="12">AB51+1</f>
        <v>3</v>
      </c>
      <c r="AC52" s="134">
        <v>3</v>
      </c>
    </row>
    <row r="53" spans="21:30" s="95" customFormat="1" hidden="1">
      <c r="U53" s="113"/>
      <c r="V53" s="349" t="s">
        <v>70</v>
      </c>
      <c r="W53" s="349"/>
      <c r="X53" s="350">
        <v>7</v>
      </c>
      <c r="Y53" s="350"/>
      <c r="Z53" s="350"/>
      <c r="AA53" s="91"/>
      <c r="AB53" s="102">
        <f t="shared" si="12"/>
        <v>4</v>
      </c>
      <c r="AC53" s="134">
        <v>4</v>
      </c>
    </row>
    <row r="54" spans="21:30" s="95" customFormat="1" hidden="1">
      <c r="U54" s="113"/>
      <c r="V54" s="349" t="s">
        <v>71</v>
      </c>
      <c r="W54" s="349"/>
      <c r="X54" s="350">
        <v>8</v>
      </c>
      <c r="Y54" s="350"/>
      <c r="Z54" s="350"/>
      <c r="AA54" s="91"/>
      <c r="AB54" s="102">
        <f t="shared" si="12"/>
        <v>5</v>
      </c>
      <c r="AC54" s="134">
        <v>5</v>
      </c>
      <c r="AD54" s="94"/>
    </row>
    <row r="55" spans="21:30" s="95" customFormat="1" hidden="1">
      <c r="U55" s="113"/>
      <c r="V55" s="349" t="s">
        <v>72</v>
      </c>
      <c r="W55" s="349"/>
      <c r="X55" s="350">
        <v>9</v>
      </c>
      <c r="Y55" s="350"/>
      <c r="Z55" s="350"/>
      <c r="AA55" s="91"/>
      <c r="AB55" s="102">
        <f t="shared" si="12"/>
        <v>6</v>
      </c>
      <c r="AC55" s="134">
        <v>5</v>
      </c>
      <c r="AD55" s="94"/>
    </row>
    <row r="56" spans="21:30" s="95" customFormat="1" hidden="1">
      <c r="U56" s="113"/>
      <c r="V56" s="349" t="s">
        <v>73</v>
      </c>
      <c r="W56" s="349"/>
      <c r="X56" s="350">
        <v>10</v>
      </c>
      <c r="Y56" s="350"/>
      <c r="Z56" s="350"/>
      <c r="AA56" s="91"/>
      <c r="AB56" s="102">
        <f t="shared" si="12"/>
        <v>7</v>
      </c>
      <c r="AC56" s="134">
        <v>6</v>
      </c>
    </row>
    <row r="57" spans="21:30" s="95" customFormat="1" hidden="1">
      <c r="U57" s="91"/>
      <c r="V57" s="349" t="s">
        <v>74</v>
      </c>
      <c r="W57" s="349"/>
      <c r="X57" s="350">
        <v>11</v>
      </c>
      <c r="Y57" s="350"/>
      <c r="Z57" s="350"/>
      <c r="AA57" s="94"/>
      <c r="AB57" s="102">
        <f t="shared" si="12"/>
        <v>8</v>
      </c>
      <c r="AC57" s="134">
        <v>6</v>
      </c>
    </row>
    <row r="58" spans="21:30" s="95" customFormat="1" hidden="1">
      <c r="U58" s="91"/>
      <c r="V58" s="349" t="s">
        <v>75</v>
      </c>
      <c r="W58" s="349"/>
      <c r="X58" s="350">
        <v>12</v>
      </c>
      <c r="Y58" s="350"/>
      <c r="Z58" s="350"/>
      <c r="AA58" s="94"/>
      <c r="AB58" s="102">
        <f t="shared" si="12"/>
        <v>9</v>
      </c>
      <c r="AC58" s="134">
        <v>7</v>
      </c>
    </row>
    <row r="59" spans="21:30" s="95" customFormat="1" hidden="1">
      <c r="U59" s="91"/>
      <c r="V59" s="349" t="s">
        <v>76</v>
      </c>
      <c r="W59" s="349"/>
      <c r="X59" s="350">
        <v>13</v>
      </c>
      <c r="Y59" s="350"/>
      <c r="Z59" s="350"/>
      <c r="AA59" s="94"/>
      <c r="AB59" s="102">
        <f t="shared" si="12"/>
        <v>10</v>
      </c>
      <c r="AC59" s="134">
        <v>7</v>
      </c>
    </row>
    <row r="60" spans="21:30" s="95" customFormat="1" hidden="1">
      <c r="U60" s="91"/>
      <c r="V60" s="349" t="s">
        <v>77</v>
      </c>
      <c r="W60" s="349"/>
      <c r="X60" s="350">
        <v>14</v>
      </c>
      <c r="Y60" s="350"/>
      <c r="Z60" s="350"/>
      <c r="AA60" s="94"/>
      <c r="AB60" s="102">
        <f t="shared" si="12"/>
        <v>11</v>
      </c>
      <c r="AC60" s="134">
        <v>8</v>
      </c>
    </row>
    <row r="61" spans="21:30" s="95" customFormat="1" hidden="1">
      <c r="U61" s="91"/>
      <c r="V61" s="349" t="s">
        <v>78</v>
      </c>
      <c r="W61" s="349"/>
      <c r="X61" s="350">
        <v>15</v>
      </c>
      <c r="Y61" s="350"/>
      <c r="Z61" s="350"/>
      <c r="AA61" s="94"/>
      <c r="AB61" s="102">
        <f t="shared" si="12"/>
        <v>12</v>
      </c>
      <c r="AC61" s="134">
        <v>8</v>
      </c>
    </row>
    <row r="62" spans="21:30" s="95" customFormat="1" hidden="1">
      <c r="U62" s="91"/>
      <c r="V62" s="349" t="s">
        <v>79</v>
      </c>
      <c r="W62" s="349"/>
      <c r="X62" s="350">
        <v>16</v>
      </c>
      <c r="Y62" s="350"/>
      <c r="Z62" s="350"/>
      <c r="AA62" s="94"/>
      <c r="AB62" s="102">
        <f t="shared" si="12"/>
        <v>13</v>
      </c>
      <c r="AC62" s="134">
        <v>9</v>
      </c>
    </row>
    <row r="63" spans="21:30" s="95" customFormat="1" hidden="1">
      <c r="U63" s="91"/>
      <c r="V63" s="349" t="s">
        <v>80</v>
      </c>
      <c r="W63" s="349"/>
      <c r="X63" s="350">
        <v>17</v>
      </c>
      <c r="Y63" s="350"/>
      <c r="Z63" s="350"/>
      <c r="AA63" s="94"/>
      <c r="AB63" s="102">
        <f t="shared" si="12"/>
        <v>14</v>
      </c>
      <c r="AC63" s="134">
        <v>9</v>
      </c>
    </row>
    <row r="64" spans="21:30" s="95" customFormat="1" hidden="1">
      <c r="U64" s="91"/>
      <c r="V64" s="349" t="s">
        <v>81</v>
      </c>
      <c r="W64" s="349"/>
      <c r="X64" s="350">
        <v>18</v>
      </c>
      <c r="Y64" s="350"/>
      <c r="Z64" s="350"/>
      <c r="AA64" s="94"/>
      <c r="AB64" s="102">
        <f t="shared" si="12"/>
        <v>15</v>
      </c>
      <c r="AC64" s="134">
        <v>10</v>
      </c>
    </row>
    <row r="65" spans="1:121" hidden="1">
      <c r="A65" s="95"/>
      <c r="B65" s="95"/>
      <c r="C65" s="95"/>
      <c r="D65" s="95"/>
      <c r="E65" s="95"/>
      <c r="F65" s="95"/>
      <c r="G65" s="95"/>
      <c r="H65" s="95"/>
      <c r="I65" s="95"/>
      <c r="J65" s="95"/>
      <c r="K65" s="95"/>
      <c r="L65" s="95"/>
      <c r="M65" s="95"/>
      <c r="N65" s="95"/>
      <c r="O65" s="95"/>
      <c r="P65" s="95"/>
      <c r="Q65" s="95"/>
      <c r="R65" s="95"/>
      <c r="S65" s="95"/>
      <c r="T65" s="95"/>
      <c r="U65" s="91"/>
      <c r="V65" s="349" t="s">
        <v>82</v>
      </c>
      <c r="W65" s="349"/>
      <c r="X65" s="350">
        <v>19</v>
      </c>
      <c r="Y65" s="350"/>
      <c r="Z65" s="350"/>
      <c r="AB65" s="102">
        <f t="shared" si="12"/>
        <v>16</v>
      </c>
      <c r="AC65" s="134">
        <v>10</v>
      </c>
      <c r="AD65" s="95"/>
      <c r="AE65" s="95"/>
      <c r="AF65" s="95"/>
      <c r="AG65" s="95"/>
      <c r="AH65" s="95"/>
      <c r="AI65" s="95"/>
      <c r="AJ65" s="95"/>
    </row>
    <row r="66" spans="1:121" hidden="1">
      <c r="A66" s="95"/>
      <c r="B66" s="95"/>
      <c r="C66" s="95"/>
      <c r="D66" s="95"/>
      <c r="E66" s="95"/>
      <c r="F66" s="95"/>
      <c r="G66" s="95"/>
      <c r="H66" s="95"/>
      <c r="I66" s="95"/>
      <c r="J66" s="95"/>
      <c r="K66" s="95"/>
      <c r="L66" s="95"/>
      <c r="M66" s="95"/>
      <c r="N66" s="95"/>
      <c r="O66" s="95"/>
      <c r="P66" s="95"/>
      <c r="Q66" s="95"/>
      <c r="R66" s="95"/>
      <c r="S66" s="95"/>
      <c r="T66" s="95"/>
      <c r="U66" s="91"/>
      <c r="V66" s="349" t="s">
        <v>83</v>
      </c>
      <c r="W66" s="349"/>
      <c r="X66" s="350">
        <v>20</v>
      </c>
      <c r="Y66" s="350"/>
      <c r="Z66" s="350"/>
      <c r="AB66" s="102">
        <f t="shared" si="12"/>
        <v>17</v>
      </c>
      <c r="AC66" s="134">
        <v>10</v>
      </c>
      <c r="AD66" s="95"/>
      <c r="AE66" s="95"/>
      <c r="AF66" s="95"/>
      <c r="AG66" s="95"/>
      <c r="AH66" s="95"/>
      <c r="AI66" s="95"/>
      <c r="AJ66" s="95"/>
    </row>
    <row r="67" spans="1:121" hidden="1">
      <c r="A67" s="95"/>
      <c r="B67" s="95"/>
      <c r="C67" s="95"/>
      <c r="D67" s="95"/>
      <c r="E67" s="95"/>
      <c r="F67" s="95"/>
      <c r="G67" s="95"/>
      <c r="H67" s="95"/>
      <c r="I67" s="95"/>
      <c r="J67" s="95"/>
      <c r="K67" s="95"/>
      <c r="L67" s="95"/>
      <c r="M67" s="95"/>
      <c r="N67" s="95"/>
      <c r="O67" s="95"/>
      <c r="P67" s="95"/>
      <c r="Q67" s="95"/>
      <c r="R67" s="95"/>
      <c r="S67" s="95"/>
      <c r="T67" s="95"/>
      <c r="U67" s="91"/>
      <c r="V67" s="349" t="s">
        <v>84</v>
      </c>
      <c r="W67" s="349"/>
      <c r="X67" s="350">
        <v>23</v>
      </c>
      <c r="Y67" s="350"/>
      <c r="Z67" s="350"/>
      <c r="AB67" s="102">
        <f t="shared" si="12"/>
        <v>18</v>
      </c>
      <c r="AC67" s="135">
        <v>11</v>
      </c>
      <c r="AD67" s="95"/>
      <c r="AE67" s="95"/>
      <c r="AF67" s="95"/>
      <c r="AG67" s="95"/>
      <c r="AH67" s="95"/>
      <c r="AI67" s="95"/>
      <c r="AJ67" s="95"/>
    </row>
    <row r="68" spans="1:121" hidden="1">
      <c r="A68" s="95"/>
      <c r="B68" s="95"/>
      <c r="C68" s="95"/>
      <c r="D68" s="95"/>
      <c r="E68" s="95"/>
      <c r="F68" s="95"/>
      <c r="G68" s="95"/>
      <c r="H68" s="95"/>
      <c r="I68" s="95"/>
      <c r="J68" s="95"/>
      <c r="K68" s="95"/>
      <c r="L68" s="95"/>
      <c r="M68" s="95"/>
      <c r="N68" s="95"/>
      <c r="O68" s="95"/>
      <c r="P68" s="95"/>
      <c r="Q68" s="95"/>
      <c r="R68" s="95"/>
      <c r="S68" s="95"/>
      <c r="T68" s="95"/>
      <c r="U68" s="91"/>
      <c r="V68" s="91" t="s">
        <v>85</v>
      </c>
      <c r="W68" s="91"/>
      <c r="X68" s="91"/>
      <c r="Y68" s="91"/>
      <c r="Z68" s="91"/>
      <c r="AB68" s="102">
        <f t="shared" si="12"/>
        <v>19</v>
      </c>
      <c r="AC68" s="135">
        <v>11</v>
      </c>
      <c r="AD68" s="95"/>
      <c r="AE68" s="95"/>
      <c r="AF68" s="95"/>
      <c r="AG68" s="95"/>
      <c r="AH68" s="95"/>
      <c r="AI68" s="95"/>
      <c r="AJ68" s="95"/>
    </row>
    <row r="69" spans="1:121" hidden="1">
      <c r="A69" s="95"/>
      <c r="B69" s="95"/>
      <c r="C69" s="95"/>
      <c r="D69" s="95"/>
      <c r="E69" s="95"/>
      <c r="F69" s="95"/>
      <c r="G69" s="95"/>
      <c r="H69" s="95"/>
      <c r="I69" s="95"/>
      <c r="J69" s="95"/>
      <c r="K69" s="95"/>
      <c r="L69" s="95"/>
      <c r="M69" s="95"/>
      <c r="N69" s="95"/>
      <c r="O69" s="95"/>
      <c r="P69" s="95"/>
      <c r="Q69" s="95"/>
      <c r="R69" s="95"/>
      <c r="S69" s="95"/>
      <c r="T69" s="95"/>
      <c r="U69" s="91"/>
      <c r="V69" s="91"/>
      <c r="W69" s="91"/>
      <c r="X69" s="91"/>
      <c r="Y69" s="91"/>
      <c r="Z69" s="91"/>
      <c r="AB69" s="102">
        <f t="shared" si="12"/>
        <v>20</v>
      </c>
      <c r="AC69" s="135">
        <v>11</v>
      </c>
      <c r="AD69" s="136"/>
      <c r="AE69" s="95"/>
      <c r="AF69" s="95"/>
      <c r="AG69" s="95"/>
      <c r="AH69" s="95"/>
      <c r="AI69" s="95"/>
      <c r="AJ69" s="95"/>
    </row>
    <row r="70" spans="1:121" hidden="1">
      <c r="A70" s="95"/>
      <c r="B70" s="95"/>
      <c r="C70" s="95"/>
      <c r="D70" s="95"/>
      <c r="E70" s="95"/>
      <c r="F70" s="95"/>
      <c r="G70" s="95"/>
      <c r="H70" s="95"/>
      <c r="I70" s="95"/>
      <c r="J70" s="95"/>
      <c r="K70" s="95"/>
      <c r="L70" s="95"/>
      <c r="M70" s="95"/>
      <c r="N70" s="95"/>
      <c r="O70" s="95"/>
      <c r="P70" s="95"/>
      <c r="Q70" s="95"/>
      <c r="R70" s="95"/>
      <c r="S70" s="95"/>
      <c r="T70" s="95"/>
      <c r="U70" s="91"/>
      <c r="V70" s="91"/>
      <c r="W70" s="91"/>
      <c r="X70" s="91"/>
      <c r="Y70" s="91"/>
      <c r="Z70" s="91"/>
      <c r="AB70" s="102">
        <f t="shared" si="12"/>
        <v>21</v>
      </c>
      <c r="AC70" s="135">
        <v>11</v>
      </c>
      <c r="AD70" s="136"/>
      <c r="AE70" s="95"/>
      <c r="AF70" s="95"/>
      <c r="AG70" s="95"/>
      <c r="AH70" s="95"/>
      <c r="AI70" s="95"/>
      <c r="AJ70" s="95"/>
    </row>
    <row r="71" spans="1:121" hidden="1">
      <c r="A71" s="95"/>
      <c r="B71" s="95"/>
      <c r="C71" s="95"/>
      <c r="D71" s="95"/>
      <c r="E71" s="95"/>
      <c r="F71" s="95"/>
      <c r="G71" s="95"/>
      <c r="H71" s="95"/>
      <c r="I71" s="95"/>
      <c r="J71" s="95"/>
      <c r="K71" s="95"/>
      <c r="L71" s="95"/>
      <c r="M71" s="95"/>
      <c r="N71" s="95"/>
      <c r="O71" s="95"/>
      <c r="P71" s="95"/>
      <c r="Q71" s="95"/>
      <c r="R71" s="95"/>
      <c r="S71" s="95"/>
      <c r="T71" s="95"/>
      <c r="U71" s="91"/>
      <c r="V71" s="91"/>
      <c r="W71" s="91"/>
      <c r="X71" s="91"/>
      <c r="Y71" s="91"/>
      <c r="Z71" s="91"/>
      <c r="AA71" s="91"/>
      <c r="AB71" s="102">
        <f t="shared" si="12"/>
        <v>22</v>
      </c>
      <c r="AC71" s="134">
        <v>12</v>
      </c>
      <c r="AD71" s="136"/>
      <c r="AE71" s="95"/>
      <c r="AF71" s="95"/>
      <c r="AG71" s="95"/>
      <c r="AH71" s="95"/>
      <c r="AI71" s="95"/>
      <c r="AJ71" s="95"/>
    </row>
    <row r="72" spans="1:121" hidden="1">
      <c r="A72" s="95"/>
      <c r="B72" s="95"/>
      <c r="C72" s="95"/>
      <c r="D72" s="95"/>
      <c r="E72" s="95"/>
      <c r="F72" s="95"/>
      <c r="G72" s="95"/>
      <c r="H72" s="95"/>
      <c r="I72" s="95"/>
      <c r="J72" s="95"/>
      <c r="K72" s="95"/>
      <c r="L72" s="95"/>
      <c r="M72" s="95"/>
      <c r="N72" s="95"/>
      <c r="O72" s="95"/>
      <c r="P72" s="95"/>
      <c r="Q72" s="95"/>
      <c r="R72" s="95"/>
      <c r="S72" s="95"/>
      <c r="T72" s="95"/>
      <c r="U72" s="91"/>
      <c r="V72" s="91"/>
      <c r="W72" s="91"/>
      <c r="X72" s="91"/>
      <c r="Y72" s="91"/>
      <c r="Z72" s="91"/>
      <c r="AA72" s="91"/>
      <c r="AB72" s="102">
        <f t="shared" si="12"/>
        <v>23</v>
      </c>
      <c r="AC72" s="134">
        <v>12</v>
      </c>
      <c r="AD72" s="136"/>
      <c r="AE72" s="95"/>
      <c r="AF72" s="95"/>
      <c r="AG72" s="95"/>
      <c r="AH72" s="95"/>
      <c r="AI72" s="95"/>
      <c r="AJ72" s="95"/>
    </row>
    <row r="73" spans="1:121" hidden="1">
      <c r="A73" s="95"/>
      <c r="B73" s="95"/>
      <c r="C73" s="95"/>
      <c r="D73" s="95"/>
      <c r="E73" s="95"/>
      <c r="F73" s="95"/>
      <c r="G73" s="95"/>
      <c r="H73" s="95"/>
      <c r="I73" s="95"/>
      <c r="J73" s="95"/>
      <c r="K73" s="95"/>
      <c r="L73" s="95"/>
      <c r="M73" s="95"/>
      <c r="N73" s="95"/>
      <c r="O73" s="95"/>
      <c r="P73" s="95"/>
      <c r="Q73" s="95"/>
      <c r="R73" s="95"/>
      <c r="S73" s="95"/>
      <c r="T73" s="95"/>
      <c r="U73" s="91"/>
      <c r="V73" s="91"/>
      <c r="W73" s="91"/>
      <c r="X73" s="91"/>
      <c r="Y73" s="91"/>
      <c r="Z73" s="91"/>
      <c r="AB73" s="102">
        <f t="shared" si="12"/>
        <v>24</v>
      </c>
      <c r="AC73" s="134">
        <v>12</v>
      </c>
      <c r="AD73" s="136"/>
      <c r="AE73" s="95"/>
      <c r="AF73" s="95"/>
      <c r="AG73" s="95"/>
      <c r="AH73" s="95"/>
      <c r="AI73" s="95"/>
      <c r="AJ73" s="95"/>
    </row>
    <row r="74" spans="1:121" hidden="1">
      <c r="A74" s="95"/>
      <c r="B74" s="95"/>
      <c r="C74" s="95"/>
      <c r="D74" s="95"/>
      <c r="E74" s="95"/>
      <c r="F74" s="95"/>
      <c r="G74" s="95"/>
      <c r="H74" s="95"/>
      <c r="I74" s="95"/>
      <c r="J74" s="95"/>
      <c r="K74" s="95"/>
      <c r="L74" s="95"/>
      <c r="M74" s="95"/>
      <c r="N74" s="95"/>
      <c r="O74" s="95"/>
      <c r="P74" s="95"/>
      <c r="Q74" s="95"/>
      <c r="R74" s="95"/>
      <c r="S74" s="95"/>
      <c r="T74" s="95"/>
      <c r="U74" s="91"/>
      <c r="V74" s="91"/>
      <c r="W74" s="91"/>
      <c r="X74" s="91"/>
      <c r="Y74" s="91"/>
      <c r="Z74" s="91"/>
      <c r="AB74" s="102">
        <f t="shared" si="12"/>
        <v>25</v>
      </c>
      <c r="AC74" s="134">
        <v>12</v>
      </c>
      <c r="AD74" s="136"/>
      <c r="AE74" s="95"/>
      <c r="AF74" s="95"/>
      <c r="AG74" s="95"/>
      <c r="AH74" s="95"/>
      <c r="AI74" s="95"/>
      <c r="AJ74" s="95"/>
    </row>
    <row r="75" spans="1:121" hidden="1">
      <c r="A75" s="95"/>
      <c r="B75" s="95"/>
      <c r="C75" s="95"/>
      <c r="D75" s="95"/>
      <c r="E75" s="95"/>
      <c r="F75" s="95"/>
      <c r="G75" s="95"/>
      <c r="H75" s="95"/>
      <c r="I75" s="95"/>
      <c r="J75" s="95"/>
      <c r="K75" s="95"/>
      <c r="L75" s="95"/>
      <c r="M75" s="95"/>
      <c r="N75" s="95"/>
      <c r="O75" s="95"/>
      <c r="P75" s="95"/>
      <c r="Q75" s="95"/>
      <c r="R75" s="95"/>
      <c r="S75" s="95"/>
      <c r="T75" s="95"/>
      <c r="U75" s="91"/>
      <c r="V75" s="91"/>
      <c r="W75" s="91"/>
      <c r="X75" s="91"/>
      <c r="Y75" s="91"/>
      <c r="Z75" s="91"/>
      <c r="AB75" s="102">
        <f t="shared" si="12"/>
        <v>26</v>
      </c>
      <c r="AC75" s="134">
        <v>13</v>
      </c>
      <c r="AD75" s="136"/>
      <c r="AE75" s="95"/>
      <c r="AF75" s="95"/>
      <c r="AG75" s="95"/>
      <c r="AH75" s="95"/>
      <c r="AI75" s="95"/>
      <c r="AJ75" s="95"/>
    </row>
    <row r="76" spans="1:121" hidden="1">
      <c r="A76" s="95"/>
      <c r="B76" s="95"/>
      <c r="C76" s="95"/>
      <c r="D76" s="95"/>
      <c r="E76" s="95"/>
      <c r="F76" s="95"/>
      <c r="G76" s="95"/>
      <c r="H76" s="95"/>
      <c r="I76" s="95"/>
      <c r="J76" s="95"/>
      <c r="K76" s="95"/>
      <c r="L76" s="95"/>
      <c r="M76" s="95"/>
      <c r="N76" s="95"/>
      <c r="O76" s="95"/>
      <c r="P76" s="95"/>
      <c r="Q76" s="95"/>
      <c r="R76" s="95"/>
      <c r="S76" s="95"/>
      <c r="T76" s="95"/>
      <c r="U76" s="91"/>
      <c r="V76" s="91"/>
      <c r="W76" s="91"/>
      <c r="X76" s="91"/>
      <c r="Y76" s="91"/>
      <c r="Z76" s="91"/>
      <c r="AB76" s="102">
        <f t="shared" si="12"/>
        <v>27</v>
      </c>
      <c r="AC76" s="134">
        <v>13</v>
      </c>
      <c r="AD76" s="136"/>
      <c r="AE76" s="95"/>
      <c r="AF76" s="95"/>
      <c r="AG76" s="95"/>
      <c r="AH76" s="95"/>
      <c r="AI76" s="95"/>
      <c r="AJ76" s="95"/>
    </row>
    <row r="77" spans="1:121" hidden="1">
      <c r="A77" s="95"/>
      <c r="B77" s="95"/>
      <c r="C77" s="95"/>
      <c r="D77" s="95"/>
      <c r="E77" s="95"/>
      <c r="F77" s="95"/>
      <c r="G77" s="95"/>
      <c r="H77" s="95"/>
      <c r="I77" s="95"/>
      <c r="J77" s="95"/>
      <c r="K77" s="95"/>
      <c r="L77" s="95"/>
      <c r="M77" s="95"/>
      <c r="N77" s="95"/>
      <c r="O77" s="95"/>
      <c r="P77" s="95"/>
      <c r="Q77" s="95"/>
      <c r="R77" s="95"/>
      <c r="S77" s="95"/>
      <c r="T77" s="95"/>
      <c r="U77" s="91"/>
      <c r="V77" s="91"/>
      <c r="W77" s="91"/>
      <c r="X77" s="91"/>
      <c r="Y77" s="91"/>
      <c r="Z77" s="91"/>
      <c r="AB77" s="102">
        <f t="shared" si="12"/>
        <v>28</v>
      </c>
      <c r="AC77" s="134">
        <v>13</v>
      </c>
      <c r="AD77" s="136"/>
      <c r="AE77" s="95"/>
      <c r="AF77" s="95"/>
      <c r="AG77" s="95"/>
      <c r="AH77" s="95"/>
      <c r="AI77" s="95"/>
      <c r="AJ77" s="95"/>
    </row>
    <row r="78" spans="1:121" hidden="1">
      <c r="A78" s="95"/>
      <c r="B78" s="95"/>
      <c r="C78" s="95"/>
      <c r="D78" s="95"/>
      <c r="E78" s="95"/>
      <c r="F78" s="95"/>
      <c r="G78" s="95"/>
      <c r="H78" s="95"/>
      <c r="I78" s="95"/>
      <c r="J78" s="95"/>
      <c r="K78" s="95"/>
      <c r="L78" s="95"/>
      <c r="M78" s="95"/>
      <c r="N78" s="95"/>
      <c r="O78" s="95"/>
      <c r="P78" s="95"/>
      <c r="Q78" s="95"/>
      <c r="R78" s="95"/>
      <c r="S78" s="95"/>
      <c r="T78" s="95"/>
      <c r="U78" s="91"/>
      <c r="V78" s="91"/>
      <c r="W78" s="91"/>
      <c r="X78" s="91"/>
      <c r="Y78" s="91"/>
      <c r="Z78" s="91"/>
      <c r="AB78" s="102">
        <f t="shared" si="12"/>
        <v>29</v>
      </c>
      <c r="AC78" s="134">
        <v>13</v>
      </c>
      <c r="AD78" s="136"/>
      <c r="AE78" s="95"/>
      <c r="AF78" s="95"/>
      <c r="AG78" s="95"/>
      <c r="AH78" s="95"/>
      <c r="AI78" s="95"/>
      <c r="AJ78" s="95"/>
    </row>
    <row r="79" spans="1:121" hidden="1">
      <c r="A79" s="95"/>
      <c r="B79" s="95"/>
      <c r="C79" s="95"/>
      <c r="D79" s="95"/>
      <c r="E79" s="95"/>
      <c r="F79" s="95"/>
      <c r="G79" s="95"/>
      <c r="H79" s="95"/>
      <c r="I79" s="95"/>
      <c r="J79" s="95"/>
      <c r="K79" s="95"/>
      <c r="L79" s="95"/>
      <c r="M79" s="95"/>
      <c r="N79" s="95"/>
      <c r="O79" s="95"/>
      <c r="P79" s="95"/>
      <c r="Q79" s="95"/>
      <c r="R79" s="95"/>
      <c r="S79" s="95"/>
      <c r="T79" s="95"/>
      <c r="U79" s="91"/>
      <c r="V79" s="91"/>
      <c r="W79" s="91"/>
      <c r="X79" s="91"/>
      <c r="Y79" s="91"/>
      <c r="Z79" s="91"/>
      <c r="AB79" s="102">
        <f t="shared" si="12"/>
        <v>30</v>
      </c>
      <c r="AC79" s="134">
        <v>14</v>
      </c>
      <c r="AD79" s="136"/>
      <c r="AE79" s="95"/>
      <c r="AF79" s="95"/>
      <c r="AG79" s="95"/>
      <c r="AH79" s="95"/>
      <c r="AI79" s="95"/>
      <c r="AJ79" s="95"/>
    </row>
    <row r="80" spans="1:121" s="94" customFormat="1" hidden="1">
      <c r="A80" s="95"/>
      <c r="B80" s="95"/>
      <c r="C80" s="95"/>
      <c r="D80" s="95"/>
      <c r="E80" s="95"/>
      <c r="F80" s="95"/>
      <c r="G80" s="95"/>
      <c r="H80" s="95"/>
      <c r="U80" s="91"/>
      <c r="V80" s="91"/>
      <c r="W80" s="91"/>
      <c r="X80" s="91"/>
      <c r="Y80" s="91"/>
      <c r="Z80" s="91"/>
      <c r="AB80" s="102">
        <f t="shared" si="12"/>
        <v>31</v>
      </c>
      <c r="AC80" s="134">
        <v>14</v>
      </c>
      <c r="AD80" s="136"/>
      <c r="AM80" s="95"/>
      <c r="AN80" s="95"/>
      <c r="AO80" s="95"/>
      <c r="AP80" s="95"/>
      <c r="AQ80" s="95"/>
      <c r="AR80" s="95"/>
      <c r="AS80" s="95"/>
      <c r="AT80" s="95"/>
      <c r="AU80" s="95"/>
      <c r="AV80" s="95"/>
      <c r="AW80" s="95"/>
      <c r="AX80" s="95"/>
      <c r="AY80" s="95"/>
      <c r="AZ80" s="95"/>
      <c r="BA80" s="95"/>
      <c r="BB80" s="95"/>
      <c r="BC80" s="95"/>
      <c r="BD80" s="95"/>
      <c r="BE80" s="95"/>
      <c r="BF80" s="95"/>
      <c r="BG80" s="95"/>
      <c r="BH80" s="95"/>
      <c r="BI80" s="95"/>
      <c r="BJ80" s="95"/>
      <c r="BK80" s="95"/>
      <c r="BL80" s="95"/>
      <c r="BM80" s="95"/>
      <c r="BN80" s="95"/>
      <c r="BO80" s="95"/>
      <c r="BP80" s="95"/>
      <c r="BQ80" s="95"/>
      <c r="BR80" s="95"/>
      <c r="BS80" s="95"/>
      <c r="BT80" s="95"/>
      <c r="BU80" s="95"/>
      <c r="BV80" s="95"/>
      <c r="BW80" s="95"/>
      <c r="BX80" s="95"/>
      <c r="BY80" s="95"/>
      <c r="BZ80" s="95"/>
      <c r="CA80" s="95"/>
      <c r="CB80" s="95"/>
      <c r="CC80" s="95"/>
      <c r="CD80" s="95"/>
      <c r="CE80" s="95"/>
      <c r="CF80" s="95"/>
      <c r="CG80" s="95"/>
      <c r="CH80" s="95"/>
      <c r="CI80" s="95"/>
      <c r="CJ80" s="95"/>
      <c r="CK80" s="95"/>
      <c r="CL80" s="95"/>
      <c r="CM80" s="95"/>
      <c r="CN80" s="95"/>
      <c r="CO80" s="95"/>
      <c r="CP80" s="95"/>
      <c r="CQ80" s="95"/>
      <c r="CR80" s="95"/>
      <c r="CS80" s="95"/>
      <c r="CT80" s="95"/>
      <c r="CU80" s="95"/>
      <c r="CV80" s="95"/>
      <c r="CW80" s="95"/>
      <c r="CX80" s="95"/>
      <c r="CY80" s="95"/>
      <c r="CZ80" s="95"/>
      <c r="DA80" s="95"/>
      <c r="DB80" s="95"/>
      <c r="DC80" s="95"/>
      <c r="DD80" s="95"/>
      <c r="DE80" s="95"/>
      <c r="DF80" s="95"/>
      <c r="DG80" s="95"/>
      <c r="DH80" s="95"/>
      <c r="DI80" s="95"/>
      <c r="DJ80" s="95"/>
      <c r="DK80" s="95"/>
      <c r="DL80" s="95"/>
      <c r="DM80" s="95"/>
      <c r="DN80" s="95"/>
      <c r="DO80" s="95"/>
      <c r="DP80" s="95"/>
      <c r="DQ80" s="95"/>
    </row>
    <row r="81" spans="21:121" s="94" customFormat="1" hidden="1">
      <c r="U81" s="91"/>
      <c r="V81" s="91"/>
      <c r="W81" s="91"/>
      <c r="X81" s="91"/>
      <c r="Y81" s="91"/>
      <c r="Z81" s="91"/>
      <c r="AB81" s="102">
        <f t="shared" si="12"/>
        <v>32</v>
      </c>
      <c r="AC81" s="134">
        <v>14</v>
      </c>
      <c r="AD81" s="136"/>
      <c r="AM81" s="95"/>
      <c r="AN81" s="95"/>
      <c r="AO81" s="95"/>
      <c r="AP81" s="95"/>
      <c r="AQ81" s="95"/>
      <c r="AR81" s="95"/>
      <c r="AS81" s="95"/>
      <c r="AT81" s="95"/>
      <c r="AU81" s="95"/>
      <c r="AV81" s="95"/>
      <c r="AW81" s="95"/>
      <c r="AX81" s="95"/>
      <c r="AY81" s="95"/>
      <c r="AZ81" s="95"/>
      <c r="BA81" s="95"/>
      <c r="BB81" s="95"/>
      <c r="BC81" s="95"/>
      <c r="BD81" s="95"/>
      <c r="BE81" s="95"/>
      <c r="BF81" s="95"/>
      <c r="BG81" s="95"/>
      <c r="BH81" s="95"/>
      <c r="BI81" s="95"/>
      <c r="BJ81" s="95"/>
      <c r="BK81" s="95"/>
      <c r="BL81" s="95"/>
      <c r="BM81" s="95"/>
      <c r="BN81" s="95"/>
      <c r="BO81" s="95"/>
      <c r="BP81" s="95"/>
      <c r="BQ81" s="95"/>
      <c r="BR81" s="95"/>
      <c r="BS81" s="95"/>
      <c r="BT81" s="95"/>
      <c r="BU81" s="95"/>
      <c r="BV81" s="95"/>
      <c r="BW81" s="95"/>
      <c r="BX81" s="95"/>
      <c r="BY81" s="95"/>
      <c r="BZ81" s="95"/>
      <c r="CA81" s="95"/>
      <c r="CB81" s="95"/>
      <c r="CC81" s="95"/>
      <c r="CD81" s="95"/>
      <c r="CE81" s="95"/>
      <c r="CF81" s="95"/>
      <c r="CG81" s="95"/>
      <c r="CH81" s="95"/>
      <c r="CI81" s="95"/>
      <c r="CJ81" s="95"/>
      <c r="CK81" s="95"/>
      <c r="CL81" s="95"/>
      <c r="CM81" s="95"/>
      <c r="CN81" s="95"/>
      <c r="CO81" s="95"/>
      <c r="CP81" s="95"/>
      <c r="CQ81" s="95"/>
      <c r="CR81" s="95"/>
      <c r="CS81" s="95"/>
      <c r="CT81" s="95"/>
      <c r="CU81" s="95"/>
      <c r="CV81" s="95"/>
      <c r="CW81" s="95"/>
      <c r="CX81" s="95"/>
      <c r="CY81" s="95"/>
      <c r="CZ81" s="95"/>
      <c r="DA81" s="95"/>
      <c r="DB81" s="95"/>
      <c r="DC81" s="95"/>
      <c r="DD81" s="95"/>
      <c r="DE81" s="95"/>
      <c r="DF81" s="95"/>
      <c r="DG81" s="95"/>
      <c r="DH81" s="95"/>
      <c r="DI81" s="95"/>
      <c r="DJ81" s="95"/>
      <c r="DK81" s="95"/>
      <c r="DL81" s="95"/>
      <c r="DM81" s="95"/>
      <c r="DN81" s="95"/>
      <c r="DO81" s="95"/>
      <c r="DP81" s="95"/>
      <c r="DQ81" s="95"/>
    </row>
    <row r="82" spans="21:121" s="94" customFormat="1" hidden="1">
      <c r="U82" s="91"/>
      <c r="V82" s="91"/>
      <c r="W82" s="91"/>
      <c r="X82" s="91"/>
      <c r="Y82" s="91"/>
      <c r="Z82" s="91"/>
      <c r="AB82" s="102">
        <f t="shared" si="12"/>
        <v>33</v>
      </c>
      <c r="AC82" s="134">
        <v>14</v>
      </c>
      <c r="AD82" s="136"/>
      <c r="AM82" s="95"/>
      <c r="AN82" s="95"/>
      <c r="AO82" s="95"/>
      <c r="AP82" s="95"/>
      <c r="AQ82" s="95"/>
      <c r="AR82" s="95"/>
      <c r="AS82" s="95"/>
      <c r="AT82" s="95"/>
      <c r="AU82" s="95"/>
      <c r="AV82" s="95"/>
      <c r="AW82" s="95"/>
      <c r="AX82" s="95"/>
      <c r="AY82" s="95"/>
      <c r="AZ82" s="95"/>
      <c r="BA82" s="95"/>
      <c r="BB82" s="95"/>
      <c r="BC82" s="95"/>
      <c r="BD82" s="95"/>
      <c r="BE82" s="95"/>
      <c r="BF82" s="95"/>
      <c r="BG82" s="95"/>
      <c r="BH82" s="95"/>
      <c r="BI82" s="95"/>
      <c r="BJ82" s="95"/>
      <c r="BK82" s="95"/>
      <c r="BL82" s="95"/>
      <c r="BM82" s="95"/>
      <c r="BN82" s="95"/>
      <c r="BO82" s="95"/>
      <c r="BP82" s="95"/>
      <c r="BQ82" s="95"/>
      <c r="BR82" s="95"/>
      <c r="BS82" s="95"/>
      <c r="BT82" s="95"/>
      <c r="BU82" s="95"/>
      <c r="BV82" s="95"/>
      <c r="BW82" s="95"/>
      <c r="BX82" s="95"/>
      <c r="BY82" s="95"/>
      <c r="BZ82" s="95"/>
      <c r="CA82" s="95"/>
      <c r="CB82" s="95"/>
      <c r="CC82" s="95"/>
      <c r="CD82" s="95"/>
      <c r="CE82" s="95"/>
      <c r="CF82" s="95"/>
      <c r="CG82" s="95"/>
      <c r="CH82" s="95"/>
      <c r="CI82" s="95"/>
      <c r="CJ82" s="95"/>
      <c r="CK82" s="95"/>
      <c r="CL82" s="95"/>
      <c r="CM82" s="95"/>
      <c r="CN82" s="95"/>
      <c r="CO82" s="95"/>
      <c r="CP82" s="95"/>
      <c r="CQ82" s="95"/>
      <c r="CR82" s="95"/>
      <c r="CS82" s="95"/>
      <c r="CT82" s="95"/>
      <c r="CU82" s="95"/>
      <c r="CV82" s="95"/>
      <c r="CW82" s="95"/>
      <c r="CX82" s="95"/>
      <c r="CY82" s="95"/>
      <c r="CZ82" s="95"/>
      <c r="DA82" s="95"/>
      <c r="DB82" s="95"/>
      <c r="DC82" s="95"/>
      <c r="DD82" s="95"/>
      <c r="DE82" s="95"/>
      <c r="DF82" s="95"/>
      <c r="DG82" s="95"/>
      <c r="DH82" s="95"/>
      <c r="DI82" s="95"/>
      <c r="DJ82" s="95"/>
      <c r="DK82" s="95"/>
      <c r="DL82" s="95"/>
      <c r="DM82" s="95"/>
      <c r="DN82" s="95"/>
      <c r="DO82" s="95"/>
      <c r="DP82" s="95"/>
      <c r="DQ82" s="95"/>
    </row>
    <row r="83" spans="21:121" s="94" customFormat="1" hidden="1">
      <c r="U83" s="91"/>
      <c r="V83" s="91"/>
      <c r="W83" s="91"/>
      <c r="X83" s="91"/>
      <c r="Y83" s="91"/>
      <c r="Z83" s="91"/>
      <c r="AB83" s="102">
        <f t="shared" si="12"/>
        <v>34</v>
      </c>
      <c r="AC83" s="134">
        <v>14</v>
      </c>
      <c r="AD83" s="136"/>
      <c r="AM83" s="95"/>
      <c r="AN83" s="95"/>
      <c r="AO83" s="95"/>
      <c r="AP83" s="95"/>
      <c r="AQ83" s="95"/>
      <c r="AR83" s="95"/>
      <c r="AS83" s="95"/>
      <c r="AT83" s="95"/>
      <c r="AU83" s="95"/>
      <c r="AV83" s="95"/>
      <c r="AW83" s="95"/>
      <c r="AX83" s="95"/>
      <c r="AY83" s="95"/>
      <c r="AZ83" s="95"/>
      <c r="BA83" s="95"/>
      <c r="BB83" s="95"/>
      <c r="BC83" s="95"/>
      <c r="BD83" s="95"/>
      <c r="BE83" s="95"/>
      <c r="BF83" s="95"/>
      <c r="BG83" s="95"/>
      <c r="BH83" s="95"/>
      <c r="BI83" s="95"/>
      <c r="BJ83" s="95"/>
      <c r="BK83" s="95"/>
      <c r="BL83" s="95"/>
      <c r="BM83" s="95"/>
      <c r="BN83" s="95"/>
      <c r="BO83" s="95"/>
      <c r="BP83" s="95"/>
      <c r="BQ83" s="95"/>
      <c r="BR83" s="95"/>
      <c r="BS83" s="95"/>
      <c r="BT83" s="95"/>
      <c r="BU83" s="95"/>
      <c r="BV83" s="95"/>
      <c r="BW83" s="95"/>
      <c r="BX83" s="95"/>
      <c r="BY83" s="95"/>
      <c r="BZ83" s="95"/>
      <c r="CA83" s="95"/>
      <c r="CB83" s="95"/>
      <c r="CC83" s="95"/>
      <c r="CD83" s="95"/>
      <c r="CE83" s="95"/>
      <c r="CF83" s="95"/>
      <c r="CG83" s="95"/>
      <c r="CH83" s="95"/>
      <c r="CI83" s="95"/>
      <c r="CJ83" s="95"/>
      <c r="CK83" s="95"/>
      <c r="CL83" s="95"/>
      <c r="CM83" s="95"/>
      <c r="CN83" s="95"/>
      <c r="CO83" s="95"/>
      <c r="CP83" s="95"/>
      <c r="CQ83" s="95"/>
      <c r="CR83" s="95"/>
      <c r="CS83" s="95"/>
      <c r="CT83" s="95"/>
      <c r="CU83" s="95"/>
      <c r="CV83" s="95"/>
      <c r="CW83" s="95"/>
      <c r="CX83" s="95"/>
      <c r="CY83" s="95"/>
      <c r="CZ83" s="95"/>
      <c r="DA83" s="95"/>
      <c r="DB83" s="95"/>
      <c r="DC83" s="95"/>
      <c r="DD83" s="95"/>
      <c r="DE83" s="95"/>
      <c r="DF83" s="95"/>
      <c r="DG83" s="95"/>
      <c r="DH83" s="95"/>
      <c r="DI83" s="95"/>
      <c r="DJ83" s="95"/>
      <c r="DK83" s="95"/>
      <c r="DL83" s="95"/>
      <c r="DM83" s="95"/>
      <c r="DN83" s="95"/>
      <c r="DO83" s="95"/>
      <c r="DP83" s="95"/>
      <c r="DQ83" s="95"/>
    </row>
    <row r="84" spans="21:121" s="94" customFormat="1" hidden="1">
      <c r="U84" s="91"/>
      <c r="V84" s="91"/>
      <c r="W84" s="91"/>
      <c r="X84" s="91"/>
      <c r="Y84" s="91"/>
      <c r="Z84" s="91"/>
      <c r="AB84" s="102">
        <f t="shared" si="12"/>
        <v>35</v>
      </c>
      <c r="AC84" s="134">
        <v>14</v>
      </c>
      <c r="AD84" s="136"/>
      <c r="AM84" s="95"/>
      <c r="AN84" s="95"/>
      <c r="AO84" s="95"/>
      <c r="AP84" s="95"/>
      <c r="AQ84" s="95"/>
      <c r="AR84" s="95"/>
      <c r="AS84" s="95"/>
      <c r="AT84" s="95"/>
      <c r="AU84" s="95"/>
      <c r="AV84" s="95"/>
      <c r="AW84" s="95"/>
      <c r="AX84" s="95"/>
      <c r="AY84" s="95"/>
      <c r="AZ84" s="95"/>
      <c r="BA84" s="95"/>
      <c r="BB84" s="95"/>
      <c r="BC84" s="95"/>
      <c r="BD84" s="95"/>
      <c r="BE84" s="95"/>
      <c r="BF84" s="95"/>
      <c r="BG84" s="95"/>
      <c r="BH84" s="95"/>
      <c r="BI84" s="95"/>
      <c r="BJ84" s="95"/>
      <c r="BK84" s="95"/>
      <c r="BL84" s="95"/>
      <c r="BM84" s="95"/>
      <c r="BN84" s="95"/>
      <c r="BO84" s="95"/>
      <c r="BP84" s="95"/>
      <c r="BQ84" s="95"/>
      <c r="BR84" s="95"/>
      <c r="BS84" s="95"/>
      <c r="BT84" s="95"/>
      <c r="BU84" s="95"/>
      <c r="BV84" s="95"/>
      <c r="BW84" s="95"/>
      <c r="BX84" s="95"/>
      <c r="BY84" s="95"/>
      <c r="BZ84" s="95"/>
      <c r="CA84" s="95"/>
      <c r="CB84" s="95"/>
      <c r="CC84" s="95"/>
      <c r="CD84" s="95"/>
      <c r="CE84" s="95"/>
      <c r="CF84" s="95"/>
      <c r="CG84" s="95"/>
      <c r="CH84" s="95"/>
      <c r="CI84" s="95"/>
      <c r="CJ84" s="95"/>
      <c r="CK84" s="95"/>
      <c r="CL84" s="95"/>
      <c r="CM84" s="95"/>
      <c r="CN84" s="95"/>
      <c r="CO84" s="95"/>
      <c r="CP84" s="95"/>
      <c r="CQ84" s="95"/>
      <c r="CR84" s="95"/>
      <c r="CS84" s="95"/>
      <c r="CT84" s="95"/>
      <c r="CU84" s="95"/>
      <c r="CV84" s="95"/>
      <c r="CW84" s="95"/>
      <c r="CX84" s="95"/>
      <c r="CY84" s="95"/>
      <c r="CZ84" s="95"/>
      <c r="DA84" s="95"/>
      <c r="DB84" s="95"/>
      <c r="DC84" s="95"/>
      <c r="DD84" s="95"/>
      <c r="DE84" s="95"/>
      <c r="DF84" s="95"/>
      <c r="DG84" s="95"/>
      <c r="DH84" s="95"/>
      <c r="DI84" s="95"/>
      <c r="DJ84" s="95"/>
      <c r="DK84" s="95"/>
      <c r="DL84" s="95"/>
      <c r="DM84" s="95"/>
      <c r="DN84" s="95"/>
      <c r="DO84" s="95"/>
      <c r="DP84" s="95"/>
      <c r="DQ84" s="95"/>
    </row>
    <row r="85" spans="21:121" s="94" customFormat="1" hidden="1">
      <c r="U85" s="91"/>
      <c r="V85" s="91"/>
      <c r="W85" s="91"/>
      <c r="X85" s="91"/>
      <c r="Y85" s="91"/>
      <c r="Z85" s="91"/>
      <c r="AB85" s="102">
        <f t="shared" si="12"/>
        <v>36</v>
      </c>
      <c r="AC85" s="134">
        <v>15</v>
      </c>
      <c r="AD85" s="136"/>
      <c r="AM85" s="95"/>
      <c r="AN85" s="95"/>
      <c r="AO85" s="95"/>
      <c r="AP85" s="95"/>
      <c r="AQ85" s="95"/>
      <c r="AR85" s="95"/>
      <c r="AS85" s="95"/>
      <c r="AT85" s="95"/>
      <c r="AU85" s="95"/>
      <c r="AV85" s="95"/>
      <c r="AW85" s="95"/>
      <c r="AX85" s="95"/>
      <c r="AY85" s="95"/>
      <c r="AZ85" s="95"/>
      <c r="BA85" s="95"/>
      <c r="BB85" s="95"/>
      <c r="BC85" s="95"/>
      <c r="BD85" s="95"/>
      <c r="BE85" s="95"/>
      <c r="BF85" s="95"/>
      <c r="BG85" s="95"/>
      <c r="BH85" s="95"/>
      <c r="BI85" s="95"/>
      <c r="BJ85" s="95"/>
      <c r="BK85" s="95"/>
      <c r="BL85" s="95"/>
      <c r="BM85" s="95"/>
      <c r="BN85" s="95"/>
      <c r="BO85" s="95"/>
      <c r="BP85" s="95"/>
      <c r="BQ85" s="95"/>
      <c r="BR85" s="95"/>
      <c r="BS85" s="95"/>
      <c r="BT85" s="95"/>
      <c r="BU85" s="95"/>
      <c r="BV85" s="95"/>
      <c r="BW85" s="95"/>
      <c r="BX85" s="95"/>
      <c r="BY85" s="95"/>
      <c r="BZ85" s="95"/>
      <c r="CA85" s="95"/>
      <c r="CB85" s="95"/>
      <c r="CC85" s="95"/>
      <c r="CD85" s="95"/>
      <c r="CE85" s="95"/>
      <c r="CF85" s="95"/>
      <c r="CG85" s="95"/>
      <c r="CH85" s="95"/>
      <c r="CI85" s="95"/>
      <c r="CJ85" s="95"/>
      <c r="CK85" s="95"/>
      <c r="CL85" s="95"/>
      <c r="CM85" s="95"/>
      <c r="CN85" s="95"/>
      <c r="CO85" s="95"/>
      <c r="CP85" s="95"/>
      <c r="CQ85" s="95"/>
      <c r="CR85" s="95"/>
      <c r="CS85" s="95"/>
      <c r="CT85" s="95"/>
      <c r="CU85" s="95"/>
      <c r="CV85" s="95"/>
      <c r="CW85" s="95"/>
      <c r="CX85" s="95"/>
      <c r="CY85" s="95"/>
      <c r="CZ85" s="95"/>
      <c r="DA85" s="95"/>
      <c r="DB85" s="95"/>
      <c r="DC85" s="95"/>
      <c r="DD85" s="95"/>
      <c r="DE85" s="95"/>
      <c r="DF85" s="95"/>
      <c r="DG85" s="95"/>
      <c r="DH85" s="95"/>
      <c r="DI85" s="95"/>
      <c r="DJ85" s="95"/>
      <c r="DK85" s="95"/>
      <c r="DL85" s="95"/>
      <c r="DM85" s="95"/>
      <c r="DN85" s="95"/>
      <c r="DO85" s="95"/>
      <c r="DP85" s="95"/>
      <c r="DQ85" s="95"/>
    </row>
    <row r="86" spans="21:121" s="94" customFormat="1" hidden="1">
      <c r="U86" s="91"/>
      <c r="V86" s="91"/>
      <c r="W86" s="91"/>
      <c r="X86" s="91"/>
      <c r="Y86" s="91"/>
      <c r="Z86" s="91"/>
      <c r="AB86" s="102">
        <f t="shared" si="12"/>
        <v>37</v>
      </c>
      <c r="AC86" s="134">
        <v>15</v>
      </c>
      <c r="AD86" s="136"/>
      <c r="AM86" s="95"/>
      <c r="AN86" s="95"/>
      <c r="AO86" s="95"/>
      <c r="AP86" s="95"/>
      <c r="AQ86" s="95"/>
      <c r="AR86" s="95"/>
      <c r="AS86" s="95"/>
      <c r="AT86" s="95"/>
      <c r="AU86" s="95"/>
      <c r="AV86" s="95"/>
      <c r="AW86" s="95"/>
      <c r="AX86" s="95"/>
      <c r="AY86" s="95"/>
      <c r="AZ86" s="95"/>
      <c r="BA86" s="95"/>
      <c r="BB86" s="95"/>
      <c r="BC86" s="95"/>
      <c r="BD86" s="95"/>
      <c r="BE86" s="95"/>
      <c r="BF86" s="95"/>
      <c r="BG86" s="95"/>
      <c r="BH86" s="95"/>
      <c r="BI86" s="95"/>
      <c r="BJ86" s="95"/>
      <c r="BK86" s="95"/>
      <c r="BL86" s="95"/>
      <c r="BM86" s="95"/>
      <c r="BN86" s="95"/>
      <c r="BO86" s="95"/>
      <c r="BP86" s="95"/>
      <c r="BQ86" s="95"/>
      <c r="BR86" s="95"/>
      <c r="BS86" s="95"/>
      <c r="BT86" s="95"/>
      <c r="BU86" s="95"/>
      <c r="BV86" s="95"/>
      <c r="BW86" s="95"/>
      <c r="BX86" s="95"/>
      <c r="BY86" s="95"/>
      <c r="BZ86" s="95"/>
      <c r="CA86" s="95"/>
      <c r="CB86" s="95"/>
      <c r="CC86" s="95"/>
      <c r="CD86" s="95"/>
      <c r="CE86" s="95"/>
      <c r="CF86" s="95"/>
      <c r="CG86" s="95"/>
      <c r="CH86" s="95"/>
      <c r="CI86" s="95"/>
      <c r="CJ86" s="95"/>
      <c r="CK86" s="95"/>
      <c r="CL86" s="95"/>
      <c r="CM86" s="95"/>
      <c r="CN86" s="95"/>
      <c r="CO86" s="95"/>
      <c r="CP86" s="95"/>
      <c r="CQ86" s="95"/>
      <c r="CR86" s="95"/>
      <c r="CS86" s="95"/>
      <c r="CT86" s="95"/>
      <c r="CU86" s="95"/>
      <c r="CV86" s="95"/>
      <c r="CW86" s="95"/>
      <c r="CX86" s="95"/>
      <c r="CY86" s="95"/>
      <c r="CZ86" s="95"/>
      <c r="DA86" s="95"/>
      <c r="DB86" s="95"/>
      <c r="DC86" s="95"/>
      <c r="DD86" s="95"/>
      <c r="DE86" s="95"/>
      <c r="DF86" s="95"/>
      <c r="DG86" s="95"/>
      <c r="DH86" s="95"/>
      <c r="DI86" s="95"/>
      <c r="DJ86" s="95"/>
      <c r="DK86" s="95"/>
      <c r="DL86" s="95"/>
      <c r="DM86" s="95"/>
      <c r="DN86" s="95"/>
      <c r="DO86" s="95"/>
      <c r="DP86" s="95"/>
      <c r="DQ86" s="95"/>
    </row>
    <row r="87" spans="21:121" s="94" customFormat="1" hidden="1">
      <c r="U87" s="91"/>
      <c r="V87" s="91"/>
      <c r="W87" s="91"/>
      <c r="X87" s="91"/>
      <c r="Y87" s="91"/>
      <c r="Z87" s="91"/>
      <c r="AB87" s="102">
        <f t="shared" si="12"/>
        <v>38</v>
      </c>
      <c r="AC87" s="134">
        <v>15</v>
      </c>
      <c r="AD87" s="136"/>
      <c r="AM87" s="95"/>
      <c r="AN87" s="95"/>
      <c r="AO87" s="95"/>
      <c r="AP87" s="95"/>
      <c r="AQ87" s="95"/>
      <c r="AR87" s="95"/>
      <c r="AS87" s="95"/>
      <c r="AT87" s="95"/>
      <c r="AU87" s="95"/>
      <c r="AV87" s="95"/>
      <c r="AW87" s="95"/>
      <c r="AX87" s="95"/>
      <c r="AY87" s="95"/>
      <c r="AZ87" s="95"/>
      <c r="BA87" s="95"/>
      <c r="BB87" s="95"/>
      <c r="BC87" s="95"/>
      <c r="BD87" s="95"/>
      <c r="BE87" s="95"/>
      <c r="BF87" s="95"/>
      <c r="BG87" s="95"/>
      <c r="BH87" s="95"/>
      <c r="BI87" s="95"/>
      <c r="BJ87" s="95"/>
      <c r="BK87" s="95"/>
      <c r="BL87" s="95"/>
      <c r="BM87" s="95"/>
      <c r="BN87" s="95"/>
      <c r="BO87" s="95"/>
      <c r="BP87" s="95"/>
      <c r="BQ87" s="95"/>
      <c r="BR87" s="95"/>
      <c r="BS87" s="95"/>
      <c r="BT87" s="95"/>
      <c r="BU87" s="95"/>
      <c r="BV87" s="95"/>
      <c r="BW87" s="95"/>
      <c r="BX87" s="95"/>
      <c r="BY87" s="95"/>
      <c r="BZ87" s="95"/>
      <c r="CA87" s="95"/>
      <c r="CB87" s="95"/>
      <c r="CC87" s="95"/>
      <c r="CD87" s="95"/>
      <c r="CE87" s="95"/>
      <c r="CF87" s="95"/>
      <c r="CG87" s="95"/>
      <c r="CH87" s="95"/>
      <c r="CI87" s="95"/>
      <c r="CJ87" s="95"/>
      <c r="CK87" s="95"/>
      <c r="CL87" s="95"/>
      <c r="CM87" s="95"/>
      <c r="CN87" s="95"/>
      <c r="CO87" s="95"/>
      <c r="CP87" s="95"/>
      <c r="CQ87" s="95"/>
      <c r="CR87" s="95"/>
      <c r="CS87" s="95"/>
      <c r="CT87" s="95"/>
      <c r="CU87" s="95"/>
      <c r="CV87" s="95"/>
      <c r="CW87" s="95"/>
      <c r="CX87" s="95"/>
      <c r="CY87" s="95"/>
      <c r="CZ87" s="95"/>
      <c r="DA87" s="95"/>
      <c r="DB87" s="95"/>
      <c r="DC87" s="95"/>
      <c r="DD87" s="95"/>
      <c r="DE87" s="95"/>
      <c r="DF87" s="95"/>
      <c r="DG87" s="95"/>
      <c r="DH87" s="95"/>
      <c r="DI87" s="95"/>
      <c r="DJ87" s="95"/>
      <c r="DK87" s="95"/>
      <c r="DL87" s="95"/>
      <c r="DM87" s="95"/>
      <c r="DN87" s="95"/>
      <c r="DO87" s="95"/>
      <c r="DP87" s="95"/>
      <c r="DQ87" s="95"/>
    </row>
    <row r="88" spans="21:121" s="94" customFormat="1" hidden="1">
      <c r="U88" s="91"/>
      <c r="V88" s="91"/>
      <c r="W88" s="91"/>
      <c r="X88" s="91"/>
      <c r="Y88" s="91"/>
      <c r="Z88" s="91"/>
      <c r="AB88" s="102">
        <f t="shared" si="12"/>
        <v>39</v>
      </c>
      <c r="AC88" s="134">
        <v>15</v>
      </c>
      <c r="AD88" s="136"/>
      <c r="AM88" s="95"/>
      <c r="AN88" s="95"/>
      <c r="AO88" s="95"/>
      <c r="AP88" s="95"/>
      <c r="AQ88" s="95"/>
      <c r="AR88" s="95"/>
      <c r="AS88" s="95"/>
      <c r="AT88" s="95"/>
      <c r="AU88" s="95"/>
      <c r="AV88" s="95"/>
      <c r="AW88" s="95"/>
      <c r="AX88" s="95"/>
      <c r="AY88" s="95"/>
      <c r="AZ88" s="95"/>
      <c r="BA88" s="95"/>
      <c r="BB88" s="95"/>
      <c r="BC88" s="95"/>
      <c r="BD88" s="95"/>
      <c r="BE88" s="95"/>
      <c r="BF88" s="95"/>
      <c r="BG88" s="95"/>
      <c r="BH88" s="95"/>
      <c r="BI88" s="95"/>
      <c r="BJ88" s="95"/>
      <c r="BK88" s="95"/>
      <c r="BL88" s="95"/>
      <c r="BM88" s="95"/>
      <c r="BN88" s="95"/>
      <c r="BO88" s="95"/>
      <c r="BP88" s="95"/>
      <c r="BQ88" s="95"/>
      <c r="BR88" s="95"/>
      <c r="BS88" s="95"/>
      <c r="BT88" s="95"/>
      <c r="BU88" s="95"/>
      <c r="BV88" s="95"/>
      <c r="BW88" s="95"/>
      <c r="BX88" s="95"/>
      <c r="BY88" s="95"/>
      <c r="BZ88" s="95"/>
      <c r="CA88" s="95"/>
      <c r="CB88" s="95"/>
      <c r="CC88" s="95"/>
      <c r="CD88" s="95"/>
      <c r="CE88" s="95"/>
      <c r="CF88" s="95"/>
      <c r="CG88" s="95"/>
      <c r="CH88" s="95"/>
      <c r="CI88" s="95"/>
      <c r="CJ88" s="95"/>
      <c r="CK88" s="95"/>
      <c r="CL88" s="95"/>
      <c r="CM88" s="95"/>
      <c r="CN88" s="95"/>
      <c r="CO88" s="95"/>
      <c r="CP88" s="95"/>
      <c r="CQ88" s="95"/>
      <c r="CR88" s="95"/>
      <c r="CS88" s="95"/>
      <c r="CT88" s="95"/>
      <c r="CU88" s="95"/>
      <c r="CV88" s="95"/>
      <c r="CW88" s="95"/>
      <c r="CX88" s="95"/>
      <c r="CY88" s="95"/>
      <c r="CZ88" s="95"/>
      <c r="DA88" s="95"/>
      <c r="DB88" s="95"/>
      <c r="DC88" s="95"/>
      <c r="DD88" s="95"/>
      <c r="DE88" s="95"/>
      <c r="DF88" s="95"/>
      <c r="DG88" s="95"/>
      <c r="DH88" s="95"/>
      <c r="DI88" s="95"/>
      <c r="DJ88" s="95"/>
      <c r="DK88" s="95"/>
      <c r="DL88" s="95"/>
      <c r="DM88" s="95"/>
      <c r="DN88" s="95"/>
      <c r="DO88" s="95"/>
      <c r="DP88" s="95"/>
      <c r="DQ88" s="95"/>
    </row>
    <row r="89" spans="21:121" s="94" customFormat="1" hidden="1">
      <c r="U89" s="91"/>
      <c r="V89" s="91"/>
      <c r="W89" s="91"/>
      <c r="X89" s="91"/>
      <c r="Y89" s="91"/>
      <c r="Z89" s="91"/>
      <c r="AB89" s="102">
        <f t="shared" si="12"/>
        <v>40</v>
      </c>
      <c r="AC89" s="134">
        <v>15</v>
      </c>
      <c r="AD89" s="136"/>
      <c r="AM89" s="95"/>
      <c r="AN89" s="95"/>
      <c r="AO89" s="95"/>
      <c r="AP89" s="95"/>
      <c r="AQ89" s="95"/>
      <c r="AR89" s="95"/>
      <c r="AS89" s="95"/>
      <c r="AT89" s="95"/>
      <c r="AU89" s="95"/>
      <c r="AV89" s="95"/>
      <c r="AW89" s="95"/>
      <c r="AX89" s="95"/>
      <c r="AY89" s="95"/>
      <c r="AZ89" s="95"/>
      <c r="BA89" s="95"/>
      <c r="BB89" s="95"/>
      <c r="BC89" s="95"/>
      <c r="BD89" s="95"/>
      <c r="BE89" s="95"/>
      <c r="BF89" s="95"/>
      <c r="BG89" s="95"/>
      <c r="BH89" s="95"/>
      <c r="BI89" s="95"/>
      <c r="BJ89" s="95"/>
      <c r="BK89" s="95"/>
      <c r="BL89" s="95"/>
      <c r="BM89" s="95"/>
      <c r="BN89" s="95"/>
      <c r="BO89" s="95"/>
      <c r="BP89" s="95"/>
      <c r="BQ89" s="95"/>
      <c r="BR89" s="95"/>
      <c r="BS89" s="95"/>
      <c r="BT89" s="95"/>
      <c r="BU89" s="95"/>
      <c r="BV89" s="95"/>
      <c r="BW89" s="95"/>
      <c r="BX89" s="95"/>
      <c r="BY89" s="95"/>
      <c r="BZ89" s="95"/>
      <c r="CA89" s="95"/>
      <c r="CB89" s="95"/>
      <c r="CC89" s="95"/>
      <c r="CD89" s="95"/>
      <c r="CE89" s="95"/>
      <c r="CF89" s="95"/>
      <c r="CG89" s="95"/>
      <c r="CH89" s="95"/>
      <c r="CI89" s="95"/>
      <c r="CJ89" s="95"/>
      <c r="CK89" s="95"/>
      <c r="CL89" s="95"/>
      <c r="CM89" s="95"/>
      <c r="CN89" s="95"/>
      <c r="CO89" s="95"/>
      <c r="CP89" s="95"/>
      <c r="CQ89" s="95"/>
      <c r="CR89" s="95"/>
      <c r="CS89" s="95"/>
      <c r="CT89" s="95"/>
      <c r="CU89" s="95"/>
      <c r="CV89" s="95"/>
      <c r="CW89" s="95"/>
      <c r="CX89" s="95"/>
      <c r="CY89" s="95"/>
      <c r="CZ89" s="95"/>
      <c r="DA89" s="95"/>
      <c r="DB89" s="95"/>
      <c r="DC89" s="95"/>
      <c r="DD89" s="95"/>
      <c r="DE89" s="95"/>
      <c r="DF89" s="95"/>
      <c r="DG89" s="95"/>
      <c r="DH89" s="95"/>
      <c r="DI89" s="95"/>
      <c r="DJ89" s="95"/>
      <c r="DK89" s="95"/>
      <c r="DL89" s="95"/>
      <c r="DM89" s="95"/>
      <c r="DN89" s="95"/>
      <c r="DO89" s="95"/>
      <c r="DP89" s="95"/>
      <c r="DQ89" s="95"/>
    </row>
    <row r="90" spans="21:121" s="94" customFormat="1" hidden="1">
      <c r="U90" s="91"/>
      <c r="V90" s="91"/>
      <c r="W90" s="91"/>
      <c r="X90" s="91"/>
      <c r="Y90" s="91"/>
      <c r="Z90" s="91"/>
      <c r="AB90" s="102">
        <f t="shared" si="12"/>
        <v>41</v>
      </c>
      <c r="AC90" s="134">
        <v>15</v>
      </c>
      <c r="AD90" s="136"/>
      <c r="AM90" s="95"/>
      <c r="AN90" s="95"/>
      <c r="AO90" s="95"/>
      <c r="AP90" s="95"/>
      <c r="AQ90" s="95"/>
      <c r="AR90" s="95"/>
      <c r="AS90" s="95"/>
      <c r="AT90" s="95"/>
      <c r="AU90" s="95"/>
      <c r="AV90" s="95"/>
      <c r="AW90" s="95"/>
      <c r="AX90" s="95"/>
      <c r="AY90" s="95"/>
      <c r="AZ90" s="95"/>
      <c r="BA90" s="95"/>
      <c r="BB90" s="95"/>
      <c r="BC90" s="95"/>
      <c r="BD90" s="95"/>
      <c r="BE90" s="95"/>
      <c r="BF90" s="95"/>
      <c r="BG90" s="95"/>
      <c r="BH90" s="95"/>
      <c r="BI90" s="95"/>
      <c r="BJ90" s="95"/>
      <c r="BK90" s="95"/>
      <c r="BL90" s="95"/>
      <c r="BM90" s="95"/>
      <c r="BN90" s="95"/>
      <c r="BO90" s="95"/>
      <c r="BP90" s="95"/>
      <c r="BQ90" s="95"/>
      <c r="BR90" s="95"/>
      <c r="BS90" s="95"/>
      <c r="BT90" s="95"/>
      <c r="BU90" s="95"/>
      <c r="BV90" s="95"/>
      <c r="BW90" s="95"/>
      <c r="BX90" s="95"/>
      <c r="BY90" s="95"/>
      <c r="BZ90" s="95"/>
      <c r="CA90" s="95"/>
      <c r="CB90" s="95"/>
      <c r="CC90" s="95"/>
      <c r="CD90" s="95"/>
      <c r="CE90" s="95"/>
      <c r="CF90" s="95"/>
      <c r="CG90" s="95"/>
      <c r="CH90" s="95"/>
      <c r="CI90" s="95"/>
      <c r="CJ90" s="95"/>
      <c r="CK90" s="95"/>
      <c r="CL90" s="95"/>
      <c r="CM90" s="95"/>
      <c r="CN90" s="95"/>
      <c r="CO90" s="95"/>
      <c r="CP90" s="95"/>
      <c r="CQ90" s="95"/>
      <c r="CR90" s="95"/>
      <c r="CS90" s="95"/>
      <c r="CT90" s="95"/>
      <c r="CU90" s="95"/>
      <c r="CV90" s="95"/>
      <c r="CW90" s="95"/>
      <c r="CX90" s="95"/>
      <c r="CY90" s="95"/>
      <c r="CZ90" s="95"/>
      <c r="DA90" s="95"/>
      <c r="DB90" s="95"/>
      <c r="DC90" s="95"/>
      <c r="DD90" s="95"/>
      <c r="DE90" s="95"/>
      <c r="DF90" s="95"/>
      <c r="DG90" s="95"/>
      <c r="DH90" s="95"/>
      <c r="DI90" s="95"/>
      <c r="DJ90" s="95"/>
      <c r="DK90" s="95"/>
      <c r="DL90" s="95"/>
      <c r="DM90" s="95"/>
      <c r="DN90" s="95"/>
      <c r="DO90" s="95"/>
      <c r="DP90" s="95"/>
      <c r="DQ90" s="95"/>
    </row>
    <row r="91" spans="21:121" s="94" customFormat="1" hidden="1">
      <c r="V91" s="91"/>
      <c r="W91" s="91"/>
      <c r="X91" s="91"/>
      <c r="Y91" s="91"/>
      <c r="Z91" s="91"/>
      <c r="AB91" s="102">
        <f t="shared" si="12"/>
        <v>42</v>
      </c>
      <c r="AC91" s="134">
        <v>15</v>
      </c>
      <c r="AD91" s="136"/>
      <c r="AM91" s="95"/>
      <c r="AN91" s="95"/>
      <c r="AO91" s="95"/>
      <c r="AP91" s="95"/>
      <c r="AQ91" s="95"/>
      <c r="AR91" s="95"/>
      <c r="AS91" s="95"/>
      <c r="AT91" s="95"/>
      <c r="AU91" s="95"/>
      <c r="AV91" s="95"/>
      <c r="AW91" s="95"/>
      <c r="AX91" s="95"/>
      <c r="AY91" s="95"/>
      <c r="AZ91" s="95"/>
      <c r="BA91" s="95"/>
      <c r="BB91" s="95"/>
      <c r="BC91" s="95"/>
      <c r="BD91" s="95"/>
      <c r="BE91" s="95"/>
      <c r="BF91" s="95"/>
      <c r="BG91" s="95"/>
      <c r="BH91" s="95"/>
      <c r="BI91" s="95"/>
      <c r="BJ91" s="95"/>
      <c r="BK91" s="95"/>
      <c r="BL91" s="95"/>
      <c r="BM91" s="95"/>
      <c r="BN91" s="95"/>
      <c r="BO91" s="95"/>
      <c r="BP91" s="95"/>
      <c r="BQ91" s="95"/>
      <c r="BR91" s="95"/>
      <c r="BS91" s="95"/>
      <c r="BT91" s="95"/>
      <c r="BU91" s="95"/>
      <c r="BV91" s="95"/>
      <c r="BW91" s="95"/>
      <c r="BX91" s="95"/>
      <c r="BY91" s="95"/>
      <c r="BZ91" s="95"/>
      <c r="CA91" s="95"/>
      <c r="CB91" s="95"/>
      <c r="CC91" s="95"/>
      <c r="CD91" s="95"/>
      <c r="CE91" s="95"/>
      <c r="CF91" s="95"/>
      <c r="CG91" s="95"/>
      <c r="CH91" s="95"/>
      <c r="CI91" s="95"/>
      <c r="CJ91" s="95"/>
      <c r="CK91" s="95"/>
      <c r="CL91" s="95"/>
      <c r="CM91" s="95"/>
      <c r="CN91" s="95"/>
      <c r="CO91" s="95"/>
      <c r="CP91" s="95"/>
      <c r="CQ91" s="95"/>
      <c r="CR91" s="95"/>
      <c r="CS91" s="95"/>
      <c r="CT91" s="95"/>
      <c r="CU91" s="95"/>
      <c r="CV91" s="95"/>
      <c r="CW91" s="95"/>
      <c r="CX91" s="95"/>
      <c r="CY91" s="95"/>
      <c r="CZ91" s="95"/>
      <c r="DA91" s="95"/>
      <c r="DB91" s="95"/>
      <c r="DC91" s="95"/>
      <c r="DD91" s="95"/>
      <c r="DE91" s="95"/>
      <c r="DF91" s="95"/>
      <c r="DG91" s="95"/>
      <c r="DH91" s="95"/>
      <c r="DI91" s="95"/>
      <c r="DJ91" s="95"/>
      <c r="DK91" s="95"/>
      <c r="DL91" s="95"/>
      <c r="DM91" s="95"/>
      <c r="DN91" s="95"/>
      <c r="DO91" s="95"/>
      <c r="DP91" s="95"/>
      <c r="DQ91" s="95"/>
    </row>
    <row r="92" spans="21:121" s="94" customFormat="1" hidden="1">
      <c r="V92" s="91"/>
      <c r="W92" s="91"/>
      <c r="X92" s="91"/>
      <c r="Y92" s="91"/>
      <c r="Z92" s="91"/>
      <c r="AB92" s="102">
        <f t="shared" si="12"/>
        <v>43</v>
      </c>
      <c r="AC92" s="134">
        <v>16</v>
      </c>
      <c r="AD92" s="136"/>
      <c r="AM92" s="95"/>
      <c r="AN92" s="95"/>
      <c r="AO92" s="95"/>
      <c r="AP92" s="95"/>
      <c r="AQ92" s="95"/>
      <c r="AR92" s="95"/>
      <c r="AS92" s="95"/>
      <c r="AT92" s="95"/>
      <c r="AU92" s="95"/>
      <c r="AV92" s="95"/>
      <c r="AW92" s="95"/>
      <c r="AX92" s="95"/>
      <c r="AY92" s="95"/>
      <c r="AZ92" s="95"/>
      <c r="BA92" s="95"/>
      <c r="BB92" s="95"/>
      <c r="BC92" s="95"/>
      <c r="BD92" s="95"/>
      <c r="BE92" s="95"/>
      <c r="BF92" s="95"/>
      <c r="BG92" s="95"/>
      <c r="BH92" s="95"/>
      <c r="BI92" s="95"/>
      <c r="BJ92" s="95"/>
      <c r="BK92" s="95"/>
      <c r="BL92" s="95"/>
      <c r="BM92" s="95"/>
      <c r="BN92" s="95"/>
      <c r="BO92" s="95"/>
      <c r="BP92" s="95"/>
      <c r="BQ92" s="95"/>
      <c r="BR92" s="95"/>
      <c r="BS92" s="95"/>
      <c r="BT92" s="95"/>
      <c r="BU92" s="95"/>
      <c r="BV92" s="95"/>
      <c r="BW92" s="95"/>
      <c r="BX92" s="95"/>
      <c r="BY92" s="95"/>
      <c r="BZ92" s="95"/>
      <c r="CA92" s="95"/>
      <c r="CB92" s="95"/>
      <c r="CC92" s="95"/>
      <c r="CD92" s="95"/>
      <c r="CE92" s="95"/>
      <c r="CF92" s="95"/>
      <c r="CG92" s="95"/>
      <c r="CH92" s="95"/>
      <c r="CI92" s="95"/>
      <c r="CJ92" s="95"/>
      <c r="CK92" s="95"/>
      <c r="CL92" s="95"/>
      <c r="CM92" s="95"/>
      <c r="CN92" s="95"/>
      <c r="CO92" s="95"/>
      <c r="CP92" s="95"/>
      <c r="CQ92" s="95"/>
      <c r="CR92" s="95"/>
      <c r="CS92" s="95"/>
      <c r="CT92" s="95"/>
      <c r="CU92" s="95"/>
      <c r="CV92" s="95"/>
      <c r="CW92" s="95"/>
      <c r="CX92" s="95"/>
      <c r="CY92" s="95"/>
      <c r="CZ92" s="95"/>
      <c r="DA92" s="95"/>
      <c r="DB92" s="95"/>
      <c r="DC92" s="95"/>
      <c r="DD92" s="95"/>
      <c r="DE92" s="95"/>
      <c r="DF92" s="95"/>
      <c r="DG92" s="95"/>
      <c r="DH92" s="95"/>
      <c r="DI92" s="95"/>
      <c r="DJ92" s="95"/>
      <c r="DK92" s="95"/>
      <c r="DL92" s="95"/>
      <c r="DM92" s="95"/>
      <c r="DN92" s="95"/>
      <c r="DO92" s="95"/>
      <c r="DP92" s="95"/>
      <c r="DQ92" s="95"/>
    </row>
    <row r="93" spans="21:121" s="94" customFormat="1" hidden="1">
      <c r="V93" s="91"/>
      <c r="W93" s="91"/>
      <c r="X93" s="91"/>
      <c r="Y93" s="91"/>
      <c r="Z93" s="91"/>
      <c r="AB93" s="102">
        <f t="shared" si="12"/>
        <v>44</v>
      </c>
      <c r="AC93" s="134">
        <v>16</v>
      </c>
      <c r="AD93" s="136"/>
      <c r="AM93" s="95"/>
      <c r="AN93" s="95"/>
      <c r="AO93" s="95"/>
      <c r="AP93" s="95"/>
      <c r="AQ93" s="95"/>
      <c r="AR93" s="95"/>
      <c r="AS93" s="95"/>
      <c r="AT93" s="95"/>
      <c r="AU93" s="95"/>
      <c r="AV93" s="95"/>
      <c r="AW93" s="95"/>
      <c r="AX93" s="95"/>
      <c r="AY93" s="95"/>
      <c r="AZ93" s="95"/>
      <c r="BA93" s="95"/>
      <c r="BB93" s="95"/>
      <c r="BC93" s="95"/>
      <c r="BD93" s="95"/>
      <c r="BE93" s="95"/>
      <c r="BF93" s="95"/>
      <c r="BG93" s="95"/>
      <c r="BH93" s="95"/>
      <c r="BI93" s="95"/>
      <c r="BJ93" s="95"/>
      <c r="BK93" s="95"/>
      <c r="BL93" s="95"/>
      <c r="BM93" s="95"/>
      <c r="BN93" s="95"/>
      <c r="BO93" s="95"/>
      <c r="BP93" s="95"/>
      <c r="BQ93" s="95"/>
      <c r="BR93" s="95"/>
      <c r="BS93" s="95"/>
      <c r="BT93" s="95"/>
      <c r="BU93" s="95"/>
      <c r="BV93" s="95"/>
      <c r="BW93" s="95"/>
      <c r="BX93" s="95"/>
      <c r="BY93" s="95"/>
      <c r="BZ93" s="95"/>
      <c r="CA93" s="95"/>
      <c r="CB93" s="95"/>
      <c r="CC93" s="95"/>
      <c r="CD93" s="95"/>
      <c r="CE93" s="95"/>
      <c r="CF93" s="95"/>
      <c r="CG93" s="95"/>
      <c r="CH93" s="95"/>
      <c r="CI93" s="95"/>
      <c r="CJ93" s="95"/>
      <c r="CK93" s="95"/>
      <c r="CL93" s="95"/>
      <c r="CM93" s="95"/>
      <c r="CN93" s="95"/>
      <c r="CO93" s="95"/>
      <c r="CP93" s="95"/>
      <c r="CQ93" s="95"/>
      <c r="CR93" s="95"/>
      <c r="CS93" s="95"/>
      <c r="CT93" s="95"/>
      <c r="CU93" s="95"/>
      <c r="CV93" s="95"/>
      <c r="CW93" s="95"/>
      <c r="CX93" s="95"/>
      <c r="CY93" s="95"/>
      <c r="CZ93" s="95"/>
      <c r="DA93" s="95"/>
      <c r="DB93" s="95"/>
      <c r="DC93" s="95"/>
      <c r="DD93" s="95"/>
      <c r="DE93" s="95"/>
      <c r="DF93" s="95"/>
      <c r="DG93" s="95"/>
      <c r="DH93" s="95"/>
      <c r="DI93" s="95"/>
      <c r="DJ93" s="95"/>
      <c r="DK93" s="95"/>
      <c r="DL93" s="95"/>
      <c r="DM93" s="95"/>
      <c r="DN93" s="95"/>
      <c r="DO93" s="95"/>
      <c r="DP93" s="95"/>
      <c r="DQ93" s="95"/>
    </row>
    <row r="94" spans="21:121" s="94" customFormat="1" hidden="1">
      <c r="V94" s="91"/>
      <c r="W94" s="91"/>
      <c r="X94" s="91"/>
      <c r="Y94" s="91"/>
      <c r="Z94" s="91"/>
      <c r="AB94" s="102">
        <f t="shared" si="12"/>
        <v>45</v>
      </c>
      <c r="AC94" s="134">
        <v>16</v>
      </c>
      <c r="AD94" s="136"/>
      <c r="AM94" s="95"/>
      <c r="AN94" s="95"/>
      <c r="AO94" s="95"/>
      <c r="AP94" s="95"/>
      <c r="AQ94" s="95"/>
      <c r="AR94" s="95"/>
      <c r="AS94" s="95"/>
      <c r="AT94" s="95"/>
      <c r="AU94" s="95"/>
      <c r="AV94" s="95"/>
      <c r="AW94" s="95"/>
      <c r="AX94" s="95"/>
      <c r="AY94" s="95"/>
      <c r="AZ94" s="95"/>
      <c r="BA94" s="95"/>
      <c r="BB94" s="95"/>
      <c r="BC94" s="95"/>
      <c r="BD94" s="95"/>
      <c r="BE94" s="95"/>
      <c r="BF94" s="95"/>
      <c r="BG94" s="95"/>
      <c r="BH94" s="95"/>
      <c r="BI94" s="95"/>
      <c r="BJ94" s="95"/>
      <c r="BK94" s="95"/>
      <c r="BL94" s="95"/>
      <c r="BM94" s="95"/>
      <c r="BN94" s="95"/>
      <c r="BO94" s="95"/>
      <c r="BP94" s="95"/>
      <c r="BQ94" s="95"/>
      <c r="BR94" s="95"/>
      <c r="BS94" s="95"/>
      <c r="BT94" s="95"/>
      <c r="BU94" s="95"/>
      <c r="BV94" s="95"/>
      <c r="BW94" s="95"/>
      <c r="BX94" s="95"/>
      <c r="BY94" s="95"/>
      <c r="BZ94" s="95"/>
      <c r="CA94" s="95"/>
      <c r="CB94" s="95"/>
      <c r="CC94" s="95"/>
      <c r="CD94" s="95"/>
      <c r="CE94" s="95"/>
      <c r="CF94" s="95"/>
      <c r="CG94" s="95"/>
      <c r="CH94" s="95"/>
      <c r="CI94" s="95"/>
      <c r="CJ94" s="95"/>
      <c r="CK94" s="95"/>
      <c r="CL94" s="95"/>
      <c r="CM94" s="95"/>
      <c r="CN94" s="95"/>
      <c r="CO94" s="95"/>
      <c r="CP94" s="95"/>
      <c r="CQ94" s="95"/>
      <c r="CR94" s="95"/>
      <c r="CS94" s="95"/>
      <c r="CT94" s="95"/>
      <c r="CU94" s="95"/>
      <c r="CV94" s="95"/>
      <c r="CW94" s="95"/>
      <c r="CX94" s="95"/>
      <c r="CY94" s="95"/>
      <c r="CZ94" s="95"/>
      <c r="DA94" s="95"/>
      <c r="DB94" s="95"/>
      <c r="DC94" s="95"/>
      <c r="DD94" s="95"/>
      <c r="DE94" s="95"/>
      <c r="DF94" s="95"/>
      <c r="DG94" s="95"/>
      <c r="DH94" s="95"/>
      <c r="DI94" s="95"/>
      <c r="DJ94" s="95"/>
      <c r="DK94" s="95"/>
      <c r="DL94" s="95"/>
      <c r="DM94" s="95"/>
      <c r="DN94" s="95"/>
      <c r="DO94" s="95"/>
      <c r="DP94" s="95"/>
      <c r="DQ94" s="95"/>
    </row>
    <row r="95" spans="21:121" s="94" customFormat="1" hidden="1">
      <c r="V95" s="91"/>
      <c r="W95" s="91"/>
      <c r="X95" s="91"/>
      <c r="Y95" s="91"/>
      <c r="Z95" s="91"/>
      <c r="AB95" s="102">
        <f t="shared" si="12"/>
        <v>46</v>
      </c>
      <c r="AC95" s="134">
        <v>16</v>
      </c>
      <c r="AD95" s="136"/>
      <c r="AM95" s="95"/>
      <c r="AN95" s="95"/>
      <c r="AO95" s="95"/>
      <c r="AP95" s="95"/>
      <c r="AQ95" s="95"/>
      <c r="AR95" s="95"/>
      <c r="AS95" s="95"/>
      <c r="AT95" s="95"/>
      <c r="AU95" s="95"/>
      <c r="AV95" s="95"/>
      <c r="AW95" s="95"/>
      <c r="AX95" s="95"/>
      <c r="AY95" s="95"/>
      <c r="AZ95" s="95"/>
      <c r="BA95" s="95"/>
      <c r="BB95" s="95"/>
      <c r="BC95" s="95"/>
      <c r="BD95" s="95"/>
      <c r="BE95" s="95"/>
      <c r="BF95" s="95"/>
      <c r="BG95" s="95"/>
      <c r="BH95" s="95"/>
      <c r="BI95" s="95"/>
      <c r="BJ95" s="95"/>
      <c r="BK95" s="95"/>
      <c r="BL95" s="95"/>
      <c r="BM95" s="95"/>
      <c r="BN95" s="95"/>
      <c r="BO95" s="95"/>
      <c r="BP95" s="95"/>
      <c r="BQ95" s="95"/>
      <c r="BR95" s="95"/>
      <c r="BS95" s="95"/>
      <c r="BT95" s="95"/>
      <c r="BU95" s="95"/>
      <c r="BV95" s="95"/>
      <c r="BW95" s="95"/>
      <c r="BX95" s="95"/>
      <c r="BY95" s="95"/>
      <c r="BZ95" s="95"/>
      <c r="CA95" s="95"/>
      <c r="CB95" s="95"/>
      <c r="CC95" s="95"/>
      <c r="CD95" s="95"/>
      <c r="CE95" s="95"/>
      <c r="CF95" s="95"/>
      <c r="CG95" s="95"/>
      <c r="CH95" s="95"/>
      <c r="CI95" s="95"/>
      <c r="CJ95" s="95"/>
      <c r="CK95" s="95"/>
      <c r="CL95" s="95"/>
      <c r="CM95" s="95"/>
      <c r="CN95" s="95"/>
      <c r="CO95" s="95"/>
      <c r="CP95" s="95"/>
      <c r="CQ95" s="95"/>
      <c r="CR95" s="95"/>
      <c r="CS95" s="95"/>
      <c r="CT95" s="95"/>
      <c r="CU95" s="95"/>
      <c r="CV95" s="95"/>
      <c r="CW95" s="95"/>
      <c r="CX95" s="95"/>
      <c r="CY95" s="95"/>
      <c r="CZ95" s="95"/>
      <c r="DA95" s="95"/>
      <c r="DB95" s="95"/>
      <c r="DC95" s="95"/>
      <c r="DD95" s="95"/>
      <c r="DE95" s="95"/>
      <c r="DF95" s="95"/>
      <c r="DG95" s="95"/>
      <c r="DH95" s="95"/>
      <c r="DI95" s="95"/>
      <c r="DJ95" s="95"/>
      <c r="DK95" s="95"/>
      <c r="DL95" s="95"/>
      <c r="DM95" s="95"/>
      <c r="DN95" s="95"/>
      <c r="DO95" s="95"/>
      <c r="DP95" s="95"/>
      <c r="DQ95" s="95"/>
    </row>
    <row r="96" spans="21:121" s="94" customFormat="1" hidden="1">
      <c r="V96" s="91"/>
      <c r="W96" s="91"/>
      <c r="X96" s="91"/>
      <c r="Y96" s="91"/>
      <c r="Z96" s="91"/>
      <c r="AB96" s="102">
        <f t="shared" si="12"/>
        <v>47</v>
      </c>
      <c r="AC96" s="134">
        <v>16</v>
      </c>
      <c r="AD96" s="136"/>
      <c r="AM96" s="95"/>
      <c r="AN96" s="95"/>
      <c r="AO96" s="95"/>
      <c r="AP96" s="95"/>
      <c r="AQ96" s="95"/>
      <c r="AR96" s="95"/>
      <c r="AS96" s="95"/>
      <c r="AT96" s="95"/>
      <c r="AU96" s="95"/>
      <c r="AV96" s="95"/>
      <c r="AW96" s="95"/>
      <c r="AX96" s="95"/>
      <c r="AY96" s="95"/>
      <c r="AZ96" s="95"/>
      <c r="BA96" s="95"/>
      <c r="BB96" s="95"/>
      <c r="BC96" s="95"/>
      <c r="BD96" s="95"/>
      <c r="BE96" s="95"/>
      <c r="BF96" s="95"/>
      <c r="BG96" s="95"/>
      <c r="BH96" s="95"/>
      <c r="BI96" s="95"/>
      <c r="BJ96" s="95"/>
      <c r="BK96" s="95"/>
      <c r="BL96" s="95"/>
      <c r="BM96" s="95"/>
      <c r="BN96" s="95"/>
      <c r="BO96" s="95"/>
      <c r="BP96" s="95"/>
      <c r="BQ96" s="95"/>
      <c r="BR96" s="95"/>
      <c r="BS96" s="95"/>
      <c r="BT96" s="95"/>
      <c r="BU96" s="95"/>
      <c r="BV96" s="95"/>
      <c r="BW96" s="95"/>
      <c r="BX96" s="95"/>
      <c r="BY96" s="95"/>
      <c r="BZ96" s="95"/>
      <c r="CA96" s="95"/>
      <c r="CB96" s="95"/>
      <c r="CC96" s="95"/>
      <c r="CD96" s="95"/>
      <c r="CE96" s="95"/>
      <c r="CF96" s="95"/>
      <c r="CG96" s="95"/>
      <c r="CH96" s="95"/>
      <c r="CI96" s="95"/>
      <c r="CJ96" s="95"/>
      <c r="CK96" s="95"/>
      <c r="CL96" s="95"/>
      <c r="CM96" s="95"/>
      <c r="CN96" s="95"/>
      <c r="CO96" s="95"/>
      <c r="CP96" s="95"/>
      <c r="CQ96" s="95"/>
      <c r="CR96" s="95"/>
      <c r="CS96" s="95"/>
      <c r="CT96" s="95"/>
      <c r="CU96" s="95"/>
      <c r="CV96" s="95"/>
      <c r="CW96" s="95"/>
      <c r="CX96" s="95"/>
      <c r="CY96" s="95"/>
      <c r="CZ96" s="95"/>
      <c r="DA96" s="95"/>
      <c r="DB96" s="95"/>
      <c r="DC96" s="95"/>
      <c r="DD96" s="95"/>
      <c r="DE96" s="95"/>
      <c r="DF96" s="95"/>
      <c r="DG96" s="95"/>
      <c r="DH96" s="95"/>
      <c r="DI96" s="95"/>
      <c r="DJ96" s="95"/>
      <c r="DK96" s="95"/>
      <c r="DL96" s="95"/>
      <c r="DM96" s="95"/>
      <c r="DN96" s="95"/>
      <c r="DO96" s="95"/>
      <c r="DP96" s="95"/>
      <c r="DQ96" s="95"/>
    </row>
    <row r="97" spans="21:121" s="94" customFormat="1" hidden="1">
      <c r="V97" s="91"/>
      <c r="W97" s="91"/>
      <c r="X97" s="91"/>
      <c r="Y97" s="91"/>
      <c r="Z97" s="91"/>
      <c r="AB97" s="102">
        <f t="shared" si="12"/>
        <v>48</v>
      </c>
      <c r="AC97" s="134">
        <v>16</v>
      </c>
      <c r="AD97" s="136"/>
      <c r="AM97" s="95"/>
      <c r="AN97" s="95"/>
      <c r="AO97" s="95"/>
      <c r="AP97" s="95"/>
      <c r="AQ97" s="95"/>
      <c r="AR97" s="95"/>
      <c r="AS97" s="95"/>
      <c r="AT97" s="95"/>
      <c r="AU97" s="95"/>
      <c r="AV97" s="95"/>
      <c r="AW97" s="95"/>
      <c r="AX97" s="95"/>
      <c r="AY97" s="95"/>
      <c r="AZ97" s="95"/>
      <c r="BA97" s="95"/>
      <c r="BB97" s="95"/>
      <c r="BC97" s="95"/>
      <c r="BD97" s="95"/>
      <c r="BE97" s="95"/>
      <c r="BF97" s="95"/>
      <c r="BG97" s="95"/>
      <c r="BH97" s="95"/>
      <c r="BI97" s="95"/>
      <c r="BJ97" s="95"/>
      <c r="BK97" s="95"/>
      <c r="BL97" s="95"/>
      <c r="BM97" s="95"/>
      <c r="BN97" s="95"/>
      <c r="BO97" s="95"/>
      <c r="BP97" s="95"/>
      <c r="BQ97" s="95"/>
      <c r="BR97" s="95"/>
      <c r="BS97" s="95"/>
      <c r="BT97" s="95"/>
      <c r="BU97" s="95"/>
      <c r="BV97" s="95"/>
      <c r="BW97" s="95"/>
      <c r="BX97" s="95"/>
      <c r="BY97" s="95"/>
      <c r="BZ97" s="95"/>
      <c r="CA97" s="95"/>
      <c r="CB97" s="95"/>
      <c r="CC97" s="95"/>
      <c r="CD97" s="95"/>
      <c r="CE97" s="95"/>
      <c r="CF97" s="95"/>
      <c r="CG97" s="95"/>
      <c r="CH97" s="95"/>
      <c r="CI97" s="95"/>
      <c r="CJ97" s="95"/>
      <c r="CK97" s="95"/>
      <c r="CL97" s="95"/>
      <c r="CM97" s="95"/>
      <c r="CN97" s="95"/>
      <c r="CO97" s="95"/>
      <c r="CP97" s="95"/>
      <c r="CQ97" s="95"/>
      <c r="CR97" s="95"/>
      <c r="CS97" s="95"/>
      <c r="CT97" s="95"/>
      <c r="CU97" s="95"/>
      <c r="CV97" s="95"/>
      <c r="CW97" s="95"/>
      <c r="CX97" s="95"/>
      <c r="CY97" s="95"/>
      <c r="CZ97" s="95"/>
      <c r="DA97" s="95"/>
      <c r="DB97" s="95"/>
      <c r="DC97" s="95"/>
      <c r="DD97" s="95"/>
      <c r="DE97" s="95"/>
      <c r="DF97" s="95"/>
      <c r="DG97" s="95"/>
      <c r="DH97" s="95"/>
      <c r="DI97" s="95"/>
      <c r="DJ97" s="95"/>
      <c r="DK97" s="95"/>
      <c r="DL97" s="95"/>
      <c r="DM97" s="95"/>
      <c r="DN97" s="95"/>
      <c r="DO97" s="95"/>
      <c r="DP97" s="95"/>
      <c r="DQ97" s="95"/>
    </row>
    <row r="98" spans="21:121" s="94" customFormat="1" hidden="1">
      <c r="V98" s="91"/>
      <c r="W98" s="91"/>
      <c r="X98" s="91"/>
      <c r="Y98" s="91"/>
      <c r="Z98" s="91"/>
      <c r="AB98" s="102">
        <f t="shared" si="12"/>
        <v>49</v>
      </c>
      <c r="AC98" s="134">
        <v>16</v>
      </c>
      <c r="AD98" s="136"/>
      <c r="AM98" s="95"/>
      <c r="AN98" s="95"/>
      <c r="AO98" s="95"/>
      <c r="AP98" s="95"/>
      <c r="AQ98" s="95"/>
      <c r="AR98" s="95"/>
      <c r="AS98" s="95"/>
      <c r="AT98" s="95"/>
      <c r="AU98" s="95"/>
      <c r="AV98" s="95"/>
      <c r="AW98" s="95"/>
      <c r="AX98" s="95"/>
      <c r="AY98" s="95"/>
      <c r="AZ98" s="95"/>
      <c r="BA98" s="95"/>
      <c r="BB98" s="95"/>
      <c r="BC98" s="95"/>
      <c r="BD98" s="95"/>
      <c r="BE98" s="95"/>
      <c r="BF98" s="95"/>
      <c r="BG98" s="95"/>
      <c r="BH98" s="95"/>
      <c r="BI98" s="95"/>
      <c r="BJ98" s="95"/>
      <c r="BK98" s="95"/>
      <c r="BL98" s="95"/>
      <c r="BM98" s="95"/>
      <c r="BN98" s="95"/>
      <c r="BO98" s="95"/>
      <c r="BP98" s="95"/>
      <c r="BQ98" s="95"/>
      <c r="BR98" s="95"/>
      <c r="BS98" s="95"/>
      <c r="BT98" s="95"/>
      <c r="BU98" s="95"/>
      <c r="BV98" s="95"/>
      <c r="BW98" s="95"/>
      <c r="BX98" s="95"/>
      <c r="BY98" s="95"/>
      <c r="BZ98" s="95"/>
      <c r="CA98" s="95"/>
      <c r="CB98" s="95"/>
      <c r="CC98" s="95"/>
      <c r="CD98" s="95"/>
      <c r="CE98" s="95"/>
      <c r="CF98" s="95"/>
      <c r="CG98" s="95"/>
      <c r="CH98" s="95"/>
      <c r="CI98" s="95"/>
      <c r="CJ98" s="95"/>
      <c r="CK98" s="95"/>
      <c r="CL98" s="95"/>
      <c r="CM98" s="95"/>
      <c r="CN98" s="95"/>
      <c r="CO98" s="95"/>
      <c r="CP98" s="95"/>
      <c r="CQ98" s="95"/>
      <c r="CR98" s="95"/>
      <c r="CS98" s="95"/>
      <c r="CT98" s="95"/>
      <c r="CU98" s="95"/>
      <c r="CV98" s="95"/>
      <c r="CW98" s="95"/>
      <c r="CX98" s="95"/>
      <c r="CY98" s="95"/>
      <c r="CZ98" s="95"/>
      <c r="DA98" s="95"/>
      <c r="DB98" s="95"/>
      <c r="DC98" s="95"/>
      <c r="DD98" s="95"/>
      <c r="DE98" s="95"/>
      <c r="DF98" s="95"/>
      <c r="DG98" s="95"/>
      <c r="DH98" s="95"/>
      <c r="DI98" s="95"/>
      <c r="DJ98" s="95"/>
      <c r="DK98" s="95"/>
      <c r="DL98" s="95"/>
      <c r="DM98" s="95"/>
      <c r="DN98" s="95"/>
      <c r="DO98" s="95"/>
      <c r="DP98" s="95"/>
      <c r="DQ98" s="95"/>
    </row>
    <row r="99" spans="21:121" s="94" customFormat="1" hidden="1">
      <c r="V99" s="91"/>
      <c r="W99" s="91"/>
      <c r="X99" s="91"/>
      <c r="Y99" s="91"/>
      <c r="Z99" s="91"/>
      <c r="AB99" s="102">
        <f t="shared" si="12"/>
        <v>50</v>
      </c>
      <c r="AC99" s="134">
        <v>16</v>
      </c>
      <c r="AD99" s="136"/>
      <c r="AM99" s="95"/>
      <c r="AN99" s="95"/>
      <c r="AO99" s="95"/>
      <c r="AP99" s="95"/>
      <c r="AQ99" s="95"/>
      <c r="AR99" s="95"/>
      <c r="AS99" s="95"/>
      <c r="AT99" s="95"/>
      <c r="AU99" s="95"/>
      <c r="AV99" s="95"/>
      <c r="AW99" s="95"/>
      <c r="AX99" s="95"/>
      <c r="AY99" s="95"/>
      <c r="AZ99" s="95"/>
      <c r="BA99" s="95"/>
      <c r="BB99" s="95"/>
      <c r="BC99" s="95"/>
      <c r="BD99" s="95"/>
      <c r="BE99" s="95"/>
      <c r="BF99" s="95"/>
      <c r="BG99" s="95"/>
      <c r="BH99" s="95"/>
      <c r="BI99" s="95"/>
      <c r="BJ99" s="95"/>
      <c r="BK99" s="95"/>
      <c r="BL99" s="95"/>
      <c r="BM99" s="95"/>
      <c r="BN99" s="95"/>
      <c r="BO99" s="95"/>
      <c r="BP99" s="95"/>
      <c r="BQ99" s="95"/>
      <c r="BR99" s="95"/>
      <c r="BS99" s="95"/>
      <c r="BT99" s="95"/>
      <c r="BU99" s="95"/>
      <c r="BV99" s="95"/>
      <c r="BW99" s="95"/>
      <c r="BX99" s="95"/>
      <c r="BY99" s="95"/>
      <c r="BZ99" s="95"/>
      <c r="CA99" s="95"/>
      <c r="CB99" s="95"/>
      <c r="CC99" s="95"/>
      <c r="CD99" s="95"/>
      <c r="CE99" s="95"/>
      <c r="CF99" s="95"/>
      <c r="CG99" s="95"/>
      <c r="CH99" s="95"/>
      <c r="CI99" s="95"/>
      <c r="CJ99" s="95"/>
      <c r="CK99" s="95"/>
      <c r="CL99" s="95"/>
      <c r="CM99" s="95"/>
      <c r="CN99" s="95"/>
      <c r="CO99" s="95"/>
      <c r="CP99" s="95"/>
      <c r="CQ99" s="95"/>
      <c r="CR99" s="95"/>
      <c r="CS99" s="95"/>
      <c r="CT99" s="95"/>
      <c r="CU99" s="95"/>
      <c r="CV99" s="95"/>
      <c r="CW99" s="95"/>
      <c r="CX99" s="95"/>
      <c r="CY99" s="95"/>
      <c r="CZ99" s="95"/>
      <c r="DA99" s="95"/>
      <c r="DB99" s="95"/>
      <c r="DC99" s="95"/>
      <c r="DD99" s="95"/>
      <c r="DE99" s="95"/>
      <c r="DF99" s="95"/>
      <c r="DG99" s="95"/>
      <c r="DH99" s="95"/>
      <c r="DI99" s="95"/>
      <c r="DJ99" s="95"/>
      <c r="DK99" s="95"/>
      <c r="DL99" s="95"/>
      <c r="DM99" s="95"/>
      <c r="DN99" s="95"/>
      <c r="DO99" s="95"/>
      <c r="DP99" s="95"/>
      <c r="DQ99" s="95"/>
    </row>
    <row r="100" spans="21:121" s="94" customFormat="1" hidden="1">
      <c r="V100" s="91"/>
      <c r="W100" s="91"/>
      <c r="X100" s="91"/>
      <c r="Y100" s="91"/>
      <c r="Z100" s="91"/>
      <c r="AB100" s="102">
        <f t="shared" si="12"/>
        <v>51</v>
      </c>
      <c r="AC100" s="134">
        <v>16</v>
      </c>
      <c r="AD100" s="136"/>
      <c r="AM100" s="95"/>
      <c r="AN100" s="95"/>
      <c r="AO100" s="95"/>
      <c r="AP100" s="95"/>
      <c r="AQ100" s="95"/>
      <c r="AR100" s="95"/>
      <c r="AS100" s="95"/>
      <c r="AT100" s="95"/>
      <c r="AU100" s="95"/>
      <c r="AV100" s="95"/>
      <c r="AW100" s="95"/>
      <c r="AX100" s="95"/>
      <c r="AY100" s="95"/>
      <c r="AZ100" s="95"/>
      <c r="BA100" s="95"/>
      <c r="BB100" s="95"/>
      <c r="BC100" s="95"/>
      <c r="BD100" s="95"/>
      <c r="BE100" s="95"/>
      <c r="BF100" s="95"/>
      <c r="BG100" s="95"/>
      <c r="BH100" s="95"/>
      <c r="BI100" s="95"/>
      <c r="BJ100" s="95"/>
      <c r="BK100" s="95"/>
      <c r="BL100" s="95"/>
      <c r="BM100" s="95"/>
      <c r="BN100" s="95"/>
      <c r="BO100" s="95"/>
      <c r="BP100" s="95"/>
      <c r="BQ100" s="95"/>
      <c r="BR100" s="95"/>
      <c r="BS100" s="95"/>
      <c r="BT100" s="95"/>
      <c r="BU100" s="95"/>
      <c r="BV100" s="95"/>
      <c r="BW100" s="95"/>
      <c r="BX100" s="95"/>
      <c r="BY100" s="95"/>
      <c r="BZ100" s="95"/>
      <c r="CA100" s="95"/>
      <c r="CB100" s="95"/>
      <c r="CC100" s="95"/>
      <c r="CD100" s="95"/>
      <c r="CE100" s="95"/>
      <c r="CF100" s="95"/>
      <c r="CG100" s="95"/>
      <c r="CH100" s="95"/>
      <c r="CI100" s="95"/>
      <c r="CJ100" s="95"/>
      <c r="CK100" s="95"/>
      <c r="CL100" s="95"/>
      <c r="CM100" s="95"/>
      <c r="CN100" s="95"/>
      <c r="CO100" s="95"/>
      <c r="CP100" s="95"/>
      <c r="CQ100" s="95"/>
      <c r="CR100" s="95"/>
      <c r="CS100" s="95"/>
      <c r="CT100" s="95"/>
      <c r="CU100" s="95"/>
      <c r="CV100" s="95"/>
      <c r="CW100" s="95"/>
      <c r="CX100" s="95"/>
      <c r="CY100" s="95"/>
      <c r="CZ100" s="95"/>
      <c r="DA100" s="95"/>
      <c r="DB100" s="95"/>
      <c r="DC100" s="95"/>
      <c r="DD100" s="95"/>
      <c r="DE100" s="95"/>
      <c r="DF100" s="95"/>
      <c r="DG100" s="95"/>
      <c r="DH100" s="95"/>
      <c r="DI100" s="95"/>
      <c r="DJ100" s="95"/>
      <c r="DK100" s="95"/>
      <c r="DL100" s="95"/>
      <c r="DM100" s="95"/>
      <c r="DN100" s="95"/>
      <c r="DO100" s="95"/>
      <c r="DP100" s="95"/>
      <c r="DQ100" s="95"/>
    </row>
    <row r="101" spans="21:121" s="94" customFormat="1" hidden="1">
      <c r="V101" s="91"/>
      <c r="W101" s="91"/>
      <c r="X101" s="91"/>
      <c r="Y101" s="91"/>
      <c r="Z101" s="91"/>
      <c r="AB101" s="102">
        <f t="shared" si="12"/>
        <v>52</v>
      </c>
      <c r="AC101" s="134">
        <v>16</v>
      </c>
      <c r="AD101" s="136"/>
      <c r="AM101" s="95"/>
      <c r="AN101" s="95"/>
      <c r="AO101" s="95"/>
      <c r="AP101" s="95"/>
      <c r="AQ101" s="95"/>
      <c r="AR101" s="95"/>
      <c r="AS101" s="95"/>
      <c r="AT101" s="95"/>
      <c r="AU101" s="95"/>
      <c r="AV101" s="95"/>
      <c r="AW101" s="95"/>
      <c r="AX101" s="95"/>
      <c r="AY101" s="95"/>
      <c r="AZ101" s="95"/>
      <c r="BA101" s="95"/>
      <c r="BB101" s="95"/>
      <c r="BC101" s="95"/>
      <c r="BD101" s="95"/>
      <c r="BE101" s="95"/>
      <c r="BF101" s="95"/>
      <c r="BG101" s="95"/>
      <c r="BH101" s="95"/>
      <c r="BI101" s="95"/>
      <c r="BJ101" s="95"/>
      <c r="BK101" s="95"/>
      <c r="BL101" s="95"/>
      <c r="BM101" s="95"/>
      <c r="BN101" s="95"/>
      <c r="BO101" s="95"/>
      <c r="BP101" s="95"/>
      <c r="BQ101" s="95"/>
      <c r="BR101" s="95"/>
      <c r="BS101" s="95"/>
      <c r="BT101" s="95"/>
      <c r="BU101" s="95"/>
      <c r="BV101" s="95"/>
      <c r="BW101" s="95"/>
      <c r="BX101" s="95"/>
      <c r="BY101" s="95"/>
      <c r="BZ101" s="95"/>
      <c r="CA101" s="95"/>
      <c r="CB101" s="95"/>
      <c r="CC101" s="95"/>
      <c r="CD101" s="95"/>
      <c r="CE101" s="95"/>
      <c r="CF101" s="95"/>
      <c r="CG101" s="95"/>
      <c r="CH101" s="95"/>
      <c r="CI101" s="95"/>
      <c r="CJ101" s="95"/>
      <c r="CK101" s="95"/>
      <c r="CL101" s="95"/>
      <c r="CM101" s="95"/>
      <c r="CN101" s="95"/>
      <c r="CO101" s="95"/>
      <c r="CP101" s="95"/>
      <c r="CQ101" s="95"/>
      <c r="CR101" s="95"/>
      <c r="CS101" s="95"/>
      <c r="CT101" s="95"/>
      <c r="CU101" s="95"/>
      <c r="CV101" s="95"/>
      <c r="CW101" s="95"/>
      <c r="CX101" s="95"/>
      <c r="CY101" s="95"/>
      <c r="CZ101" s="95"/>
      <c r="DA101" s="95"/>
      <c r="DB101" s="95"/>
      <c r="DC101" s="95"/>
      <c r="DD101" s="95"/>
      <c r="DE101" s="95"/>
      <c r="DF101" s="95"/>
      <c r="DG101" s="95"/>
      <c r="DH101" s="95"/>
      <c r="DI101" s="95"/>
      <c r="DJ101" s="95"/>
      <c r="DK101" s="95"/>
      <c r="DL101" s="95"/>
      <c r="DM101" s="95"/>
      <c r="DN101" s="95"/>
      <c r="DO101" s="95"/>
      <c r="DP101" s="95"/>
      <c r="DQ101" s="95"/>
    </row>
    <row r="102" spans="21:121" s="94" customFormat="1" hidden="1">
      <c r="V102" s="91"/>
      <c r="W102" s="91"/>
      <c r="X102" s="91"/>
      <c r="Y102" s="91"/>
      <c r="Z102" s="91"/>
      <c r="AB102" s="102">
        <f t="shared" si="12"/>
        <v>53</v>
      </c>
      <c r="AC102" s="134">
        <v>17</v>
      </c>
      <c r="AD102" s="136"/>
      <c r="AM102" s="95"/>
      <c r="AN102" s="95"/>
      <c r="AO102" s="95"/>
      <c r="AP102" s="95"/>
      <c r="AQ102" s="95"/>
      <c r="AR102" s="95"/>
      <c r="AS102" s="95"/>
      <c r="AT102" s="95"/>
      <c r="AU102" s="95"/>
      <c r="AV102" s="95"/>
      <c r="AW102" s="95"/>
      <c r="AX102" s="95"/>
      <c r="AY102" s="95"/>
      <c r="AZ102" s="95"/>
      <c r="BA102" s="95"/>
      <c r="BB102" s="95"/>
      <c r="BC102" s="95"/>
      <c r="BD102" s="95"/>
      <c r="BE102" s="95"/>
      <c r="BF102" s="95"/>
      <c r="BG102" s="95"/>
      <c r="BH102" s="95"/>
      <c r="BI102" s="95"/>
      <c r="BJ102" s="95"/>
      <c r="BK102" s="95"/>
      <c r="BL102" s="95"/>
      <c r="BM102" s="95"/>
      <c r="BN102" s="95"/>
      <c r="BO102" s="95"/>
      <c r="BP102" s="95"/>
      <c r="BQ102" s="95"/>
      <c r="BR102" s="95"/>
      <c r="BS102" s="95"/>
      <c r="BT102" s="95"/>
      <c r="BU102" s="95"/>
      <c r="BV102" s="95"/>
      <c r="BW102" s="95"/>
      <c r="BX102" s="95"/>
      <c r="BY102" s="95"/>
      <c r="BZ102" s="95"/>
      <c r="CA102" s="95"/>
      <c r="CB102" s="95"/>
      <c r="CC102" s="95"/>
      <c r="CD102" s="95"/>
      <c r="CE102" s="95"/>
      <c r="CF102" s="95"/>
      <c r="CG102" s="95"/>
      <c r="CH102" s="95"/>
      <c r="CI102" s="95"/>
      <c r="CJ102" s="95"/>
      <c r="CK102" s="95"/>
      <c r="CL102" s="95"/>
      <c r="CM102" s="95"/>
      <c r="CN102" s="95"/>
      <c r="CO102" s="95"/>
      <c r="CP102" s="95"/>
      <c r="CQ102" s="95"/>
      <c r="CR102" s="95"/>
      <c r="CS102" s="95"/>
      <c r="CT102" s="95"/>
      <c r="CU102" s="95"/>
      <c r="CV102" s="95"/>
      <c r="CW102" s="95"/>
      <c r="CX102" s="95"/>
      <c r="CY102" s="95"/>
      <c r="CZ102" s="95"/>
      <c r="DA102" s="95"/>
      <c r="DB102" s="95"/>
      <c r="DC102" s="95"/>
      <c r="DD102" s="95"/>
      <c r="DE102" s="95"/>
      <c r="DF102" s="95"/>
      <c r="DG102" s="95"/>
      <c r="DH102" s="95"/>
      <c r="DI102" s="95"/>
      <c r="DJ102" s="95"/>
      <c r="DK102" s="95"/>
      <c r="DL102" s="95"/>
      <c r="DM102" s="95"/>
      <c r="DN102" s="95"/>
      <c r="DO102" s="95"/>
      <c r="DP102" s="95"/>
      <c r="DQ102" s="95"/>
    </row>
    <row r="103" spans="21:121" s="94" customFormat="1" hidden="1">
      <c r="V103" s="91"/>
      <c r="W103" s="91"/>
      <c r="X103" s="91"/>
      <c r="Y103" s="91"/>
      <c r="Z103" s="91"/>
      <c r="AB103" s="102">
        <f t="shared" si="12"/>
        <v>54</v>
      </c>
      <c r="AC103" s="134">
        <v>17</v>
      </c>
      <c r="AD103" s="136"/>
      <c r="AM103" s="95"/>
      <c r="AN103" s="95"/>
      <c r="AO103" s="95"/>
      <c r="AP103" s="95"/>
      <c r="AQ103" s="95"/>
      <c r="AR103" s="95"/>
      <c r="AS103" s="95"/>
      <c r="AT103" s="95"/>
      <c r="AU103" s="95"/>
      <c r="AV103" s="95"/>
      <c r="AW103" s="95"/>
      <c r="AX103" s="95"/>
      <c r="AY103" s="95"/>
      <c r="AZ103" s="95"/>
      <c r="BA103" s="95"/>
      <c r="BB103" s="95"/>
      <c r="BC103" s="95"/>
      <c r="BD103" s="95"/>
      <c r="BE103" s="95"/>
      <c r="BF103" s="95"/>
      <c r="BG103" s="95"/>
      <c r="BH103" s="95"/>
      <c r="BI103" s="95"/>
      <c r="BJ103" s="95"/>
      <c r="BK103" s="95"/>
      <c r="BL103" s="95"/>
      <c r="BM103" s="95"/>
      <c r="BN103" s="95"/>
      <c r="BO103" s="95"/>
      <c r="BP103" s="95"/>
      <c r="BQ103" s="95"/>
      <c r="BR103" s="95"/>
      <c r="BS103" s="95"/>
      <c r="BT103" s="95"/>
      <c r="BU103" s="95"/>
      <c r="BV103" s="95"/>
      <c r="BW103" s="95"/>
      <c r="BX103" s="95"/>
      <c r="BY103" s="95"/>
      <c r="BZ103" s="95"/>
      <c r="CA103" s="95"/>
      <c r="CB103" s="95"/>
      <c r="CC103" s="95"/>
      <c r="CD103" s="95"/>
      <c r="CE103" s="95"/>
      <c r="CF103" s="95"/>
      <c r="CG103" s="95"/>
      <c r="CH103" s="95"/>
      <c r="CI103" s="95"/>
      <c r="CJ103" s="95"/>
      <c r="CK103" s="95"/>
      <c r="CL103" s="95"/>
      <c r="CM103" s="95"/>
      <c r="CN103" s="95"/>
      <c r="CO103" s="95"/>
      <c r="CP103" s="95"/>
      <c r="CQ103" s="95"/>
      <c r="CR103" s="95"/>
      <c r="CS103" s="95"/>
      <c r="CT103" s="95"/>
      <c r="CU103" s="95"/>
      <c r="CV103" s="95"/>
      <c r="CW103" s="95"/>
      <c r="CX103" s="95"/>
      <c r="CY103" s="95"/>
      <c r="CZ103" s="95"/>
      <c r="DA103" s="95"/>
      <c r="DB103" s="95"/>
      <c r="DC103" s="95"/>
      <c r="DD103" s="95"/>
      <c r="DE103" s="95"/>
      <c r="DF103" s="95"/>
      <c r="DG103" s="95"/>
      <c r="DH103" s="95"/>
      <c r="DI103" s="95"/>
      <c r="DJ103" s="95"/>
      <c r="DK103" s="95"/>
      <c r="DL103" s="95"/>
      <c r="DM103" s="95"/>
      <c r="DN103" s="95"/>
      <c r="DO103" s="95"/>
      <c r="DP103" s="95"/>
      <c r="DQ103" s="95"/>
    </row>
    <row r="104" spans="21:121" s="94" customFormat="1" hidden="1">
      <c r="V104" s="91"/>
      <c r="W104" s="91"/>
      <c r="X104" s="91"/>
      <c r="Y104" s="91"/>
      <c r="Z104" s="91"/>
      <c r="AB104" s="102">
        <f t="shared" si="12"/>
        <v>55</v>
      </c>
      <c r="AC104" s="134">
        <v>17</v>
      </c>
      <c r="AD104" s="136"/>
      <c r="AM104" s="95"/>
      <c r="AN104" s="95"/>
      <c r="AO104" s="95"/>
      <c r="AP104" s="95"/>
      <c r="AQ104" s="95"/>
      <c r="AR104" s="95"/>
      <c r="AS104" s="95"/>
      <c r="AT104" s="95"/>
      <c r="AU104" s="95"/>
      <c r="AV104" s="95"/>
      <c r="AW104" s="95"/>
      <c r="AX104" s="95"/>
      <c r="AY104" s="95"/>
      <c r="AZ104" s="95"/>
      <c r="BA104" s="95"/>
      <c r="BB104" s="95"/>
      <c r="BC104" s="95"/>
      <c r="BD104" s="95"/>
      <c r="BE104" s="95"/>
      <c r="BF104" s="95"/>
      <c r="BG104" s="95"/>
      <c r="BH104" s="95"/>
      <c r="BI104" s="95"/>
      <c r="BJ104" s="95"/>
      <c r="BK104" s="95"/>
      <c r="BL104" s="95"/>
      <c r="BM104" s="95"/>
      <c r="BN104" s="95"/>
      <c r="BO104" s="95"/>
      <c r="BP104" s="95"/>
      <c r="BQ104" s="95"/>
      <c r="BR104" s="95"/>
      <c r="BS104" s="95"/>
      <c r="BT104" s="95"/>
      <c r="BU104" s="95"/>
      <c r="BV104" s="95"/>
      <c r="BW104" s="95"/>
      <c r="BX104" s="95"/>
      <c r="BY104" s="95"/>
      <c r="BZ104" s="95"/>
      <c r="CA104" s="95"/>
      <c r="CB104" s="95"/>
      <c r="CC104" s="95"/>
      <c r="CD104" s="95"/>
      <c r="CE104" s="95"/>
      <c r="CF104" s="95"/>
      <c r="CG104" s="95"/>
      <c r="CH104" s="95"/>
      <c r="CI104" s="95"/>
      <c r="CJ104" s="95"/>
      <c r="CK104" s="95"/>
      <c r="CL104" s="95"/>
      <c r="CM104" s="95"/>
      <c r="CN104" s="95"/>
      <c r="CO104" s="95"/>
      <c r="CP104" s="95"/>
      <c r="CQ104" s="95"/>
      <c r="CR104" s="95"/>
      <c r="CS104" s="95"/>
      <c r="CT104" s="95"/>
      <c r="CU104" s="95"/>
      <c r="CV104" s="95"/>
      <c r="CW104" s="95"/>
      <c r="CX104" s="95"/>
      <c r="CY104" s="95"/>
      <c r="CZ104" s="95"/>
      <c r="DA104" s="95"/>
      <c r="DB104" s="95"/>
      <c r="DC104" s="95"/>
      <c r="DD104" s="95"/>
      <c r="DE104" s="95"/>
      <c r="DF104" s="95"/>
      <c r="DG104" s="95"/>
      <c r="DH104" s="95"/>
      <c r="DI104" s="95"/>
      <c r="DJ104" s="95"/>
      <c r="DK104" s="95"/>
      <c r="DL104" s="95"/>
      <c r="DM104" s="95"/>
      <c r="DN104" s="95"/>
      <c r="DO104" s="95"/>
      <c r="DP104" s="95"/>
      <c r="DQ104" s="95"/>
    </row>
    <row r="105" spans="21:121" s="94" customFormat="1" hidden="1">
      <c r="U105" s="91"/>
      <c r="V105" s="91"/>
      <c r="W105" s="91"/>
      <c r="X105" s="91"/>
      <c r="Y105" s="91"/>
      <c r="Z105" s="91"/>
      <c r="AB105" s="102">
        <f t="shared" si="12"/>
        <v>56</v>
      </c>
      <c r="AC105" s="134">
        <v>17</v>
      </c>
      <c r="AD105" s="136"/>
      <c r="AM105" s="95"/>
      <c r="AN105" s="95"/>
      <c r="AO105" s="95"/>
      <c r="AP105" s="95"/>
      <c r="AQ105" s="95"/>
      <c r="AR105" s="95"/>
      <c r="AS105" s="95"/>
      <c r="AT105" s="95"/>
      <c r="AU105" s="95"/>
      <c r="AV105" s="95"/>
      <c r="AW105" s="95"/>
      <c r="AX105" s="95"/>
      <c r="AY105" s="95"/>
      <c r="AZ105" s="95"/>
      <c r="BA105" s="95"/>
      <c r="BB105" s="95"/>
      <c r="BC105" s="95"/>
      <c r="BD105" s="95"/>
      <c r="BE105" s="95"/>
      <c r="BF105" s="95"/>
      <c r="BG105" s="95"/>
      <c r="BH105" s="95"/>
      <c r="BI105" s="95"/>
      <c r="BJ105" s="95"/>
      <c r="BK105" s="95"/>
      <c r="BL105" s="95"/>
      <c r="BM105" s="95"/>
      <c r="BN105" s="95"/>
      <c r="BO105" s="95"/>
      <c r="BP105" s="95"/>
      <c r="BQ105" s="95"/>
      <c r="BR105" s="95"/>
      <c r="BS105" s="95"/>
      <c r="BT105" s="95"/>
      <c r="BU105" s="95"/>
      <c r="BV105" s="95"/>
      <c r="BW105" s="95"/>
      <c r="BX105" s="95"/>
      <c r="BY105" s="95"/>
      <c r="BZ105" s="95"/>
      <c r="CA105" s="95"/>
      <c r="CB105" s="95"/>
      <c r="CC105" s="95"/>
      <c r="CD105" s="95"/>
      <c r="CE105" s="95"/>
      <c r="CF105" s="95"/>
      <c r="CG105" s="95"/>
      <c r="CH105" s="95"/>
      <c r="CI105" s="95"/>
      <c r="CJ105" s="95"/>
      <c r="CK105" s="95"/>
      <c r="CL105" s="95"/>
      <c r="CM105" s="95"/>
      <c r="CN105" s="95"/>
      <c r="CO105" s="95"/>
      <c r="CP105" s="95"/>
      <c r="CQ105" s="95"/>
      <c r="CR105" s="95"/>
      <c r="CS105" s="95"/>
      <c r="CT105" s="95"/>
      <c r="CU105" s="95"/>
      <c r="CV105" s="95"/>
      <c r="CW105" s="95"/>
      <c r="CX105" s="95"/>
      <c r="CY105" s="95"/>
      <c r="CZ105" s="95"/>
      <c r="DA105" s="95"/>
      <c r="DB105" s="95"/>
      <c r="DC105" s="95"/>
      <c r="DD105" s="95"/>
      <c r="DE105" s="95"/>
      <c r="DF105" s="95"/>
      <c r="DG105" s="95"/>
      <c r="DH105" s="95"/>
      <c r="DI105" s="95"/>
      <c r="DJ105" s="95"/>
      <c r="DK105" s="95"/>
      <c r="DL105" s="95"/>
      <c r="DM105" s="95"/>
      <c r="DN105" s="95"/>
      <c r="DO105" s="95"/>
      <c r="DP105" s="95"/>
      <c r="DQ105" s="95"/>
    </row>
    <row r="106" spans="21:121" s="94" customFormat="1" hidden="1">
      <c r="U106" s="91"/>
      <c r="V106" s="91"/>
      <c r="W106" s="91"/>
      <c r="X106" s="91"/>
      <c r="Y106" s="91"/>
      <c r="Z106" s="91"/>
      <c r="AB106" s="102">
        <f t="shared" si="12"/>
        <v>57</v>
      </c>
      <c r="AC106" s="134">
        <v>17</v>
      </c>
      <c r="AD106" s="136"/>
      <c r="AM106" s="95"/>
      <c r="AN106" s="95"/>
      <c r="AO106" s="95"/>
      <c r="AP106" s="95"/>
      <c r="AQ106" s="95"/>
      <c r="AR106" s="95"/>
      <c r="AS106" s="95"/>
      <c r="AT106" s="95"/>
      <c r="AU106" s="95"/>
      <c r="AV106" s="95"/>
      <c r="AW106" s="95"/>
      <c r="AX106" s="95"/>
      <c r="AY106" s="95"/>
      <c r="AZ106" s="95"/>
      <c r="BA106" s="95"/>
      <c r="BB106" s="95"/>
      <c r="BC106" s="95"/>
      <c r="BD106" s="95"/>
      <c r="BE106" s="95"/>
      <c r="BF106" s="95"/>
      <c r="BG106" s="95"/>
      <c r="BH106" s="95"/>
      <c r="BI106" s="95"/>
      <c r="BJ106" s="95"/>
      <c r="BK106" s="95"/>
      <c r="BL106" s="95"/>
      <c r="BM106" s="95"/>
      <c r="BN106" s="95"/>
      <c r="BO106" s="95"/>
      <c r="BP106" s="95"/>
      <c r="BQ106" s="95"/>
      <c r="BR106" s="95"/>
      <c r="BS106" s="95"/>
      <c r="BT106" s="95"/>
      <c r="BU106" s="95"/>
      <c r="BV106" s="95"/>
      <c r="BW106" s="95"/>
      <c r="BX106" s="95"/>
      <c r="BY106" s="95"/>
      <c r="BZ106" s="95"/>
      <c r="CA106" s="95"/>
      <c r="CB106" s="95"/>
      <c r="CC106" s="95"/>
      <c r="CD106" s="95"/>
      <c r="CE106" s="95"/>
      <c r="CF106" s="95"/>
      <c r="CG106" s="95"/>
      <c r="CH106" s="95"/>
      <c r="CI106" s="95"/>
      <c r="CJ106" s="95"/>
      <c r="CK106" s="95"/>
      <c r="CL106" s="95"/>
      <c r="CM106" s="95"/>
      <c r="CN106" s="95"/>
      <c r="CO106" s="95"/>
      <c r="CP106" s="95"/>
      <c r="CQ106" s="95"/>
      <c r="CR106" s="95"/>
      <c r="CS106" s="95"/>
      <c r="CT106" s="95"/>
      <c r="CU106" s="95"/>
      <c r="CV106" s="95"/>
      <c r="CW106" s="95"/>
      <c r="CX106" s="95"/>
      <c r="CY106" s="95"/>
      <c r="CZ106" s="95"/>
      <c r="DA106" s="95"/>
      <c r="DB106" s="95"/>
      <c r="DC106" s="95"/>
      <c r="DD106" s="95"/>
      <c r="DE106" s="95"/>
      <c r="DF106" s="95"/>
      <c r="DG106" s="95"/>
      <c r="DH106" s="95"/>
      <c r="DI106" s="95"/>
      <c r="DJ106" s="95"/>
      <c r="DK106" s="95"/>
      <c r="DL106" s="95"/>
      <c r="DM106" s="95"/>
      <c r="DN106" s="95"/>
      <c r="DO106" s="95"/>
      <c r="DP106" s="95"/>
      <c r="DQ106" s="95"/>
    </row>
    <row r="107" spans="21:121" s="94" customFormat="1" hidden="1">
      <c r="V107" s="91"/>
      <c r="W107" s="91"/>
      <c r="X107" s="91"/>
      <c r="Y107" s="91"/>
      <c r="Z107" s="91"/>
      <c r="AB107" s="102">
        <f t="shared" si="12"/>
        <v>58</v>
      </c>
      <c r="AC107" s="134">
        <v>17</v>
      </c>
      <c r="AD107" s="136"/>
      <c r="AM107" s="95"/>
      <c r="AN107" s="95"/>
      <c r="AO107" s="95"/>
      <c r="AP107" s="95"/>
      <c r="AQ107" s="95"/>
      <c r="AR107" s="95"/>
      <c r="AS107" s="95"/>
      <c r="AT107" s="95"/>
      <c r="AU107" s="95"/>
      <c r="AV107" s="95"/>
      <c r="AW107" s="95"/>
      <c r="AX107" s="95"/>
      <c r="AY107" s="95"/>
      <c r="AZ107" s="95"/>
      <c r="BA107" s="95"/>
      <c r="BB107" s="95"/>
      <c r="BC107" s="95"/>
      <c r="BD107" s="95"/>
      <c r="BE107" s="95"/>
      <c r="BF107" s="95"/>
      <c r="BG107" s="95"/>
      <c r="BH107" s="95"/>
      <c r="BI107" s="95"/>
      <c r="BJ107" s="95"/>
      <c r="BK107" s="95"/>
      <c r="BL107" s="95"/>
      <c r="BM107" s="95"/>
      <c r="BN107" s="95"/>
      <c r="BO107" s="95"/>
      <c r="BP107" s="95"/>
      <c r="BQ107" s="95"/>
      <c r="BR107" s="95"/>
      <c r="BS107" s="95"/>
      <c r="BT107" s="95"/>
      <c r="BU107" s="95"/>
      <c r="BV107" s="95"/>
      <c r="BW107" s="95"/>
      <c r="BX107" s="95"/>
      <c r="BY107" s="95"/>
      <c r="BZ107" s="95"/>
      <c r="CA107" s="95"/>
      <c r="CB107" s="95"/>
      <c r="CC107" s="95"/>
      <c r="CD107" s="95"/>
      <c r="CE107" s="95"/>
      <c r="CF107" s="95"/>
      <c r="CG107" s="95"/>
      <c r="CH107" s="95"/>
      <c r="CI107" s="95"/>
      <c r="CJ107" s="95"/>
      <c r="CK107" s="95"/>
      <c r="CL107" s="95"/>
      <c r="CM107" s="95"/>
      <c r="CN107" s="95"/>
      <c r="CO107" s="95"/>
      <c r="CP107" s="95"/>
      <c r="CQ107" s="95"/>
      <c r="CR107" s="95"/>
      <c r="CS107" s="95"/>
      <c r="CT107" s="95"/>
      <c r="CU107" s="95"/>
      <c r="CV107" s="95"/>
      <c r="CW107" s="95"/>
      <c r="CX107" s="95"/>
      <c r="CY107" s="95"/>
      <c r="CZ107" s="95"/>
      <c r="DA107" s="95"/>
      <c r="DB107" s="95"/>
      <c r="DC107" s="95"/>
      <c r="DD107" s="95"/>
      <c r="DE107" s="95"/>
      <c r="DF107" s="95"/>
      <c r="DG107" s="95"/>
      <c r="DH107" s="95"/>
      <c r="DI107" s="95"/>
      <c r="DJ107" s="95"/>
      <c r="DK107" s="95"/>
      <c r="DL107" s="95"/>
      <c r="DM107" s="95"/>
      <c r="DN107" s="95"/>
      <c r="DO107" s="95"/>
      <c r="DP107" s="95"/>
      <c r="DQ107" s="95"/>
    </row>
    <row r="108" spans="21:121" s="94" customFormat="1" hidden="1">
      <c r="V108" s="91"/>
      <c r="W108" s="91"/>
      <c r="X108" s="91"/>
      <c r="Y108" s="91"/>
      <c r="Z108" s="91"/>
      <c r="AB108" s="102">
        <f t="shared" si="12"/>
        <v>59</v>
      </c>
      <c r="AC108" s="134">
        <v>17</v>
      </c>
      <c r="AD108" s="136"/>
      <c r="AM108" s="95"/>
      <c r="AN108" s="95"/>
      <c r="AO108" s="95"/>
      <c r="AP108" s="95"/>
      <c r="AQ108" s="95"/>
      <c r="AR108" s="95"/>
      <c r="AS108" s="95"/>
      <c r="AT108" s="95"/>
      <c r="AU108" s="95"/>
      <c r="AV108" s="95"/>
      <c r="AW108" s="95"/>
      <c r="AX108" s="95"/>
      <c r="AY108" s="95"/>
      <c r="AZ108" s="95"/>
      <c r="BA108" s="95"/>
      <c r="BB108" s="95"/>
      <c r="BC108" s="95"/>
      <c r="BD108" s="95"/>
      <c r="BE108" s="95"/>
      <c r="BF108" s="95"/>
      <c r="BG108" s="95"/>
      <c r="BH108" s="95"/>
      <c r="BI108" s="95"/>
      <c r="BJ108" s="95"/>
      <c r="BK108" s="95"/>
      <c r="BL108" s="95"/>
      <c r="BM108" s="95"/>
      <c r="BN108" s="95"/>
      <c r="BO108" s="95"/>
      <c r="BP108" s="95"/>
      <c r="BQ108" s="95"/>
      <c r="BR108" s="95"/>
      <c r="BS108" s="95"/>
      <c r="BT108" s="95"/>
      <c r="BU108" s="95"/>
      <c r="BV108" s="95"/>
      <c r="BW108" s="95"/>
      <c r="BX108" s="95"/>
      <c r="BY108" s="95"/>
      <c r="BZ108" s="95"/>
      <c r="CA108" s="95"/>
      <c r="CB108" s="95"/>
      <c r="CC108" s="95"/>
      <c r="CD108" s="95"/>
      <c r="CE108" s="95"/>
      <c r="CF108" s="95"/>
      <c r="CG108" s="95"/>
      <c r="CH108" s="95"/>
      <c r="CI108" s="95"/>
      <c r="CJ108" s="95"/>
      <c r="CK108" s="95"/>
      <c r="CL108" s="95"/>
      <c r="CM108" s="95"/>
      <c r="CN108" s="95"/>
      <c r="CO108" s="95"/>
      <c r="CP108" s="95"/>
      <c r="CQ108" s="95"/>
      <c r="CR108" s="95"/>
      <c r="CS108" s="95"/>
      <c r="CT108" s="95"/>
      <c r="CU108" s="95"/>
      <c r="CV108" s="95"/>
      <c r="CW108" s="95"/>
      <c r="CX108" s="95"/>
      <c r="CY108" s="95"/>
      <c r="CZ108" s="95"/>
      <c r="DA108" s="95"/>
      <c r="DB108" s="95"/>
      <c r="DC108" s="95"/>
      <c r="DD108" s="95"/>
      <c r="DE108" s="95"/>
      <c r="DF108" s="95"/>
      <c r="DG108" s="95"/>
      <c r="DH108" s="95"/>
      <c r="DI108" s="95"/>
      <c r="DJ108" s="95"/>
      <c r="DK108" s="95"/>
      <c r="DL108" s="95"/>
      <c r="DM108" s="95"/>
      <c r="DN108" s="95"/>
      <c r="DO108" s="95"/>
      <c r="DP108" s="95"/>
      <c r="DQ108" s="95"/>
    </row>
    <row r="109" spans="21:121" s="94" customFormat="1" hidden="1">
      <c r="V109" s="91"/>
      <c r="W109" s="91"/>
      <c r="X109" s="91"/>
      <c r="Y109" s="91"/>
      <c r="Z109" s="91"/>
      <c r="AB109" s="102">
        <f t="shared" si="12"/>
        <v>60</v>
      </c>
      <c r="AC109" s="134">
        <v>17</v>
      </c>
      <c r="AD109" s="136"/>
      <c r="AM109" s="95"/>
      <c r="AN109" s="95"/>
      <c r="AO109" s="95"/>
      <c r="AP109" s="95"/>
      <c r="AQ109" s="95"/>
      <c r="AR109" s="95"/>
      <c r="AS109" s="95"/>
      <c r="AT109" s="95"/>
      <c r="AU109" s="95"/>
      <c r="AV109" s="95"/>
      <c r="AW109" s="95"/>
      <c r="AX109" s="95"/>
      <c r="AY109" s="95"/>
      <c r="AZ109" s="95"/>
      <c r="BA109" s="95"/>
      <c r="BB109" s="95"/>
      <c r="BC109" s="95"/>
      <c r="BD109" s="95"/>
      <c r="BE109" s="95"/>
      <c r="BF109" s="95"/>
      <c r="BG109" s="95"/>
      <c r="BH109" s="95"/>
      <c r="BI109" s="95"/>
      <c r="BJ109" s="95"/>
      <c r="BK109" s="95"/>
      <c r="BL109" s="95"/>
      <c r="BM109" s="95"/>
      <c r="BN109" s="95"/>
      <c r="BO109" s="95"/>
      <c r="BP109" s="95"/>
      <c r="BQ109" s="95"/>
      <c r="BR109" s="95"/>
      <c r="BS109" s="95"/>
      <c r="BT109" s="95"/>
      <c r="BU109" s="95"/>
      <c r="BV109" s="95"/>
      <c r="BW109" s="95"/>
      <c r="BX109" s="95"/>
      <c r="BY109" s="95"/>
      <c r="BZ109" s="95"/>
      <c r="CA109" s="95"/>
      <c r="CB109" s="95"/>
      <c r="CC109" s="95"/>
      <c r="CD109" s="95"/>
      <c r="CE109" s="95"/>
      <c r="CF109" s="95"/>
      <c r="CG109" s="95"/>
      <c r="CH109" s="95"/>
      <c r="CI109" s="95"/>
      <c r="CJ109" s="95"/>
      <c r="CK109" s="95"/>
      <c r="CL109" s="95"/>
      <c r="CM109" s="95"/>
      <c r="CN109" s="95"/>
      <c r="CO109" s="95"/>
      <c r="CP109" s="95"/>
      <c r="CQ109" s="95"/>
      <c r="CR109" s="95"/>
      <c r="CS109" s="95"/>
      <c r="CT109" s="95"/>
      <c r="CU109" s="95"/>
      <c r="CV109" s="95"/>
      <c r="CW109" s="95"/>
      <c r="CX109" s="95"/>
      <c r="CY109" s="95"/>
      <c r="CZ109" s="95"/>
      <c r="DA109" s="95"/>
      <c r="DB109" s="95"/>
      <c r="DC109" s="95"/>
      <c r="DD109" s="95"/>
      <c r="DE109" s="95"/>
      <c r="DF109" s="95"/>
      <c r="DG109" s="95"/>
      <c r="DH109" s="95"/>
      <c r="DI109" s="95"/>
      <c r="DJ109" s="95"/>
      <c r="DK109" s="95"/>
      <c r="DL109" s="95"/>
      <c r="DM109" s="95"/>
      <c r="DN109" s="95"/>
      <c r="DO109" s="95"/>
      <c r="DP109" s="95"/>
      <c r="DQ109" s="95"/>
    </row>
    <row r="110" spans="21:121" s="94" customFormat="1" hidden="1">
      <c r="V110" s="91"/>
      <c r="W110" s="91"/>
      <c r="X110" s="91"/>
      <c r="Y110" s="91"/>
      <c r="Z110" s="91"/>
      <c r="AB110" s="102">
        <f t="shared" si="12"/>
        <v>61</v>
      </c>
      <c r="AC110" s="134">
        <v>17</v>
      </c>
      <c r="AD110" s="136"/>
      <c r="AM110" s="95"/>
      <c r="AN110" s="95"/>
      <c r="AO110" s="95"/>
      <c r="AP110" s="95"/>
      <c r="AQ110" s="95"/>
      <c r="AR110" s="95"/>
      <c r="AS110" s="95"/>
      <c r="AT110" s="95"/>
      <c r="AU110" s="95"/>
      <c r="AV110" s="95"/>
      <c r="AW110" s="95"/>
      <c r="AX110" s="95"/>
      <c r="AY110" s="95"/>
      <c r="AZ110" s="95"/>
      <c r="BA110" s="95"/>
      <c r="BB110" s="95"/>
      <c r="BC110" s="95"/>
      <c r="BD110" s="95"/>
      <c r="BE110" s="95"/>
      <c r="BF110" s="95"/>
      <c r="BG110" s="95"/>
      <c r="BH110" s="95"/>
      <c r="BI110" s="95"/>
      <c r="BJ110" s="95"/>
      <c r="BK110" s="95"/>
      <c r="BL110" s="95"/>
      <c r="BM110" s="95"/>
      <c r="BN110" s="95"/>
      <c r="BO110" s="95"/>
      <c r="BP110" s="95"/>
      <c r="BQ110" s="95"/>
      <c r="BR110" s="95"/>
      <c r="BS110" s="95"/>
      <c r="BT110" s="95"/>
      <c r="BU110" s="95"/>
      <c r="BV110" s="95"/>
      <c r="BW110" s="95"/>
      <c r="BX110" s="95"/>
      <c r="BY110" s="95"/>
      <c r="BZ110" s="95"/>
      <c r="CA110" s="95"/>
      <c r="CB110" s="95"/>
      <c r="CC110" s="95"/>
      <c r="CD110" s="95"/>
      <c r="CE110" s="95"/>
      <c r="CF110" s="95"/>
      <c r="CG110" s="95"/>
      <c r="CH110" s="95"/>
      <c r="CI110" s="95"/>
      <c r="CJ110" s="95"/>
      <c r="CK110" s="95"/>
      <c r="CL110" s="95"/>
      <c r="CM110" s="95"/>
      <c r="CN110" s="95"/>
      <c r="CO110" s="95"/>
      <c r="CP110" s="95"/>
      <c r="CQ110" s="95"/>
      <c r="CR110" s="95"/>
      <c r="CS110" s="95"/>
      <c r="CT110" s="95"/>
      <c r="CU110" s="95"/>
      <c r="CV110" s="95"/>
      <c r="CW110" s="95"/>
      <c r="CX110" s="95"/>
      <c r="CY110" s="95"/>
      <c r="CZ110" s="95"/>
      <c r="DA110" s="95"/>
      <c r="DB110" s="95"/>
      <c r="DC110" s="95"/>
      <c r="DD110" s="95"/>
      <c r="DE110" s="95"/>
      <c r="DF110" s="95"/>
      <c r="DG110" s="95"/>
      <c r="DH110" s="95"/>
      <c r="DI110" s="95"/>
      <c r="DJ110" s="95"/>
      <c r="DK110" s="95"/>
      <c r="DL110" s="95"/>
      <c r="DM110" s="95"/>
      <c r="DN110" s="95"/>
      <c r="DO110" s="95"/>
      <c r="DP110" s="95"/>
      <c r="DQ110" s="95"/>
    </row>
    <row r="111" spans="21:121" s="94" customFormat="1" hidden="1">
      <c r="V111" s="91"/>
      <c r="W111" s="91"/>
      <c r="X111" s="91"/>
      <c r="Y111" s="91"/>
      <c r="Z111" s="91"/>
      <c r="AB111" s="102">
        <f t="shared" si="12"/>
        <v>62</v>
      </c>
      <c r="AC111" s="134">
        <v>17</v>
      </c>
      <c r="AD111" s="136"/>
      <c r="AM111" s="95"/>
      <c r="AN111" s="95"/>
      <c r="AO111" s="95"/>
      <c r="AP111" s="95"/>
      <c r="AQ111" s="95"/>
      <c r="AR111" s="95"/>
      <c r="AS111" s="95"/>
      <c r="AT111" s="95"/>
      <c r="AU111" s="95"/>
      <c r="AV111" s="95"/>
      <c r="AW111" s="95"/>
      <c r="AX111" s="95"/>
      <c r="AY111" s="95"/>
      <c r="AZ111" s="95"/>
      <c r="BA111" s="95"/>
      <c r="BB111" s="95"/>
      <c r="BC111" s="95"/>
      <c r="BD111" s="95"/>
      <c r="BE111" s="95"/>
      <c r="BF111" s="95"/>
      <c r="BG111" s="95"/>
      <c r="BH111" s="95"/>
      <c r="BI111" s="95"/>
      <c r="BJ111" s="95"/>
      <c r="BK111" s="95"/>
      <c r="BL111" s="95"/>
      <c r="BM111" s="95"/>
      <c r="BN111" s="95"/>
      <c r="BO111" s="95"/>
      <c r="BP111" s="95"/>
      <c r="BQ111" s="95"/>
      <c r="BR111" s="95"/>
      <c r="BS111" s="95"/>
      <c r="BT111" s="95"/>
      <c r="BU111" s="95"/>
      <c r="BV111" s="95"/>
      <c r="BW111" s="95"/>
      <c r="BX111" s="95"/>
      <c r="BY111" s="95"/>
      <c r="BZ111" s="95"/>
      <c r="CA111" s="95"/>
      <c r="CB111" s="95"/>
      <c r="CC111" s="95"/>
      <c r="CD111" s="95"/>
      <c r="CE111" s="95"/>
      <c r="CF111" s="95"/>
      <c r="CG111" s="95"/>
      <c r="CH111" s="95"/>
      <c r="CI111" s="95"/>
      <c r="CJ111" s="95"/>
      <c r="CK111" s="95"/>
      <c r="CL111" s="95"/>
      <c r="CM111" s="95"/>
      <c r="CN111" s="95"/>
      <c r="CO111" s="95"/>
      <c r="CP111" s="95"/>
      <c r="CQ111" s="95"/>
      <c r="CR111" s="95"/>
      <c r="CS111" s="95"/>
      <c r="CT111" s="95"/>
      <c r="CU111" s="95"/>
      <c r="CV111" s="95"/>
      <c r="CW111" s="95"/>
      <c r="CX111" s="95"/>
      <c r="CY111" s="95"/>
      <c r="CZ111" s="95"/>
      <c r="DA111" s="95"/>
      <c r="DB111" s="95"/>
      <c r="DC111" s="95"/>
      <c r="DD111" s="95"/>
      <c r="DE111" s="95"/>
      <c r="DF111" s="95"/>
      <c r="DG111" s="95"/>
      <c r="DH111" s="95"/>
      <c r="DI111" s="95"/>
      <c r="DJ111" s="95"/>
      <c r="DK111" s="95"/>
      <c r="DL111" s="95"/>
      <c r="DM111" s="95"/>
      <c r="DN111" s="95"/>
      <c r="DO111" s="95"/>
      <c r="DP111" s="95"/>
      <c r="DQ111" s="95"/>
    </row>
    <row r="112" spans="21:121" s="94" customFormat="1" hidden="1">
      <c r="V112" s="91"/>
      <c r="W112" s="91"/>
      <c r="X112" s="91"/>
      <c r="Y112" s="91"/>
      <c r="Z112" s="91"/>
      <c r="AB112" s="102">
        <f t="shared" si="12"/>
        <v>63</v>
      </c>
      <c r="AC112" s="134">
        <v>17</v>
      </c>
      <c r="AD112" s="136"/>
      <c r="AM112" s="95"/>
      <c r="AN112" s="95"/>
      <c r="AO112" s="95"/>
      <c r="AP112" s="95"/>
      <c r="AQ112" s="95"/>
      <c r="AR112" s="95"/>
      <c r="AS112" s="95"/>
      <c r="AT112" s="95"/>
      <c r="AU112" s="95"/>
      <c r="AV112" s="95"/>
      <c r="AW112" s="95"/>
      <c r="AX112" s="95"/>
      <c r="AY112" s="95"/>
      <c r="AZ112" s="95"/>
      <c r="BA112" s="95"/>
      <c r="BB112" s="95"/>
      <c r="BC112" s="95"/>
      <c r="BD112" s="95"/>
      <c r="BE112" s="95"/>
      <c r="BF112" s="95"/>
      <c r="BG112" s="95"/>
      <c r="BH112" s="95"/>
      <c r="BI112" s="95"/>
      <c r="BJ112" s="95"/>
      <c r="BK112" s="95"/>
      <c r="BL112" s="95"/>
      <c r="BM112" s="95"/>
      <c r="BN112" s="95"/>
      <c r="BO112" s="95"/>
      <c r="BP112" s="95"/>
      <c r="BQ112" s="95"/>
      <c r="BR112" s="95"/>
      <c r="BS112" s="95"/>
      <c r="BT112" s="95"/>
      <c r="BU112" s="95"/>
      <c r="BV112" s="95"/>
      <c r="BW112" s="95"/>
      <c r="BX112" s="95"/>
      <c r="BY112" s="95"/>
      <c r="BZ112" s="95"/>
      <c r="CA112" s="95"/>
      <c r="CB112" s="95"/>
      <c r="CC112" s="95"/>
      <c r="CD112" s="95"/>
      <c r="CE112" s="95"/>
      <c r="CF112" s="95"/>
      <c r="CG112" s="95"/>
      <c r="CH112" s="95"/>
      <c r="CI112" s="95"/>
      <c r="CJ112" s="95"/>
      <c r="CK112" s="95"/>
      <c r="CL112" s="95"/>
      <c r="CM112" s="95"/>
      <c r="CN112" s="95"/>
      <c r="CO112" s="95"/>
      <c r="CP112" s="95"/>
      <c r="CQ112" s="95"/>
      <c r="CR112" s="95"/>
      <c r="CS112" s="95"/>
      <c r="CT112" s="95"/>
      <c r="CU112" s="95"/>
      <c r="CV112" s="95"/>
      <c r="CW112" s="95"/>
      <c r="CX112" s="95"/>
      <c r="CY112" s="95"/>
      <c r="CZ112" s="95"/>
      <c r="DA112" s="95"/>
      <c r="DB112" s="95"/>
      <c r="DC112" s="95"/>
      <c r="DD112" s="95"/>
      <c r="DE112" s="95"/>
      <c r="DF112" s="95"/>
      <c r="DG112" s="95"/>
      <c r="DH112" s="95"/>
      <c r="DI112" s="95"/>
      <c r="DJ112" s="95"/>
      <c r="DK112" s="95"/>
      <c r="DL112" s="95"/>
      <c r="DM112" s="95"/>
      <c r="DN112" s="95"/>
      <c r="DO112" s="95"/>
      <c r="DP112" s="95"/>
      <c r="DQ112" s="95"/>
    </row>
    <row r="113" spans="22:121" s="94" customFormat="1" hidden="1">
      <c r="V113" s="91"/>
      <c r="W113" s="91"/>
      <c r="X113" s="91"/>
      <c r="Y113" s="91"/>
      <c r="Z113" s="91"/>
      <c r="AB113" s="102">
        <f t="shared" si="12"/>
        <v>64</v>
      </c>
      <c r="AC113" s="134">
        <v>17</v>
      </c>
      <c r="AD113" s="136"/>
      <c r="AM113" s="95"/>
      <c r="AN113" s="95"/>
      <c r="AO113" s="95"/>
      <c r="AP113" s="95"/>
      <c r="AQ113" s="95"/>
      <c r="AR113" s="95"/>
      <c r="AS113" s="95"/>
      <c r="AT113" s="95"/>
      <c r="AU113" s="95"/>
      <c r="AV113" s="95"/>
      <c r="AW113" s="95"/>
      <c r="AX113" s="95"/>
      <c r="AY113" s="95"/>
      <c r="AZ113" s="95"/>
      <c r="BA113" s="95"/>
      <c r="BB113" s="95"/>
      <c r="BC113" s="95"/>
      <c r="BD113" s="95"/>
      <c r="BE113" s="95"/>
      <c r="BF113" s="95"/>
      <c r="BG113" s="95"/>
      <c r="BH113" s="95"/>
      <c r="BI113" s="95"/>
      <c r="BJ113" s="95"/>
      <c r="BK113" s="95"/>
      <c r="BL113" s="95"/>
      <c r="BM113" s="95"/>
      <c r="BN113" s="95"/>
      <c r="BO113" s="95"/>
      <c r="BP113" s="95"/>
      <c r="BQ113" s="95"/>
      <c r="BR113" s="95"/>
      <c r="BS113" s="95"/>
      <c r="BT113" s="95"/>
      <c r="BU113" s="95"/>
      <c r="BV113" s="95"/>
      <c r="BW113" s="95"/>
      <c r="BX113" s="95"/>
      <c r="BY113" s="95"/>
      <c r="BZ113" s="95"/>
      <c r="CA113" s="95"/>
      <c r="CB113" s="95"/>
      <c r="CC113" s="95"/>
      <c r="CD113" s="95"/>
      <c r="CE113" s="95"/>
      <c r="CF113" s="95"/>
      <c r="CG113" s="95"/>
      <c r="CH113" s="95"/>
      <c r="CI113" s="95"/>
      <c r="CJ113" s="95"/>
      <c r="CK113" s="95"/>
      <c r="CL113" s="95"/>
      <c r="CM113" s="95"/>
      <c r="CN113" s="95"/>
      <c r="CO113" s="95"/>
      <c r="CP113" s="95"/>
      <c r="CQ113" s="95"/>
      <c r="CR113" s="95"/>
      <c r="CS113" s="95"/>
      <c r="CT113" s="95"/>
      <c r="CU113" s="95"/>
      <c r="CV113" s="95"/>
      <c r="CW113" s="95"/>
      <c r="CX113" s="95"/>
      <c r="CY113" s="95"/>
      <c r="CZ113" s="95"/>
      <c r="DA113" s="95"/>
      <c r="DB113" s="95"/>
      <c r="DC113" s="95"/>
      <c r="DD113" s="95"/>
      <c r="DE113" s="95"/>
      <c r="DF113" s="95"/>
      <c r="DG113" s="95"/>
      <c r="DH113" s="95"/>
      <c r="DI113" s="95"/>
      <c r="DJ113" s="95"/>
      <c r="DK113" s="95"/>
      <c r="DL113" s="95"/>
      <c r="DM113" s="95"/>
      <c r="DN113" s="95"/>
      <c r="DO113" s="95"/>
      <c r="DP113" s="95"/>
      <c r="DQ113" s="95"/>
    </row>
    <row r="114" spans="22:121" s="94" customFormat="1" hidden="1">
      <c r="V114" s="91"/>
      <c r="W114" s="91"/>
      <c r="X114" s="91"/>
      <c r="Y114" s="91"/>
      <c r="Z114" s="91"/>
      <c r="AB114" s="102">
        <f t="shared" si="12"/>
        <v>65</v>
      </c>
      <c r="AC114" s="134">
        <v>18</v>
      </c>
      <c r="AD114" s="136"/>
      <c r="AM114" s="95"/>
      <c r="AN114" s="95"/>
      <c r="AO114" s="95"/>
      <c r="AP114" s="95"/>
      <c r="AQ114" s="95"/>
      <c r="AR114" s="95"/>
      <c r="AS114" s="95"/>
      <c r="AT114" s="95"/>
      <c r="AU114" s="95"/>
      <c r="AV114" s="95"/>
      <c r="AW114" s="95"/>
      <c r="AX114" s="95"/>
      <c r="AY114" s="95"/>
      <c r="AZ114" s="95"/>
      <c r="BA114" s="95"/>
      <c r="BB114" s="95"/>
      <c r="BC114" s="95"/>
      <c r="BD114" s="95"/>
      <c r="BE114" s="95"/>
      <c r="BF114" s="95"/>
      <c r="BG114" s="95"/>
      <c r="BH114" s="95"/>
      <c r="BI114" s="95"/>
      <c r="BJ114" s="95"/>
      <c r="BK114" s="95"/>
      <c r="BL114" s="95"/>
      <c r="BM114" s="95"/>
      <c r="BN114" s="95"/>
      <c r="BO114" s="95"/>
      <c r="BP114" s="95"/>
      <c r="BQ114" s="95"/>
      <c r="BR114" s="95"/>
      <c r="BS114" s="95"/>
      <c r="BT114" s="95"/>
      <c r="BU114" s="95"/>
      <c r="BV114" s="95"/>
      <c r="BW114" s="95"/>
      <c r="BX114" s="95"/>
      <c r="BY114" s="95"/>
      <c r="BZ114" s="95"/>
      <c r="CA114" s="95"/>
      <c r="CB114" s="95"/>
      <c r="CC114" s="95"/>
      <c r="CD114" s="95"/>
      <c r="CE114" s="95"/>
      <c r="CF114" s="95"/>
      <c r="CG114" s="95"/>
      <c r="CH114" s="95"/>
      <c r="CI114" s="95"/>
      <c r="CJ114" s="95"/>
      <c r="CK114" s="95"/>
      <c r="CL114" s="95"/>
      <c r="CM114" s="95"/>
      <c r="CN114" s="95"/>
      <c r="CO114" s="95"/>
      <c r="CP114" s="95"/>
      <c r="CQ114" s="95"/>
      <c r="CR114" s="95"/>
      <c r="CS114" s="95"/>
      <c r="CT114" s="95"/>
      <c r="CU114" s="95"/>
      <c r="CV114" s="95"/>
      <c r="CW114" s="95"/>
      <c r="CX114" s="95"/>
      <c r="CY114" s="95"/>
      <c r="CZ114" s="95"/>
      <c r="DA114" s="95"/>
      <c r="DB114" s="95"/>
      <c r="DC114" s="95"/>
      <c r="DD114" s="95"/>
      <c r="DE114" s="95"/>
      <c r="DF114" s="95"/>
      <c r="DG114" s="95"/>
      <c r="DH114" s="95"/>
      <c r="DI114" s="95"/>
      <c r="DJ114" s="95"/>
      <c r="DK114" s="95"/>
      <c r="DL114" s="95"/>
      <c r="DM114" s="95"/>
      <c r="DN114" s="95"/>
      <c r="DO114" s="95"/>
      <c r="DP114" s="95"/>
      <c r="DQ114" s="95"/>
    </row>
    <row r="115" spans="22:121" s="94" customFormat="1" hidden="1">
      <c r="V115" s="95"/>
      <c r="W115" s="95"/>
      <c r="X115" s="95"/>
      <c r="Y115" s="95"/>
      <c r="Z115" s="95"/>
      <c r="AA115" s="95"/>
      <c r="AB115" s="102">
        <f t="shared" si="12"/>
        <v>66</v>
      </c>
      <c r="AC115" s="134">
        <v>18</v>
      </c>
      <c r="AD115" s="136"/>
      <c r="AM115" s="95"/>
      <c r="AN115" s="95"/>
      <c r="AO115" s="95"/>
      <c r="AP115" s="95"/>
      <c r="AQ115" s="95"/>
      <c r="AR115" s="95"/>
      <c r="AS115" s="95"/>
      <c r="AT115" s="95"/>
      <c r="AU115" s="95"/>
      <c r="AV115" s="95"/>
      <c r="AW115" s="95"/>
      <c r="AX115" s="95"/>
      <c r="AY115" s="95"/>
      <c r="AZ115" s="95"/>
      <c r="BA115" s="95"/>
      <c r="BB115" s="95"/>
      <c r="BC115" s="95"/>
      <c r="BD115" s="95"/>
      <c r="BE115" s="95"/>
      <c r="BF115" s="95"/>
      <c r="BG115" s="95"/>
      <c r="BH115" s="95"/>
      <c r="BI115" s="95"/>
      <c r="BJ115" s="95"/>
      <c r="BK115" s="95"/>
      <c r="BL115" s="95"/>
      <c r="BM115" s="95"/>
      <c r="BN115" s="95"/>
      <c r="BO115" s="95"/>
      <c r="BP115" s="95"/>
      <c r="BQ115" s="95"/>
      <c r="BR115" s="95"/>
      <c r="BS115" s="95"/>
      <c r="BT115" s="95"/>
      <c r="BU115" s="95"/>
      <c r="BV115" s="95"/>
      <c r="BW115" s="95"/>
      <c r="BX115" s="95"/>
      <c r="BY115" s="95"/>
      <c r="BZ115" s="95"/>
      <c r="CA115" s="95"/>
      <c r="CB115" s="95"/>
      <c r="CC115" s="95"/>
      <c r="CD115" s="95"/>
      <c r="CE115" s="95"/>
      <c r="CF115" s="95"/>
      <c r="CG115" s="95"/>
      <c r="CH115" s="95"/>
      <c r="CI115" s="95"/>
      <c r="CJ115" s="95"/>
      <c r="CK115" s="95"/>
      <c r="CL115" s="95"/>
      <c r="CM115" s="95"/>
      <c r="CN115" s="95"/>
      <c r="CO115" s="95"/>
      <c r="CP115" s="95"/>
      <c r="CQ115" s="95"/>
      <c r="CR115" s="95"/>
      <c r="CS115" s="95"/>
      <c r="CT115" s="95"/>
      <c r="CU115" s="95"/>
      <c r="CV115" s="95"/>
      <c r="CW115" s="95"/>
      <c r="CX115" s="95"/>
      <c r="CY115" s="95"/>
      <c r="CZ115" s="95"/>
      <c r="DA115" s="95"/>
      <c r="DB115" s="95"/>
      <c r="DC115" s="95"/>
      <c r="DD115" s="95"/>
      <c r="DE115" s="95"/>
      <c r="DF115" s="95"/>
      <c r="DG115" s="95"/>
      <c r="DH115" s="95"/>
      <c r="DI115" s="95"/>
      <c r="DJ115" s="95"/>
      <c r="DK115" s="95"/>
      <c r="DL115" s="95"/>
      <c r="DM115" s="95"/>
      <c r="DN115" s="95"/>
      <c r="DO115" s="95"/>
      <c r="DP115" s="95"/>
      <c r="DQ115" s="95"/>
    </row>
    <row r="116" spans="22:121" s="94" customFormat="1" hidden="1">
      <c r="V116" s="95"/>
      <c r="W116" s="95"/>
      <c r="X116" s="95"/>
      <c r="Y116" s="95"/>
      <c r="Z116" s="95"/>
      <c r="AA116" s="95"/>
      <c r="AB116" s="102">
        <f t="shared" ref="AB116:AB179" si="13">AB115+1</f>
        <v>67</v>
      </c>
      <c r="AC116" s="134">
        <v>18</v>
      </c>
      <c r="AD116" s="136"/>
      <c r="AM116" s="95"/>
      <c r="AN116" s="95"/>
      <c r="AO116" s="95"/>
      <c r="AP116" s="95"/>
      <c r="AQ116" s="95"/>
      <c r="AR116" s="95"/>
      <c r="AS116" s="95"/>
      <c r="AT116" s="95"/>
      <c r="AU116" s="95"/>
      <c r="AV116" s="95"/>
      <c r="AW116" s="95"/>
      <c r="AX116" s="95"/>
      <c r="AY116" s="95"/>
      <c r="AZ116" s="95"/>
      <c r="BA116" s="95"/>
      <c r="BB116" s="95"/>
      <c r="BC116" s="95"/>
      <c r="BD116" s="95"/>
      <c r="BE116" s="95"/>
      <c r="BF116" s="95"/>
      <c r="BG116" s="95"/>
      <c r="BH116" s="95"/>
      <c r="BI116" s="95"/>
      <c r="BJ116" s="95"/>
      <c r="BK116" s="95"/>
      <c r="BL116" s="95"/>
      <c r="BM116" s="95"/>
      <c r="BN116" s="95"/>
      <c r="BO116" s="95"/>
      <c r="BP116" s="95"/>
      <c r="BQ116" s="95"/>
      <c r="BR116" s="95"/>
      <c r="BS116" s="95"/>
      <c r="BT116" s="95"/>
      <c r="BU116" s="95"/>
      <c r="BV116" s="95"/>
      <c r="BW116" s="95"/>
      <c r="BX116" s="95"/>
      <c r="BY116" s="95"/>
      <c r="BZ116" s="95"/>
      <c r="CA116" s="95"/>
      <c r="CB116" s="95"/>
      <c r="CC116" s="95"/>
      <c r="CD116" s="95"/>
      <c r="CE116" s="95"/>
      <c r="CF116" s="95"/>
      <c r="CG116" s="95"/>
      <c r="CH116" s="95"/>
      <c r="CI116" s="95"/>
      <c r="CJ116" s="95"/>
      <c r="CK116" s="95"/>
      <c r="CL116" s="95"/>
      <c r="CM116" s="95"/>
      <c r="CN116" s="95"/>
      <c r="CO116" s="95"/>
      <c r="CP116" s="95"/>
      <c r="CQ116" s="95"/>
      <c r="CR116" s="95"/>
      <c r="CS116" s="95"/>
      <c r="CT116" s="95"/>
      <c r="CU116" s="95"/>
      <c r="CV116" s="95"/>
      <c r="CW116" s="95"/>
      <c r="CX116" s="95"/>
      <c r="CY116" s="95"/>
      <c r="CZ116" s="95"/>
      <c r="DA116" s="95"/>
      <c r="DB116" s="95"/>
      <c r="DC116" s="95"/>
      <c r="DD116" s="95"/>
      <c r="DE116" s="95"/>
      <c r="DF116" s="95"/>
      <c r="DG116" s="95"/>
      <c r="DH116" s="95"/>
      <c r="DI116" s="95"/>
      <c r="DJ116" s="95"/>
      <c r="DK116" s="95"/>
      <c r="DL116" s="95"/>
      <c r="DM116" s="95"/>
      <c r="DN116" s="95"/>
      <c r="DO116" s="95"/>
      <c r="DP116" s="95"/>
      <c r="DQ116" s="95"/>
    </row>
    <row r="117" spans="22:121" s="94" customFormat="1" hidden="1">
      <c r="V117" s="95"/>
      <c r="W117" s="95"/>
      <c r="X117" s="95"/>
      <c r="Y117" s="95"/>
      <c r="Z117" s="95"/>
      <c r="AA117" s="95"/>
      <c r="AB117" s="102">
        <f t="shared" si="13"/>
        <v>68</v>
      </c>
      <c r="AC117" s="134">
        <v>18</v>
      </c>
      <c r="AD117" s="136"/>
      <c r="AM117" s="95"/>
      <c r="AN117" s="95"/>
      <c r="AO117" s="95"/>
      <c r="AP117" s="95"/>
      <c r="AQ117" s="95"/>
      <c r="AR117" s="95"/>
      <c r="AS117" s="95"/>
      <c r="AT117" s="95"/>
      <c r="AU117" s="95"/>
      <c r="AV117" s="95"/>
      <c r="AW117" s="95"/>
      <c r="AX117" s="95"/>
      <c r="AY117" s="95"/>
      <c r="AZ117" s="95"/>
      <c r="BA117" s="95"/>
      <c r="BB117" s="95"/>
      <c r="BC117" s="95"/>
      <c r="BD117" s="95"/>
      <c r="BE117" s="95"/>
      <c r="BF117" s="95"/>
      <c r="BG117" s="95"/>
      <c r="BH117" s="95"/>
      <c r="BI117" s="95"/>
      <c r="BJ117" s="95"/>
      <c r="BK117" s="95"/>
      <c r="BL117" s="95"/>
      <c r="BM117" s="95"/>
      <c r="BN117" s="95"/>
      <c r="BO117" s="95"/>
      <c r="BP117" s="95"/>
      <c r="BQ117" s="95"/>
      <c r="BR117" s="95"/>
      <c r="BS117" s="95"/>
      <c r="BT117" s="95"/>
      <c r="BU117" s="95"/>
      <c r="BV117" s="95"/>
      <c r="BW117" s="95"/>
      <c r="BX117" s="95"/>
      <c r="BY117" s="95"/>
      <c r="BZ117" s="95"/>
      <c r="CA117" s="95"/>
      <c r="CB117" s="95"/>
      <c r="CC117" s="95"/>
      <c r="CD117" s="95"/>
      <c r="CE117" s="95"/>
      <c r="CF117" s="95"/>
      <c r="CG117" s="95"/>
      <c r="CH117" s="95"/>
      <c r="CI117" s="95"/>
      <c r="CJ117" s="95"/>
      <c r="CK117" s="95"/>
      <c r="CL117" s="95"/>
      <c r="CM117" s="95"/>
      <c r="CN117" s="95"/>
      <c r="CO117" s="95"/>
      <c r="CP117" s="95"/>
      <c r="CQ117" s="95"/>
      <c r="CR117" s="95"/>
      <c r="CS117" s="95"/>
      <c r="CT117" s="95"/>
      <c r="CU117" s="95"/>
      <c r="CV117" s="95"/>
      <c r="CW117" s="95"/>
      <c r="CX117" s="95"/>
      <c r="CY117" s="95"/>
      <c r="CZ117" s="95"/>
      <c r="DA117" s="95"/>
      <c r="DB117" s="95"/>
      <c r="DC117" s="95"/>
      <c r="DD117" s="95"/>
      <c r="DE117" s="95"/>
      <c r="DF117" s="95"/>
      <c r="DG117" s="95"/>
      <c r="DH117" s="95"/>
      <c r="DI117" s="95"/>
      <c r="DJ117" s="95"/>
      <c r="DK117" s="95"/>
      <c r="DL117" s="95"/>
      <c r="DM117" s="95"/>
      <c r="DN117" s="95"/>
      <c r="DO117" s="95"/>
      <c r="DP117" s="95"/>
      <c r="DQ117" s="95"/>
    </row>
    <row r="118" spans="22:121" s="94" customFormat="1" hidden="1">
      <c r="V118" s="95"/>
      <c r="W118" s="95"/>
      <c r="X118" s="95"/>
      <c r="Y118" s="95"/>
      <c r="Z118" s="95"/>
      <c r="AA118" s="95"/>
      <c r="AB118" s="102">
        <f t="shared" si="13"/>
        <v>69</v>
      </c>
      <c r="AC118" s="134">
        <v>18</v>
      </c>
      <c r="AD118" s="136"/>
      <c r="AM118" s="95"/>
      <c r="AN118" s="95"/>
      <c r="AO118" s="95"/>
      <c r="AP118" s="95"/>
      <c r="AQ118" s="95"/>
      <c r="AR118" s="95"/>
      <c r="AS118" s="95"/>
      <c r="AT118" s="95"/>
      <c r="AU118" s="95"/>
      <c r="AV118" s="95"/>
      <c r="AW118" s="95"/>
      <c r="AX118" s="95"/>
      <c r="AY118" s="95"/>
      <c r="AZ118" s="95"/>
      <c r="BA118" s="95"/>
      <c r="BB118" s="95"/>
      <c r="BC118" s="95"/>
      <c r="BD118" s="95"/>
      <c r="BE118" s="95"/>
      <c r="BF118" s="95"/>
      <c r="BG118" s="95"/>
      <c r="BH118" s="95"/>
      <c r="BI118" s="95"/>
      <c r="BJ118" s="95"/>
      <c r="BK118" s="95"/>
      <c r="BL118" s="95"/>
      <c r="BM118" s="95"/>
      <c r="BN118" s="95"/>
      <c r="BO118" s="95"/>
      <c r="BP118" s="95"/>
      <c r="BQ118" s="95"/>
      <c r="BR118" s="95"/>
      <c r="BS118" s="95"/>
      <c r="BT118" s="95"/>
      <c r="BU118" s="95"/>
      <c r="BV118" s="95"/>
      <c r="BW118" s="95"/>
      <c r="BX118" s="95"/>
      <c r="BY118" s="95"/>
      <c r="BZ118" s="95"/>
      <c r="CA118" s="95"/>
      <c r="CB118" s="95"/>
      <c r="CC118" s="95"/>
      <c r="CD118" s="95"/>
      <c r="CE118" s="95"/>
      <c r="CF118" s="95"/>
      <c r="CG118" s="95"/>
      <c r="CH118" s="95"/>
      <c r="CI118" s="95"/>
      <c r="CJ118" s="95"/>
      <c r="CK118" s="95"/>
      <c r="CL118" s="95"/>
      <c r="CM118" s="95"/>
      <c r="CN118" s="95"/>
      <c r="CO118" s="95"/>
      <c r="CP118" s="95"/>
      <c r="CQ118" s="95"/>
      <c r="CR118" s="95"/>
      <c r="CS118" s="95"/>
      <c r="CT118" s="95"/>
      <c r="CU118" s="95"/>
      <c r="CV118" s="95"/>
      <c r="CW118" s="95"/>
      <c r="CX118" s="95"/>
      <c r="CY118" s="95"/>
      <c r="CZ118" s="95"/>
      <c r="DA118" s="95"/>
      <c r="DB118" s="95"/>
      <c r="DC118" s="95"/>
      <c r="DD118" s="95"/>
      <c r="DE118" s="95"/>
      <c r="DF118" s="95"/>
      <c r="DG118" s="95"/>
      <c r="DH118" s="95"/>
      <c r="DI118" s="95"/>
      <c r="DJ118" s="95"/>
      <c r="DK118" s="95"/>
      <c r="DL118" s="95"/>
      <c r="DM118" s="95"/>
      <c r="DN118" s="95"/>
      <c r="DO118" s="95"/>
      <c r="DP118" s="95"/>
      <c r="DQ118" s="95"/>
    </row>
    <row r="119" spans="22:121" s="94" customFormat="1" hidden="1">
      <c r="V119" s="95"/>
      <c r="W119" s="95"/>
      <c r="X119" s="95"/>
      <c r="Y119" s="95"/>
      <c r="Z119" s="95"/>
      <c r="AA119" s="95"/>
      <c r="AB119" s="102">
        <f t="shared" si="13"/>
        <v>70</v>
      </c>
      <c r="AC119" s="134">
        <v>18</v>
      </c>
      <c r="AD119" s="136"/>
      <c r="AM119" s="95"/>
      <c r="AN119" s="95"/>
      <c r="AO119" s="95"/>
      <c r="AP119" s="95"/>
      <c r="AQ119" s="95"/>
      <c r="AR119" s="95"/>
      <c r="AS119" s="95"/>
      <c r="AT119" s="95"/>
      <c r="AU119" s="95"/>
      <c r="AV119" s="95"/>
      <c r="AW119" s="95"/>
      <c r="AX119" s="95"/>
      <c r="AY119" s="95"/>
      <c r="AZ119" s="95"/>
      <c r="BA119" s="95"/>
      <c r="BB119" s="95"/>
      <c r="BC119" s="95"/>
      <c r="BD119" s="95"/>
      <c r="BE119" s="95"/>
      <c r="BF119" s="95"/>
      <c r="BG119" s="95"/>
      <c r="BH119" s="95"/>
      <c r="BI119" s="95"/>
      <c r="BJ119" s="95"/>
      <c r="BK119" s="95"/>
      <c r="BL119" s="95"/>
      <c r="BM119" s="95"/>
      <c r="BN119" s="95"/>
      <c r="BO119" s="95"/>
      <c r="BP119" s="95"/>
      <c r="BQ119" s="95"/>
      <c r="BR119" s="95"/>
      <c r="BS119" s="95"/>
      <c r="BT119" s="95"/>
      <c r="BU119" s="95"/>
      <c r="BV119" s="95"/>
      <c r="BW119" s="95"/>
      <c r="BX119" s="95"/>
      <c r="BY119" s="95"/>
      <c r="BZ119" s="95"/>
      <c r="CA119" s="95"/>
      <c r="CB119" s="95"/>
      <c r="CC119" s="95"/>
      <c r="CD119" s="95"/>
      <c r="CE119" s="95"/>
      <c r="CF119" s="95"/>
      <c r="CG119" s="95"/>
      <c r="CH119" s="95"/>
      <c r="CI119" s="95"/>
      <c r="CJ119" s="95"/>
      <c r="CK119" s="95"/>
      <c r="CL119" s="95"/>
      <c r="CM119" s="95"/>
      <c r="CN119" s="95"/>
      <c r="CO119" s="95"/>
      <c r="CP119" s="95"/>
      <c r="CQ119" s="95"/>
      <c r="CR119" s="95"/>
      <c r="CS119" s="95"/>
      <c r="CT119" s="95"/>
      <c r="CU119" s="95"/>
      <c r="CV119" s="95"/>
      <c r="CW119" s="95"/>
      <c r="CX119" s="95"/>
      <c r="CY119" s="95"/>
      <c r="CZ119" s="95"/>
      <c r="DA119" s="95"/>
      <c r="DB119" s="95"/>
      <c r="DC119" s="95"/>
      <c r="DD119" s="95"/>
      <c r="DE119" s="95"/>
      <c r="DF119" s="95"/>
      <c r="DG119" s="95"/>
      <c r="DH119" s="95"/>
      <c r="DI119" s="95"/>
      <c r="DJ119" s="95"/>
      <c r="DK119" s="95"/>
      <c r="DL119" s="95"/>
      <c r="DM119" s="95"/>
      <c r="DN119" s="95"/>
      <c r="DO119" s="95"/>
      <c r="DP119" s="95"/>
      <c r="DQ119" s="95"/>
    </row>
    <row r="120" spans="22:121" s="94" customFormat="1" hidden="1">
      <c r="V120" s="95"/>
      <c r="W120" s="95"/>
      <c r="X120" s="95"/>
      <c r="Y120" s="95"/>
      <c r="Z120" s="95"/>
      <c r="AA120" s="95"/>
      <c r="AB120" s="102">
        <f t="shared" si="13"/>
        <v>71</v>
      </c>
      <c r="AC120" s="134">
        <v>18</v>
      </c>
      <c r="AD120" s="136"/>
      <c r="AM120" s="95"/>
      <c r="AN120" s="95"/>
      <c r="AO120" s="95"/>
      <c r="AP120" s="95"/>
      <c r="AQ120" s="95"/>
      <c r="AR120" s="95"/>
      <c r="AS120" s="95"/>
      <c r="AT120" s="95"/>
      <c r="AU120" s="95"/>
      <c r="AV120" s="95"/>
      <c r="AW120" s="95"/>
      <c r="AX120" s="95"/>
      <c r="AY120" s="95"/>
      <c r="AZ120" s="95"/>
      <c r="BA120" s="95"/>
      <c r="BB120" s="95"/>
      <c r="BC120" s="95"/>
      <c r="BD120" s="95"/>
      <c r="BE120" s="95"/>
      <c r="BF120" s="95"/>
      <c r="BG120" s="95"/>
      <c r="BH120" s="95"/>
      <c r="BI120" s="95"/>
      <c r="BJ120" s="95"/>
      <c r="BK120" s="95"/>
      <c r="BL120" s="95"/>
      <c r="BM120" s="95"/>
      <c r="BN120" s="95"/>
      <c r="BO120" s="95"/>
      <c r="BP120" s="95"/>
      <c r="BQ120" s="95"/>
      <c r="BR120" s="95"/>
      <c r="BS120" s="95"/>
      <c r="BT120" s="95"/>
      <c r="BU120" s="95"/>
      <c r="BV120" s="95"/>
      <c r="BW120" s="95"/>
      <c r="BX120" s="95"/>
      <c r="BY120" s="95"/>
      <c r="BZ120" s="95"/>
      <c r="CA120" s="95"/>
      <c r="CB120" s="95"/>
      <c r="CC120" s="95"/>
      <c r="CD120" s="95"/>
      <c r="CE120" s="95"/>
      <c r="CF120" s="95"/>
      <c r="CG120" s="95"/>
      <c r="CH120" s="95"/>
      <c r="CI120" s="95"/>
      <c r="CJ120" s="95"/>
      <c r="CK120" s="95"/>
      <c r="CL120" s="95"/>
      <c r="CM120" s="95"/>
      <c r="CN120" s="95"/>
      <c r="CO120" s="95"/>
      <c r="CP120" s="95"/>
      <c r="CQ120" s="95"/>
      <c r="CR120" s="95"/>
      <c r="CS120" s="95"/>
      <c r="CT120" s="95"/>
      <c r="CU120" s="95"/>
      <c r="CV120" s="95"/>
      <c r="CW120" s="95"/>
      <c r="CX120" s="95"/>
      <c r="CY120" s="95"/>
      <c r="CZ120" s="95"/>
      <c r="DA120" s="95"/>
      <c r="DB120" s="95"/>
      <c r="DC120" s="95"/>
      <c r="DD120" s="95"/>
      <c r="DE120" s="95"/>
      <c r="DF120" s="95"/>
      <c r="DG120" s="95"/>
      <c r="DH120" s="95"/>
      <c r="DI120" s="95"/>
      <c r="DJ120" s="95"/>
      <c r="DK120" s="95"/>
      <c r="DL120" s="95"/>
      <c r="DM120" s="95"/>
      <c r="DN120" s="95"/>
      <c r="DO120" s="95"/>
      <c r="DP120" s="95"/>
      <c r="DQ120" s="95"/>
    </row>
    <row r="121" spans="22:121" s="94" customFormat="1" hidden="1">
      <c r="V121" s="95"/>
      <c r="W121" s="95"/>
      <c r="X121" s="95"/>
      <c r="Y121" s="95"/>
      <c r="Z121" s="95"/>
      <c r="AA121" s="95"/>
      <c r="AB121" s="102">
        <f t="shared" si="13"/>
        <v>72</v>
      </c>
      <c r="AC121" s="134">
        <v>18</v>
      </c>
      <c r="AD121" s="136"/>
      <c r="AM121" s="95"/>
      <c r="AN121" s="95"/>
      <c r="AO121" s="95"/>
      <c r="AP121" s="95"/>
      <c r="AQ121" s="95"/>
      <c r="AR121" s="95"/>
      <c r="AS121" s="95"/>
      <c r="AT121" s="95"/>
      <c r="AU121" s="95"/>
      <c r="AV121" s="95"/>
      <c r="AW121" s="95"/>
      <c r="AX121" s="95"/>
      <c r="AY121" s="95"/>
      <c r="AZ121" s="95"/>
      <c r="BA121" s="95"/>
      <c r="BB121" s="95"/>
      <c r="BC121" s="95"/>
      <c r="BD121" s="95"/>
      <c r="BE121" s="95"/>
      <c r="BF121" s="95"/>
      <c r="BG121" s="95"/>
      <c r="BH121" s="95"/>
      <c r="BI121" s="95"/>
      <c r="BJ121" s="95"/>
      <c r="BK121" s="95"/>
      <c r="BL121" s="95"/>
      <c r="BM121" s="95"/>
      <c r="BN121" s="95"/>
      <c r="BO121" s="95"/>
      <c r="BP121" s="95"/>
      <c r="BQ121" s="95"/>
      <c r="BR121" s="95"/>
      <c r="BS121" s="95"/>
      <c r="BT121" s="95"/>
      <c r="BU121" s="95"/>
      <c r="BV121" s="95"/>
      <c r="BW121" s="95"/>
      <c r="BX121" s="95"/>
      <c r="BY121" s="95"/>
      <c r="BZ121" s="95"/>
      <c r="CA121" s="95"/>
      <c r="CB121" s="95"/>
      <c r="CC121" s="95"/>
      <c r="CD121" s="95"/>
      <c r="CE121" s="95"/>
      <c r="CF121" s="95"/>
      <c r="CG121" s="95"/>
      <c r="CH121" s="95"/>
      <c r="CI121" s="95"/>
      <c r="CJ121" s="95"/>
      <c r="CK121" s="95"/>
      <c r="CL121" s="95"/>
      <c r="CM121" s="95"/>
      <c r="CN121" s="95"/>
      <c r="CO121" s="95"/>
      <c r="CP121" s="95"/>
      <c r="CQ121" s="95"/>
      <c r="CR121" s="95"/>
      <c r="CS121" s="95"/>
      <c r="CT121" s="95"/>
      <c r="CU121" s="95"/>
      <c r="CV121" s="95"/>
      <c r="CW121" s="95"/>
      <c r="CX121" s="95"/>
      <c r="CY121" s="95"/>
      <c r="CZ121" s="95"/>
      <c r="DA121" s="95"/>
      <c r="DB121" s="95"/>
      <c r="DC121" s="95"/>
      <c r="DD121" s="95"/>
      <c r="DE121" s="95"/>
      <c r="DF121" s="95"/>
      <c r="DG121" s="95"/>
      <c r="DH121" s="95"/>
      <c r="DI121" s="95"/>
      <c r="DJ121" s="95"/>
      <c r="DK121" s="95"/>
      <c r="DL121" s="95"/>
      <c r="DM121" s="95"/>
      <c r="DN121" s="95"/>
      <c r="DO121" s="95"/>
      <c r="DP121" s="95"/>
      <c r="DQ121" s="95"/>
    </row>
    <row r="122" spans="22:121" s="94" customFormat="1" hidden="1">
      <c r="V122" s="95"/>
      <c r="W122" s="95"/>
      <c r="X122" s="95"/>
      <c r="Y122" s="95"/>
      <c r="Z122" s="95"/>
      <c r="AA122" s="95"/>
      <c r="AB122" s="102">
        <f t="shared" si="13"/>
        <v>73</v>
      </c>
      <c r="AC122" s="134">
        <v>18</v>
      </c>
      <c r="AD122" s="136"/>
      <c r="AM122" s="95"/>
      <c r="AN122" s="95"/>
      <c r="AO122" s="95"/>
      <c r="AP122" s="95"/>
      <c r="AQ122" s="95"/>
      <c r="AR122" s="95"/>
      <c r="AS122" s="95"/>
      <c r="AT122" s="95"/>
      <c r="AU122" s="95"/>
      <c r="AV122" s="95"/>
      <c r="AW122" s="95"/>
      <c r="AX122" s="95"/>
      <c r="AY122" s="95"/>
      <c r="AZ122" s="95"/>
      <c r="BA122" s="95"/>
      <c r="BB122" s="95"/>
      <c r="BC122" s="95"/>
      <c r="BD122" s="95"/>
      <c r="BE122" s="95"/>
      <c r="BF122" s="95"/>
      <c r="BG122" s="95"/>
      <c r="BH122" s="95"/>
      <c r="BI122" s="95"/>
      <c r="BJ122" s="95"/>
      <c r="BK122" s="95"/>
      <c r="BL122" s="95"/>
      <c r="BM122" s="95"/>
      <c r="BN122" s="95"/>
      <c r="BO122" s="95"/>
      <c r="BP122" s="95"/>
      <c r="BQ122" s="95"/>
      <c r="BR122" s="95"/>
      <c r="BS122" s="95"/>
      <c r="BT122" s="95"/>
      <c r="BU122" s="95"/>
      <c r="BV122" s="95"/>
      <c r="BW122" s="95"/>
      <c r="BX122" s="95"/>
      <c r="BY122" s="95"/>
      <c r="BZ122" s="95"/>
      <c r="CA122" s="95"/>
      <c r="CB122" s="95"/>
      <c r="CC122" s="95"/>
      <c r="CD122" s="95"/>
      <c r="CE122" s="95"/>
      <c r="CF122" s="95"/>
      <c r="CG122" s="95"/>
      <c r="CH122" s="95"/>
      <c r="CI122" s="95"/>
      <c r="CJ122" s="95"/>
      <c r="CK122" s="95"/>
      <c r="CL122" s="95"/>
      <c r="CM122" s="95"/>
      <c r="CN122" s="95"/>
      <c r="CO122" s="95"/>
      <c r="CP122" s="95"/>
      <c r="CQ122" s="95"/>
      <c r="CR122" s="95"/>
      <c r="CS122" s="95"/>
      <c r="CT122" s="95"/>
      <c r="CU122" s="95"/>
      <c r="CV122" s="95"/>
      <c r="CW122" s="95"/>
      <c r="CX122" s="95"/>
      <c r="CY122" s="95"/>
      <c r="CZ122" s="95"/>
      <c r="DA122" s="95"/>
      <c r="DB122" s="95"/>
      <c r="DC122" s="95"/>
      <c r="DD122" s="95"/>
      <c r="DE122" s="95"/>
      <c r="DF122" s="95"/>
      <c r="DG122" s="95"/>
      <c r="DH122" s="95"/>
      <c r="DI122" s="95"/>
      <c r="DJ122" s="95"/>
      <c r="DK122" s="95"/>
      <c r="DL122" s="95"/>
      <c r="DM122" s="95"/>
      <c r="DN122" s="95"/>
      <c r="DO122" s="95"/>
      <c r="DP122" s="95"/>
      <c r="DQ122" s="95"/>
    </row>
    <row r="123" spans="22:121" s="94" customFormat="1" hidden="1">
      <c r="V123" s="95"/>
      <c r="W123" s="95"/>
      <c r="X123" s="95"/>
      <c r="Y123" s="95"/>
      <c r="Z123" s="95"/>
      <c r="AA123" s="95"/>
      <c r="AB123" s="102">
        <f t="shared" si="13"/>
        <v>74</v>
      </c>
      <c r="AC123" s="134">
        <v>18</v>
      </c>
      <c r="AD123" s="136"/>
      <c r="AM123" s="95"/>
      <c r="AN123" s="95"/>
      <c r="AO123" s="95"/>
      <c r="AP123" s="95"/>
      <c r="AQ123" s="95"/>
      <c r="AR123" s="95"/>
      <c r="AS123" s="95"/>
      <c r="AT123" s="95"/>
      <c r="AU123" s="95"/>
      <c r="AV123" s="95"/>
      <c r="AW123" s="95"/>
      <c r="AX123" s="95"/>
      <c r="AY123" s="95"/>
      <c r="AZ123" s="95"/>
      <c r="BA123" s="95"/>
      <c r="BB123" s="95"/>
      <c r="BC123" s="95"/>
      <c r="BD123" s="95"/>
      <c r="BE123" s="95"/>
      <c r="BF123" s="95"/>
      <c r="BG123" s="95"/>
      <c r="BH123" s="95"/>
      <c r="BI123" s="95"/>
      <c r="BJ123" s="95"/>
      <c r="BK123" s="95"/>
      <c r="BL123" s="95"/>
      <c r="BM123" s="95"/>
      <c r="BN123" s="95"/>
      <c r="BO123" s="95"/>
      <c r="BP123" s="95"/>
      <c r="BQ123" s="95"/>
      <c r="BR123" s="95"/>
      <c r="BS123" s="95"/>
      <c r="BT123" s="95"/>
      <c r="BU123" s="95"/>
      <c r="BV123" s="95"/>
      <c r="BW123" s="95"/>
      <c r="BX123" s="95"/>
      <c r="BY123" s="95"/>
      <c r="BZ123" s="95"/>
      <c r="CA123" s="95"/>
      <c r="CB123" s="95"/>
      <c r="CC123" s="95"/>
      <c r="CD123" s="95"/>
      <c r="CE123" s="95"/>
      <c r="CF123" s="95"/>
      <c r="CG123" s="95"/>
      <c r="CH123" s="95"/>
      <c r="CI123" s="95"/>
      <c r="CJ123" s="95"/>
      <c r="CK123" s="95"/>
      <c r="CL123" s="95"/>
      <c r="CM123" s="95"/>
      <c r="CN123" s="95"/>
      <c r="CO123" s="95"/>
      <c r="CP123" s="95"/>
      <c r="CQ123" s="95"/>
      <c r="CR123" s="95"/>
      <c r="CS123" s="95"/>
      <c r="CT123" s="95"/>
      <c r="CU123" s="95"/>
      <c r="CV123" s="95"/>
      <c r="CW123" s="95"/>
      <c r="CX123" s="95"/>
      <c r="CY123" s="95"/>
      <c r="CZ123" s="95"/>
      <c r="DA123" s="95"/>
      <c r="DB123" s="95"/>
      <c r="DC123" s="95"/>
      <c r="DD123" s="95"/>
      <c r="DE123" s="95"/>
      <c r="DF123" s="95"/>
      <c r="DG123" s="95"/>
      <c r="DH123" s="95"/>
      <c r="DI123" s="95"/>
      <c r="DJ123" s="95"/>
      <c r="DK123" s="95"/>
      <c r="DL123" s="95"/>
      <c r="DM123" s="95"/>
      <c r="DN123" s="95"/>
      <c r="DO123" s="95"/>
      <c r="DP123" s="95"/>
      <c r="DQ123" s="95"/>
    </row>
    <row r="124" spans="22:121" s="94" customFormat="1" hidden="1">
      <c r="V124" s="95"/>
      <c r="W124" s="95"/>
      <c r="X124" s="95"/>
      <c r="Y124" s="95"/>
      <c r="Z124" s="95"/>
      <c r="AA124" s="95"/>
      <c r="AB124" s="102">
        <f t="shared" si="13"/>
        <v>75</v>
      </c>
      <c r="AC124" s="134">
        <v>18</v>
      </c>
      <c r="AD124" s="136"/>
      <c r="AM124" s="95"/>
      <c r="AN124" s="95"/>
      <c r="AO124" s="95"/>
      <c r="AP124" s="95"/>
      <c r="AQ124" s="95"/>
      <c r="AR124" s="95"/>
      <c r="AS124" s="95"/>
      <c r="AT124" s="95"/>
      <c r="AU124" s="95"/>
      <c r="AV124" s="95"/>
      <c r="AW124" s="95"/>
      <c r="AX124" s="95"/>
      <c r="AY124" s="95"/>
      <c r="AZ124" s="95"/>
      <c r="BA124" s="95"/>
      <c r="BB124" s="95"/>
      <c r="BC124" s="95"/>
      <c r="BD124" s="95"/>
      <c r="BE124" s="95"/>
      <c r="BF124" s="95"/>
      <c r="BG124" s="95"/>
      <c r="BH124" s="95"/>
      <c r="BI124" s="95"/>
      <c r="BJ124" s="95"/>
      <c r="BK124" s="95"/>
      <c r="BL124" s="95"/>
      <c r="BM124" s="95"/>
      <c r="BN124" s="95"/>
      <c r="BO124" s="95"/>
      <c r="BP124" s="95"/>
      <c r="BQ124" s="95"/>
      <c r="BR124" s="95"/>
      <c r="BS124" s="95"/>
      <c r="BT124" s="95"/>
      <c r="BU124" s="95"/>
      <c r="BV124" s="95"/>
      <c r="BW124" s="95"/>
      <c r="BX124" s="95"/>
      <c r="BY124" s="95"/>
      <c r="BZ124" s="95"/>
      <c r="CA124" s="95"/>
      <c r="CB124" s="95"/>
      <c r="CC124" s="95"/>
      <c r="CD124" s="95"/>
      <c r="CE124" s="95"/>
      <c r="CF124" s="95"/>
      <c r="CG124" s="95"/>
      <c r="CH124" s="95"/>
      <c r="CI124" s="95"/>
      <c r="CJ124" s="95"/>
      <c r="CK124" s="95"/>
      <c r="CL124" s="95"/>
      <c r="CM124" s="95"/>
      <c r="CN124" s="95"/>
      <c r="CO124" s="95"/>
      <c r="CP124" s="95"/>
      <c r="CQ124" s="95"/>
      <c r="CR124" s="95"/>
      <c r="CS124" s="95"/>
      <c r="CT124" s="95"/>
      <c r="CU124" s="95"/>
      <c r="CV124" s="95"/>
      <c r="CW124" s="95"/>
      <c r="CX124" s="95"/>
      <c r="CY124" s="95"/>
      <c r="CZ124" s="95"/>
      <c r="DA124" s="95"/>
      <c r="DB124" s="95"/>
      <c r="DC124" s="95"/>
      <c r="DD124" s="95"/>
      <c r="DE124" s="95"/>
      <c r="DF124" s="95"/>
      <c r="DG124" s="95"/>
      <c r="DH124" s="95"/>
      <c r="DI124" s="95"/>
      <c r="DJ124" s="95"/>
      <c r="DK124" s="95"/>
      <c r="DL124" s="95"/>
      <c r="DM124" s="95"/>
      <c r="DN124" s="95"/>
      <c r="DO124" s="95"/>
      <c r="DP124" s="95"/>
      <c r="DQ124" s="95"/>
    </row>
    <row r="125" spans="22:121" s="94" customFormat="1" hidden="1">
      <c r="V125" s="95"/>
      <c r="W125" s="95"/>
      <c r="X125" s="95"/>
      <c r="Y125" s="95"/>
      <c r="Z125" s="95"/>
      <c r="AA125" s="95"/>
      <c r="AB125" s="102">
        <f t="shared" si="13"/>
        <v>76</v>
      </c>
      <c r="AC125" s="134">
        <v>18</v>
      </c>
      <c r="AD125" s="136"/>
      <c r="AM125" s="95"/>
      <c r="AN125" s="95"/>
      <c r="AO125" s="95"/>
      <c r="AP125" s="95"/>
      <c r="AQ125" s="95"/>
      <c r="AR125" s="95"/>
      <c r="AS125" s="95"/>
      <c r="AT125" s="95"/>
      <c r="AU125" s="95"/>
      <c r="AV125" s="95"/>
      <c r="AW125" s="95"/>
      <c r="AX125" s="95"/>
      <c r="AY125" s="95"/>
      <c r="AZ125" s="95"/>
      <c r="BA125" s="95"/>
      <c r="BB125" s="95"/>
      <c r="BC125" s="95"/>
      <c r="BD125" s="95"/>
      <c r="BE125" s="95"/>
      <c r="BF125" s="95"/>
      <c r="BG125" s="95"/>
      <c r="BH125" s="95"/>
      <c r="BI125" s="95"/>
      <c r="BJ125" s="95"/>
      <c r="BK125" s="95"/>
      <c r="BL125" s="95"/>
      <c r="BM125" s="95"/>
      <c r="BN125" s="95"/>
      <c r="BO125" s="95"/>
      <c r="BP125" s="95"/>
      <c r="BQ125" s="95"/>
      <c r="BR125" s="95"/>
      <c r="BS125" s="95"/>
      <c r="BT125" s="95"/>
      <c r="BU125" s="95"/>
      <c r="BV125" s="95"/>
      <c r="BW125" s="95"/>
      <c r="BX125" s="95"/>
      <c r="BY125" s="95"/>
      <c r="BZ125" s="95"/>
      <c r="CA125" s="95"/>
      <c r="CB125" s="95"/>
      <c r="CC125" s="95"/>
      <c r="CD125" s="95"/>
      <c r="CE125" s="95"/>
      <c r="CF125" s="95"/>
      <c r="CG125" s="95"/>
      <c r="CH125" s="95"/>
      <c r="CI125" s="95"/>
      <c r="CJ125" s="95"/>
      <c r="CK125" s="95"/>
      <c r="CL125" s="95"/>
      <c r="CM125" s="95"/>
      <c r="CN125" s="95"/>
      <c r="CO125" s="95"/>
      <c r="CP125" s="95"/>
      <c r="CQ125" s="95"/>
      <c r="CR125" s="95"/>
      <c r="CS125" s="95"/>
      <c r="CT125" s="95"/>
      <c r="CU125" s="95"/>
      <c r="CV125" s="95"/>
      <c r="CW125" s="95"/>
      <c r="CX125" s="95"/>
      <c r="CY125" s="95"/>
      <c r="CZ125" s="95"/>
      <c r="DA125" s="95"/>
      <c r="DB125" s="95"/>
      <c r="DC125" s="95"/>
      <c r="DD125" s="95"/>
      <c r="DE125" s="95"/>
      <c r="DF125" s="95"/>
      <c r="DG125" s="95"/>
      <c r="DH125" s="95"/>
      <c r="DI125" s="95"/>
      <c r="DJ125" s="95"/>
      <c r="DK125" s="95"/>
      <c r="DL125" s="95"/>
      <c r="DM125" s="95"/>
      <c r="DN125" s="95"/>
      <c r="DO125" s="95"/>
      <c r="DP125" s="95"/>
      <c r="DQ125" s="95"/>
    </row>
    <row r="126" spans="22:121" s="94" customFormat="1" hidden="1">
      <c r="V126" s="95"/>
      <c r="W126" s="95"/>
      <c r="X126" s="95"/>
      <c r="Y126" s="95"/>
      <c r="Z126" s="95"/>
      <c r="AA126" s="95"/>
      <c r="AB126" s="102">
        <f t="shared" si="13"/>
        <v>77</v>
      </c>
      <c r="AC126" s="134">
        <v>18</v>
      </c>
      <c r="AD126" s="136"/>
      <c r="AM126" s="95"/>
      <c r="AN126" s="95"/>
      <c r="AO126" s="95"/>
      <c r="AP126" s="95"/>
      <c r="AQ126" s="95"/>
      <c r="AR126" s="95"/>
      <c r="AS126" s="95"/>
      <c r="AT126" s="95"/>
      <c r="AU126" s="95"/>
      <c r="AV126" s="95"/>
      <c r="AW126" s="95"/>
      <c r="AX126" s="95"/>
      <c r="AY126" s="95"/>
      <c r="AZ126" s="95"/>
      <c r="BA126" s="95"/>
      <c r="BB126" s="95"/>
      <c r="BC126" s="95"/>
      <c r="BD126" s="95"/>
      <c r="BE126" s="95"/>
      <c r="BF126" s="95"/>
      <c r="BG126" s="95"/>
      <c r="BH126" s="95"/>
      <c r="BI126" s="95"/>
      <c r="BJ126" s="95"/>
      <c r="BK126" s="95"/>
      <c r="BL126" s="95"/>
      <c r="BM126" s="95"/>
      <c r="BN126" s="95"/>
      <c r="BO126" s="95"/>
      <c r="BP126" s="95"/>
      <c r="BQ126" s="95"/>
      <c r="BR126" s="95"/>
      <c r="BS126" s="95"/>
      <c r="BT126" s="95"/>
      <c r="BU126" s="95"/>
      <c r="BV126" s="95"/>
      <c r="BW126" s="95"/>
      <c r="BX126" s="95"/>
      <c r="BY126" s="95"/>
      <c r="BZ126" s="95"/>
      <c r="CA126" s="95"/>
      <c r="CB126" s="95"/>
      <c r="CC126" s="95"/>
      <c r="CD126" s="95"/>
      <c r="CE126" s="95"/>
      <c r="CF126" s="95"/>
      <c r="CG126" s="95"/>
      <c r="CH126" s="95"/>
      <c r="CI126" s="95"/>
      <c r="CJ126" s="95"/>
      <c r="CK126" s="95"/>
      <c r="CL126" s="95"/>
      <c r="CM126" s="95"/>
      <c r="CN126" s="95"/>
      <c r="CO126" s="95"/>
      <c r="CP126" s="95"/>
      <c r="CQ126" s="95"/>
      <c r="CR126" s="95"/>
      <c r="CS126" s="95"/>
      <c r="CT126" s="95"/>
      <c r="CU126" s="95"/>
      <c r="CV126" s="95"/>
      <c r="CW126" s="95"/>
      <c r="CX126" s="95"/>
      <c r="CY126" s="95"/>
      <c r="CZ126" s="95"/>
      <c r="DA126" s="95"/>
      <c r="DB126" s="95"/>
      <c r="DC126" s="95"/>
      <c r="DD126" s="95"/>
      <c r="DE126" s="95"/>
      <c r="DF126" s="95"/>
      <c r="DG126" s="95"/>
      <c r="DH126" s="95"/>
      <c r="DI126" s="95"/>
      <c r="DJ126" s="95"/>
      <c r="DK126" s="95"/>
      <c r="DL126" s="95"/>
      <c r="DM126" s="95"/>
      <c r="DN126" s="95"/>
      <c r="DO126" s="95"/>
      <c r="DP126" s="95"/>
      <c r="DQ126" s="95"/>
    </row>
    <row r="127" spans="22:121" s="94" customFormat="1" hidden="1">
      <c r="V127" s="95"/>
      <c r="W127" s="95"/>
      <c r="X127" s="95"/>
      <c r="Y127" s="95"/>
      <c r="Z127" s="95"/>
      <c r="AA127" s="95"/>
      <c r="AB127" s="102">
        <f t="shared" si="13"/>
        <v>78</v>
      </c>
      <c r="AC127" s="134">
        <v>18</v>
      </c>
      <c r="AD127" s="136"/>
      <c r="AM127" s="95"/>
      <c r="AN127" s="95"/>
      <c r="AO127" s="95"/>
      <c r="AP127" s="95"/>
      <c r="AQ127" s="95"/>
      <c r="AR127" s="95"/>
      <c r="AS127" s="95"/>
      <c r="AT127" s="95"/>
      <c r="AU127" s="95"/>
      <c r="AV127" s="95"/>
      <c r="AW127" s="95"/>
      <c r="AX127" s="95"/>
      <c r="AY127" s="95"/>
      <c r="AZ127" s="95"/>
      <c r="BA127" s="95"/>
      <c r="BB127" s="95"/>
      <c r="BC127" s="95"/>
      <c r="BD127" s="95"/>
      <c r="BE127" s="95"/>
      <c r="BF127" s="95"/>
      <c r="BG127" s="95"/>
      <c r="BH127" s="95"/>
      <c r="BI127" s="95"/>
      <c r="BJ127" s="95"/>
      <c r="BK127" s="95"/>
      <c r="BL127" s="95"/>
      <c r="BM127" s="95"/>
      <c r="BN127" s="95"/>
      <c r="BO127" s="95"/>
      <c r="BP127" s="95"/>
      <c r="BQ127" s="95"/>
      <c r="BR127" s="95"/>
      <c r="BS127" s="95"/>
      <c r="BT127" s="95"/>
      <c r="BU127" s="95"/>
      <c r="BV127" s="95"/>
      <c r="BW127" s="95"/>
      <c r="BX127" s="95"/>
      <c r="BY127" s="95"/>
      <c r="BZ127" s="95"/>
      <c r="CA127" s="95"/>
      <c r="CB127" s="95"/>
      <c r="CC127" s="95"/>
      <c r="CD127" s="95"/>
      <c r="CE127" s="95"/>
      <c r="CF127" s="95"/>
      <c r="CG127" s="95"/>
      <c r="CH127" s="95"/>
      <c r="CI127" s="95"/>
      <c r="CJ127" s="95"/>
      <c r="CK127" s="95"/>
      <c r="CL127" s="95"/>
      <c r="CM127" s="95"/>
      <c r="CN127" s="95"/>
      <c r="CO127" s="95"/>
      <c r="CP127" s="95"/>
      <c r="CQ127" s="95"/>
      <c r="CR127" s="95"/>
      <c r="CS127" s="95"/>
      <c r="CT127" s="95"/>
      <c r="CU127" s="95"/>
      <c r="CV127" s="95"/>
      <c r="CW127" s="95"/>
      <c r="CX127" s="95"/>
      <c r="CY127" s="95"/>
      <c r="CZ127" s="95"/>
      <c r="DA127" s="95"/>
      <c r="DB127" s="95"/>
      <c r="DC127" s="95"/>
      <c r="DD127" s="95"/>
      <c r="DE127" s="95"/>
      <c r="DF127" s="95"/>
      <c r="DG127" s="95"/>
      <c r="DH127" s="95"/>
      <c r="DI127" s="95"/>
      <c r="DJ127" s="95"/>
      <c r="DK127" s="95"/>
      <c r="DL127" s="95"/>
      <c r="DM127" s="95"/>
      <c r="DN127" s="95"/>
      <c r="DO127" s="95"/>
      <c r="DP127" s="95"/>
      <c r="DQ127" s="95"/>
    </row>
    <row r="128" spans="22:121" s="94" customFormat="1" hidden="1">
      <c r="V128" s="95"/>
      <c r="W128" s="95"/>
      <c r="X128" s="95"/>
      <c r="Y128" s="95"/>
      <c r="Z128" s="95"/>
      <c r="AA128" s="95"/>
      <c r="AB128" s="102">
        <f t="shared" si="13"/>
        <v>79</v>
      </c>
      <c r="AC128" s="134">
        <v>18</v>
      </c>
      <c r="AD128" s="136"/>
      <c r="AM128" s="95"/>
      <c r="AN128" s="95"/>
      <c r="AO128" s="95"/>
      <c r="AP128" s="95"/>
      <c r="AQ128" s="95"/>
      <c r="AR128" s="95"/>
      <c r="AS128" s="95"/>
      <c r="AT128" s="95"/>
      <c r="AU128" s="95"/>
      <c r="AV128" s="95"/>
      <c r="AW128" s="95"/>
      <c r="AX128" s="95"/>
      <c r="AY128" s="95"/>
      <c r="AZ128" s="95"/>
      <c r="BA128" s="95"/>
      <c r="BB128" s="95"/>
      <c r="BC128" s="95"/>
      <c r="BD128" s="95"/>
      <c r="BE128" s="95"/>
      <c r="BF128" s="95"/>
      <c r="BG128" s="95"/>
      <c r="BH128" s="95"/>
      <c r="BI128" s="95"/>
      <c r="BJ128" s="95"/>
      <c r="BK128" s="95"/>
      <c r="BL128" s="95"/>
      <c r="BM128" s="95"/>
      <c r="BN128" s="95"/>
      <c r="BO128" s="95"/>
      <c r="BP128" s="95"/>
      <c r="BQ128" s="95"/>
      <c r="BR128" s="95"/>
      <c r="BS128" s="95"/>
      <c r="BT128" s="95"/>
      <c r="BU128" s="95"/>
      <c r="BV128" s="95"/>
      <c r="BW128" s="95"/>
      <c r="BX128" s="95"/>
      <c r="BY128" s="95"/>
      <c r="BZ128" s="95"/>
      <c r="CA128" s="95"/>
      <c r="CB128" s="95"/>
      <c r="CC128" s="95"/>
      <c r="CD128" s="95"/>
      <c r="CE128" s="95"/>
      <c r="CF128" s="95"/>
      <c r="CG128" s="95"/>
      <c r="CH128" s="95"/>
      <c r="CI128" s="95"/>
      <c r="CJ128" s="95"/>
      <c r="CK128" s="95"/>
      <c r="CL128" s="95"/>
      <c r="CM128" s="95"/>
      <c r="CN128" s="95"/>
      <c r="CO128" s="95"/>
      <c r="CP128" s="95"/>
      <c r="CQ128" s="95"/>
      <c r="CR128" s="95"/>
      <c r="CS128" s="95"/>
      <c r="CT128" s="95"/>
      <c r="CU128" s="95"/>
      <c r="CV128" s="95"/>
      <c r="CW128" s="95"/>
      <c r="CX128" s="95"/>
      <c r="CY128" s="95"/>
      <c r="CZ128" s="95"/>
      <c r="DA128" s="95"/>
      <c r="DB128" s="95"/>
      <c r="DC128" s="95"/>
      <c r="DD128" s="95"/>
      <c r="DE128" s="95"/>
      <c r="DF128" s="95"/>
      <c r="DG128" s="95"/>
      <c r="DH128" s="95"/>
      <c r="DI128" s="95"/>
      <c r="DJ128" s="95"/>
      <c r="DK128" s="95"/>
      <c r="DL128" s="95"/>
      <c r="DM128" s="95"/>
      <c r="DN128" s="95"/>
      <c r="DO128" s="95"/>
      <c r="DP128" s="95"/>
      <c r="DQ128" s="95"/>
    </row>
    <row r="129" spans="22:121" s="94" customFormat="1" hidden="1">
      <c r="V129" s="95"/>
      <c r="W129" s="95"/>
      <c r="X129" s="95"/>
      <c r="Y129" s="95"/>
      <c r="Z129" s="95"/>
      <c r="AA129" s="95"/>
      <c r="AB129" s="102">
        <f t="shared" si="13"/>
        <v>80</v>
      </c>
      <c r="AC129" s="134">
        <v>18</v>
      </c>
      <c r="AD129" s="136"/>
      <c r="AM129" s="95"/>
      <c r="AN129" s="95"/>
      <c r="AO129" s="95"/>
      <c r="AP129" s="95"/>
      <c r="AQ129" s="95"/>
      <c r="AR129" s="95"/>
      <c r="AS129" s="95"/>
      <c r="AT129" s="95"/>
      <c r="AU129" s="95"/>
      <c r="AV129" s="95"/>
      <c r="AW129" s="95"/>
      <c r="AX129" s="95"/>
      <c r="AY129" s="95"/>
      <c r="AZ129" s="95"/>
      <c r="BA129" s="95"/>
      <c r="BB129" s="95"/>
      <c r="BC129" s="95"/>
      <c r="BD129" s="95"/>
      <c r="BE129" s="95"/>
      <c r="BF129" s="95"/>
      <c r="BG129" s="95"/>
      <c r="BH129" s="95"/>
      <c r="BI129" s="95"/>
      <c r="BJ129" s="95"/>
      <c r="BK129" s="95"/>
      <c r="BL129" s="95"/>
      <c r="BM129" s="95"/>
      <c r="BN129" s="95"/>
      <c r="BO129" s="95"/>
      <c r="BP129" s="95"/>
      <c r="BQ129" s="95"/>
      <c r="BR129" s="95"/>
      <c r="BS129" s="95"/>
      <c r="BT129" s="95"/>
      <c r="BU129" s="95"/>
      <c r="BV129" s="95"/>
      <c r="BW129" s="95"/>
      <c r="BX129" s="95"/>
      <c r="BY129" s="95"/>
      <c r="BZ129" s="95"/>
      <c r="CA129" s="95"/>
      <c r="CB129" s="95"/>
      <c r="CC129" s="95"/>
      <c r="CD129" s="95"/>
      <c r="CE129" s="95"/>
      <c r="CF129" s="95"/>
      <c r="CG129" s="95"/>
      <c r="CH129" s="95"/>
      <c r="CI129" s="95"/>
      <c r="CJ129" s="95"/>
      <c r="CK129" s="95"/>
      <c r="CL129" s="95"/>
      <c r="CM129" s="95"/>
      <c r="CN129" s="95"/>
      <c r="CO129" s="95"/>
      <c r="CP129" s="95"/>
      <c r="CQ129" s="95"/>
      <c r="CR129" s="95"/>
      <c r="CS129" s="95"/>
      <c r="CT129" s="95"/>
      <c r="CU129" s="95"/>
      <c r="CV129" s="95"/>
      <c r="CW129" s="95"/>
      <c r="CX129" s="95"/>
      <c r="CY129" s="95"/>
      <c r="CZ129" s="95"/>
      <c r="DA129" s="95"/>
      <c r="DB129" s="95"/>
      <c r="DC129" s="95"/>
      <c r="DD129" s="95"/>
      <c r="DE129" s="95"/>
      <c r="DF129" s="95"/>
      <c r="DG129" s="95"/>
      <c r="DH129" s="95"/>
      <c r="DI129" s="95"/>
      <c r="DJ129" s="95"/>
      <c r="DK129" s="95"/>
      <c r="DL129" s="95"/>
      <c r="DM129" s="95"/>
      <c r="DN129" s="95"/>
      <c r="DO129" s="95"/>
      <c r="DP129" s="95"/>
      <c r="DQ129" s="95"/>
    </row>
    <row r="130" spans="22:121" s="94" customFormat="1" hidden="1">
      <c r="V130" s="95"/>
      <c r="W130" s="95"/>
      <c r="X130" s="95"/>
      <c r="Y130" s="95"/>
      <c r="Z130" s="95"/>
      <c r="AA130" s="95"/>
      <c r="AB130" s="102">
        <f t="shared" si="13"/>
        <v>81</v>
      </c>
      <c r="AC130" s="134">
        <v>18</v>
      </c>
      <c r="AD130" s="136"/>
      <c r="AM130" s="95"/>
      <c r="AN130" s="95"/>
      <c r="AO130" s="95"/>
      <c r="AP130" s="95"/>
      <c r="AQ130" s="95"/>
      <c r="AR130" s="95"/>
      <c r="AS130" s="95"/>
      <c r="AT130" s="95"/>
      <c r="AU130" s="95"/>
      <c r="AV130" s="95"/>
      <c r="AW130" s="95"/>
      <c r="AX130" s="95"/>
      <c r="AY130" s="95"/>
      <c r="AZ130" s="95"/>
      <c r="BA130" s="95"/>
      <c r="BB130" s="95"/>
      <c r="BC130" s="95"/>
      <c r="BD130" s="95"/>
      <c r="BE130" s="95"/>
      <c r="BF130" s="95"/>
      <c r="BG130" s="95"/>
      <c r="BH130" s="95"/>
      <c r="BI130" s="95"/>
      <c r="BJ130" s="95"/>
      <c r="BK130" s="95"/>
      <c r="BL130" s="95"/>
      <c r="BM130" s="95"/>
      <c r="BN130" s="95"/>
      <c r="BO130" s="95"/>
      <c r="BP130" s="95"/>
      <c r="BQ130" s="95"/>
      <c r="BR130" s="95"/>
      <c r="BS130" s="95"/>
      <c r="BT130" s="95"/>
      <c r="BU130" s="95"/>
      <c r="BV130" s="95"/>
      <c r="BW130" s="95"/>
      <c r="BX130" s="95"/>
      <c r="BY130" s="95"/>
      <c r="BZ130" s="95"/>
      <c r="CA130" s="95"/>
      <c r="CB130" s="95"/>
      <c r="CC130" s="95"/>
      <c r="CD130" s="95"/>
      <c r="CE130" s="95"/>
      <c r="CF130" s="95"/>
      <c r="CG130" s="95"/>
      <c r="CH130" s="95"/>
      <c r="CI130" s="95"/>
      <c r="CJ130" s="95"/>
      <c r="CK130" s="95"/>
      <c r="CL130" s="95"/>
      <c r="CM130" s="95"/>
      <c r="CN130" s="95"/>
      <c r="CO130" s="95"/>
      <c r="CP130" s="95"/>
      <c r="CQ130" s="95"/>
      <c r="CR130" s="95"/>
      <c r="CS130" s="95"/>
      <c r="CT130" s="95"/>
      <c r="CU130" s="95"/>
      <c r="CV130" s="95"/>
      <c r="CW130" s="95"/>
      <c r="CX130" s="95"/>
      <c r="CY130" s="95"/>
      <c r="CZ130" s="95"/>
      <c r="DA130" s="95"/>
      <c r="DB130" s="95"/>
      <c r="DC130" s="95"/>
      <c r="DD130" s="95"/>
      <c r="DE130" s="95"/>
      <c r="DF130" s="95"/>
      <c r="DG130" s="95"/>
      <c r="DH130" s="95"/>
      <c r="DI130" s="95"/>
      <c r="DJ130" s="95"/>
      <c r="DK130" s="95"/>
      <c r="DL130" s="95"/>
      <c r="DM130" s="95"/>
      <c r="DN130" s="95"/>
      <c r="DO130" s="95"/>
      <c r="DP130" s="95"/>
      <c r="DQ130" s="95"/>
    </row>
    <row r="131" spans="22:121" s="94" customFormat="1" hidden="1">
      <c r="V131" s="95"/>
      <c r="W131" s="95"/>
      <c r="X131" s="95"/>
      <c r="Y131" s="95"/>
      <c r="Z131" s="95"/>
      <c r="AA131" s="95"/>
      <c r="AB131" s="102">
        <f t="shared" si="13"/>
        <v>82</v>
      </c>
      <c r="AC131" s="134">
        <v>18</v>
      </c>
      <c r="AD131" s="136"/>
      <c r="AM131" s="95"/>
      <c r="AN131" s="95"/>
      <c r="AO131" s="95"/>
      <c r="AP131" s="95"/>
      <c r="AQ131" s="95"/>
      <c r="AR131" s="95"/>
      <c r="AS131" s="95"/>
      <c r="AT131" s="95"/>
      <c r="AU131" s="95"/>
      <c r="AV131" s="95"/>
      <c r="AW131" s="95"/>
      <c r="AX131" s="95"/>
      <c r="AY131" s="95"/>
      <c r="AZ131" s="95"/>
      <c r="BA131" s="95"/>
      <c r="BB131" s="95"/>
      <c r="BC131" s="95"/>
      <c r="BD131" s="95"/>
      <c r="BE131" s="95"/>
      <c r="BF131" s="95"/>
      <c r="BG131" s="95"/>
      <c r="BH131" s="95"/>
      <c r="BI131" s="95"/>
      <c r="BJ131" s="95"/>
      <c r="BK131" s="95"/>
      <c r="BL131" s="95"/>
      <c r="BM131" s="95"/>
      <c r="BN131" s="95"/>
      <c r="BO131" s="95"/>
      <c r="BP131" s="95"/>
      <c r="BQ131" s="95"/>
      <c r="BR131" s="95"/>
      <c r="BS131" s="95"/>
      <c r="BT131" s="95"/>
      <c r="BU131" s="95"/>
      <c r="BV131" s="95"/>
      <c r="BW131" s="95"/>
      <c r="BX131" s="95"/>
      <c r="BY131" s="95"/>
      <c r="BZ131" s="95"/>
      <c r="CA131" s="95"/>
      <c r="CB131" s="95"/>
      <c r="CC131" s="95"/>
      <c r="CD131" s="95"/>
      <c r="CE131" s="95"/>
      <c r="CF131" s="95"/>
      <c r="CG131" s="95"/>
      <c r="CH131" s="95"/>
      <c r="CI131" s="95"/>
      <c r="CJ131" s="95"/>
      <c r="CK131" s="95"/>
      <c r="CL131" s="95"/>
      <c r="CM131" s="95"/>
      <c r="CN131" s="95"/>
      <c r="CO131" s="95"/>
      <c r="CP131" s="95"/>
      <c r="CQ131" s="95"/>
      <c r="CR131" s="95"/>
      <c r="CS131" s="95"/>
      <c r="CT131" s="95"/>
      <c r="CU131" s="95"/>
      <c r="CV131" s="95"/>
      <c r="CW131" s="95"/>
      <c r="CX131" s="95"/>
      <c r="CY131" s="95"/>
      <c r="CZ131" s="95"/>
      <c r="DA131" s="95"/>
      <c r="DB131" s="95"/>
      <c r="DC131" s="95"/>
      <c r="DD131" s="95"/>
      <c r="DE131" s="95"/>
      <c r="DF131" s="95"/>
      <c r="DG131" s="95"/>
      <c r="DH131" s="95"/>
      <c r="DI131" s="95"/>
      <c r="DJ131" s="95"/>
      <c r="DK131" s="95"/>
      <c r="DL131" s="95"/>
      <c r="DM131" s="95"/>
      <c r="DN131" s="95"/>
      <c r="DO131" s="95"/>
      <c r="DP131" s="95"/>
      <c r="DQ131" s="95"/>
    </row>
    <row r="132" spans="22:121" s="94" customFormat="1" hidden="1">
      <c r="V132" s="95"/>
      <c r="W132" s="95"/>
      <c r="X132" s="95"/>
      <c r="Y132" s="95"/>
      <c r="Z132" s="95"/>
      <c r="AA132" s="95"/>
      <c r="AB132" s="102">
        <f t="shared" si="13"/>
        <v>83</v>
      </c>
      <c r="AC132" s="134">
        <v>19</v>
      </c>
      <c r="AD132" s="136"/>
      <c r="AM132" s="95"/>
      <c r="AN132" s="95"/>
      <c r="AO132" s="95"/>
      <c r="AP132" s="95"/>
      <c r="AQ132" s="95"/>
      <c r="AR132" s="95"/>
      <c r="AS132" s="95"/>
      <c r="AT132" s="95"/>
      <c r="AU132" s="95"/>
      <c r="AV132" s="95"/>
      <c r="AW132" s="95"/>
      <c r="AX132" s="95"/>
      <c r="AY132" s="95"/>
      <c r="AZ132" s="95"/>
      <c r="BA132" s="95"/>
      <c r="BB132" s="95"/>
      <c r="BC132" s="95"/>
      <c r="BD132" s="95"/>
      <c r="BE132" s="95"/>
      <c r="BF132" s="95"/>
      <c r="BG132" s="95"/>
      <c r="BH132" s="95"/>
      <c r="BI132" s="95"/>
      <c r="BJ132" s="95"/>
      <c r="BK132" s="95"/>
      <c r="BL132" s="95"/>
      <c r="BM132" s="95"/>
      <c r="BN132" s="95"/>
      <c r="BO132" s="95"/>
      <c r="BP132" s="95"/>
      <c r="BQ132" s="95"/>
      <c r="BR132" s="95"/>
      <c r="BS132" s="95"/>
      <c r="BT132" s="95"/>
      <c r="BU132" s="95"/>
      <c r="BV132" s="95"/>
      <c r="BW132" s="95"/>
      <c r="BX132" s="95"/>
      <c r="BY132" s="95"/>
      <c r="BZ132" s="95"/>
      <c r="CA132" s="95"/>
      <c r="CB132" s="95"/>
      <c r="CC132" s="95"/>
      <c r="CD132" s="95"/>
      <c r="CE132" s="95"/>
      <c r="CF132" s="95"/>
      <c r="CG132" s="95"/>
      <c r="CH132" s="95"/>
      <c r="CI132" s="95"/>
      <c r="CJ132" s="95"/>
      <c r="CK132" s="95"/>
      <c r="CL132" s="95"/>
      <c r="CM132" s="95"/>
      <c r="CN132" s="95"/>
      <c r="CO132" s="95"/>
      <c r="CP132" s="95"/>
      <c r="CQ132" s="95"/>
      <c r="CR132" s="95"/>
      <c r="CS132" s="95"/>
      <c r="CT132" s="95"/>
      <c r="CU132" s="95"/>
      <c r="CV132" s="95"/>
      <c r="CW132" s="95"/>
      <c r="CX132" s="95"/>
      <c r="CY132" s="95"/>
      <c r="CZ132" s="95"/>
      <c r="DA132" s="95"/>
      <c r="DB132" s="95"/>
      <c r="DC132" s="95"/>
      <c r="DD132" s="95"/>
      <c r="DE132" s="95"/>
      <c r="DF132" s="95"/>
      <c r="DG132" s="95"/>
      <c r="DH132" s="95"/>
      <c r="DI132" s="95"/>
      <c r="DJ132" s="95"/>
      <c r="DK132" s="95"/>
      <c r="DL132" s="95"/>
      <c r="DM132" s="95"/>
      <c r="DN132" s="95"/>
      <c r="DO132" s="95"/>
      <c r="DP132" s="95"/>
      <c r="DQ132" s="95"/>
    </row>
    <row r="133" spans="22:121" s="94" customFormat="1" hidden="1">
      <c r="V133" s="95"/>
      <c r="W133" s="95"/>
      <c r="X133" s="95"/>
      <c r="Y133" s="95"/>
      <c r="Z133" s="95"/>
      <c r="AA133" s="95"/>
      <c r="AB133" s="102">
        <f t="shared" si="13"/>
        <v>84</v>
      </c>
      <c r="AC133" s="134">
        <v>19</v>
      </c>
      <c r="AD133" s="136"/>
      <c r="AM133" s="95"/>
      <c r="AN133" s="95"/>
      <c r="AO133" s="95"/>
      <c r="AP133" s="95"/>
      <c r="AQ133" s="95"/>
      <c r="AR133" s="95"/>
      <c r="AS133" s="95"/>
      <c r="AT133" s="95"/>
      <c r="AU133" s="95"/>
      <c r="AV133" s="95"/>
      <c r="AW133" s="95"/>
      <c r="AX133" s="95"/>
      <c r="AY133" s="95"/>
      <c r="AZ133" s="95"/>
      <c r="BA133" s="95"/>
      <c r="BB133" s="95"/>
      <c r="BC133" s="95"/>
      <c r="BD133" s="95"/>
      <c r="BE133" s="95"/>
      <c r="BF133" s="95"/>
      <c r="BG133" s="95"/>
      <c r="BH133" s="95"/>
      <c r="BI133" s="95"/>
      <c r="BJ133" s="95"/>
      <c r="BK133" s="95"/>
      <c r="BL133" s="95"/>
      <c r="BM133" s="95"/>
      <c r="BN133" s="95"/>
      <c r="BO133" s="95"/>
      <c r="BP133" s="95"/>
      <c r="BQ133" s="95"/>
      <c r="BR133" s="95"/>
      <c r="BS133" s="95"/>
      <c r="BT133" s="95"/>
      <c r="BU133" s="95"/>
      <c r="BV133" s="95"/>
      <c r="BW133" s="95"/>
      <c r="BX133" s="95"/>
      <c r="BY133" s="95"/>
      <c r="BZ133" s="95"/>
      <c r="CA133" s="95"/>
      <c r="CB133" s="95"/>
      <c r="CC133" s="95"/>
      <c r="CD133" s="95"/>
      <c r="CE133" s="95"/>
      <c r="CF133" s="95"/>
      <c r="CG133" s="95"/>
      <c r="CH133" s="95"/>
      <c r="CI133" s="95"/>
      <c r="CJ133" s="95"/>
      <c r="CK133" s="95"/>
      <c r="CL133" s="95"/>
      <c r="CM133" s="95"/>
      <c r="CN133" s="95"/>
      <c r="CO133" s="95"/>
      <c r="CP133" s="95"/>
      <c r="CQ133" s="95"/>
      <c r="CR133" s="95"/>
      <c r="CS133" s="95"/>
      <c r="CT133" s="95"/>
      <c r="CU133" s="95"/>
      <c r="CV133" s="95"/>
      <c r="CW133" s="95"/>
      <c r="CX133" s="95"/>
      <c r="CY133" s="95"/>
      <c r="CZ133" s="95"/>
      <c r="DA133" s="95"/>
      <c r="DB133" s="95"/>
      <c r="DC133" s="95"/>
      <c r="DD133" s="95"/>
      <c r="DE133" s="95"/>
      <c r="DF133" s="95"/>
      <c r="DG133" s="95"/>
      <c r="DH133" s="95"/>
      <c r="DI133" s="95"/>
      <c r="DJ133" s="95"/>
      <c r="DK133" s="95"/>
      <c r="DL133" s="95"/>
      <c r="DM133" s="95"/>
      <c r="DN133" s="95"/>
      <c r="DO133" s="95"/>
      <c r="DP133" s="95"/>
      <c r="DQ133" s="95"/>
    </row>
    <row r="134" spans="22:121" s="94" customFormat="1" hidden="1">
      <c r="V134" s="95"/>
      <c r="W134" s="95"/>
      <c r="X134" s="95"/>
      <c r="Y134" s="95"/>
      <c r="Z134" s="95"/>
      <c r="AA134" s="95"/>
      <c r="AB134" s="102">
        <f t="shared" si="13"/>
        <v>85</v>
      </c>
      <c r="AC134" s="134">
        <v>19</v>
      </c>
      <c r="AD134" s="136"/>
      <c r="AM134" s="95"/>
      <c r="AN134" s="95"/>
      <c r="AO134" s="95"/>
      <c r="AP134" s="95"/>
      <c r="AQ134" s="95"/>
      <c r="AR134" s="95"/>
      <c r="AS134" s="95"/>
      <c r="AT134" s="95"/>
      <c r="AU134" s="95"/>
      <c r="AV134" s="95"/>
      <c r="AW134" s="95"/>
      <c r="AX134" s="95"/>
      <c r="AY134" s="95"/>
      <c r="AZ134" s="95"/>
      <c r="BA134" s="95"/>
      <c r="BB134" s="95"/>
      <c r="BC134" s="95"/>
      <c r="BD134" s="95"/>
      <c r="BE134" s="95"/>
      <c r="BF134" s="95"/>
      <c r="BG134" s="95"/>
      <c r="BH134" s="95"/>
      <c r="BI134" s="95"/>
      <c r="BJ134" s="95"/>
      <c r="BK134" s="95"/>
      <c r="BL134" s="95"/>
      <c r="BM134" s="95"/>
      <c r="BN134" s="95"/>
      <c r="BO134" s="95"/>
      <c r="BP134" s="95"/>
      <c r="BQ134" s="95"/>
      <c r="BR134" s="95"/>
      <c r="BS134" s="95"/>
      <c r="BT134" s="95"/>
      <c r="BU134" s="95"/>
      <c r="BV134" s="95"/>
      <c r="BW134" s="95"/>
      <c r="BX134" s="95"/>
      <c r="BY134" s="95"/>
      <c r="BZ134" s="95"/>
      <c r="CA134" s="95"/>
      <c r="CB134" s="95"/>
      <c r="CC134" s="95"/>
      <c r="CD134" s="95"/>
      <c r="CE134" s="95"/>
      <c r="CF134" s="95"/>
      <c r="CG134" s="95"/>
      <c r="CH134" s="95"/>
      <c r="CI134" s="95"/>
      <c r="CJ134" s="95"/>
      <c r="CK134" s="95"/>
      <c r="CL134" s="95"/>
      <c r="CM134" s="95"/>
      <c r="CN134" s="95"/>
      <c r="CO134" s="95"/>
      <c r="CP134" s="95"/>
      <c r="CQ134" s="95"/>
      <c r="CR134" s="95"/>
      <c r="CS134" s="95"/>
      <c r="CT134" s="95"/>
      <c r="CU134" s="95"/>
      <c r="CV134" s="95"/>
      <c r="CW134" s="95"/>
      <c r="CX134" s="95"/>
      <c r="CY134" s="95"/>
      <c r="CZ134" s="95"/>
      <c r="DA134" s="95"/>
      <c r="DB134" s="95"/>
      <c r="DC134" s="95"/>
      <c r="DD134" s="95"/>
      <c r="DE134" s="95"/>
      <c r="DF134" s="95"/>
      <c r="DG134" s="95"/>
      <c r="DH134" s="95"/>
      <c r="DI134" s="95"/>
      <c r="DJ134" s="95"/>
      <c r="DK134" s="95"/>
      <c r="DL134" s="95"/>
      <c r="DM134" s="95"/>
      <c r="DN134" s="95"/>
      <c r="DO134" s="95"/>
      <c r="DP134" s="95"/>
      <c r="DQ134" s="95"/>
    </row>
    <row r="135" spans="22:121" s="94" customFormat="1" hidden="1">
      <c r="V135" s="95"/>
      <c r="W135" s="95"/>
      <c r="X135" s="95"/>
      <c r="Y135" s="95"/>
      <c r="Z135" s="95"/>
      <c r="AA135" s="95"/>
      <c r="AB135" s="102">
        <f t="shared" si="13"/>
        <v>86</v>
      </c>
      <c r="AC135" s="134">
        <v>19</v>
      </c>
      <c r="AD135" s="136"/>
      <c r="AM135" s="95"/>
      <c r="AN135" s="95"/>
      <c r="AO135" s="95"/>
      <c r="AP135" s="95"/>
      <c r="AQ135" s="95"/>
      <c r="AR135" s="95"/>
      <c r="AS135" s="95"/>
      <c r="AT135" s="95"/>
      <c r="AU135" s="95"/>
      <c r="AV135" s="95"/>
      <c r="AW135" s="95"/>
      <c r="AX135" s="95"/>
      <c r="AY135" s="95"/>
      <c r="AZ135" s="95"/>
      <c r="BA135" s="95"/>
      <c r="BB135" s="95"/>
      <c r="BC135" s="95"/>
      <c r="BD135" s="95"/>
      <c r="BE135" s="95"/>
      <c r="BF135" s="95"/>
      <c r="BG135" s="95"/>
      <c r="BH135" s="95"/>
      <c r="BI135" s="95"/>
      <c r="BJ135" s="95"/>
      <c r="BK135" s="95"/>
      <c r="BL135" s="95"/>
      <c r="BM135" s="95"/>
      <c r="BN135" s="95"/>
      <c r="BO135" s="95"/>
      <c r="BP135" s="95"/>
      <c r="BQ135" s="95"/>
      <c r="BR135" s="95"/>
      <c r="BS135" s="95"/>
      <c r="BT135" s="95"/>
      <c r="BU135" s="95"/>
      <c r="BV135" s="95"/>
      <c r="BW135" s="95"/>
      <c r="BX135" s="95"/>
      <c r="BY135" s="95"/>
      <c r="BZ135" s="95"/>
      <c r="CA135" s="95"/>
      <c r="CB135" s="95"/>
      <c r="CC135" s="95"/>
      <c r="CD135" s="95"/>
      <c r="CE135" s="95"/>
      <c r="CF135" s="95"/>
      <c r="CG135" s="95"/>
      <c r="CH135" s="95"/>
      <c r="CI135" s="95"/>
      <c r="CJ135" s="95"/>
      <c r="CK135" s="95"/>
      <c r="CL135" s="95"/>
      <c r="CM135" s="95"/>
      <c r="CN135" s="95"/>
      <c r="CO135" s="95"/>
      <c r="CP135" s="95"/>
      <c r="CQ135" s="95"/>
      <c r="CR135" s="95"/>
      <c r="CS135" s="95"/>
      <c r="CT135" s="95"/>
      <c r="CU135" s="95"/>
      <c r="CV135" s="95"/>
      <c r="CW135" s="95"/>
      <c r="CX135" s="95"/>
      <c r="CY135" s="95"/>
      <c r="CZ135" s="95"/>
      <c r="DA135" s="95"/>
      <c r="DB135" s="95"/>
      <c r="DC135" s="95"/>
      <c r="DD135" s="95"/>
      <c r="DE135" s="95"/>
      <c r="DF135" s="95"/>
      <c r="DG135" s="95"/>
      <c r="DH135" s="95"/>
      <c r="DI135" s="95"/>
      <c r="DJ135" s="95"/>
      <c r="DK135" s="95"/>
      <c r="DL135" s="95"/>
      <c r="DM135" s="95"/>
      <c r="DN135" s="95"/>
      <c r="DO135" s="95"/>
      <c r="DP135" s="95"/>
      <c r="DQ135" s="95"/>
    </row>
    <row r="136" spans="22:121" s="94" customFormat="1" hidden="1">
      <c r="V136" s="95"/>
      <c r="W136" s="95"/>
      <c r="X136" s="95"/>
      <c r="Y136" s="95"/>
      <c r="Z136" s="95"/>
      <c r="AA136" s="95"/>
      <c r="AB136" s="102">
        <f t="shared" si="13"/>
        <v>87</v>
      </c>
      <c r="AC136" s="134">
        <v>19</v>
      </c>
      <c r="AD136" s="136"/>
      <c r="AM136" s="95"/>
      <c r="AN136" s="95"/>
      <c r="AO136" s="95"/>
      <c r="AP136" s="95"/>
      <c r="AQ136" s="95"/>
      <c r="AR136" s="95"/>
      <c r="AS136" s="95"/>
      <c r="AT136" s="95"/>
      <c r="AU136" s="95"/>
      <c r="AV136" s="95"/>
      <c r="AW136" s="95"/>
      <c r="AX136" s="95"/>
      <c r="AY136" s="95"/>
      <c r="AZ136" s="95"/>
      <c r="BA136" s="95"/>
      <c r="BB136" s="95"/>
      <c r="BC136" s="95"/>
      <c r="BD136" s="95"/>
      <c r="BE136" s="95"/>
      <c r="BF136" s="95"/>
      <c r="BG136" s="95"/>
      <c r="BH136" s="95"/>
      <c r="BI136" s="95"/>
      <c r="BJ136" s="95"/>
      <c r="BK136" s="95"/>
      <c r="BL136" s="95"/>
      <c r="BM136" s="95"/>
      <c r="BN136" s="95"/>
      <c r="BO136" s="95"/>
      <c r="BP136" s="95"/>
      <c r="BQ136" s="95"/>
      <c r="BR136" s="95"/>
      <c r="BS136" s="95"/>
      <c r="BT136" s="95"/>
      <c r="BU136" s="95"/>
      <c r="BV136" s="95"/>
      <c r="BW136" s="95"/>
      <c r="BX136" s="95"/>
      <c r="BY136" s="95"/>
      <c r="BZ136" s="95"/>
      <c r="CA136" s="95"/>
      <c r="CB136" s="95"/>
      <c r="CC136" s="95"/>
      <c r="CD136" s="95"/>
      <c r="CE136" s="95"/>
      <c r="CF136" s="95"/>
      <c r="CG136" s="95"/>
      <c r="CH136" s="95"/>
      <c r="CI136" s="95"/>
      <c r="CJ136" s="95"/>
      <c r="CK136" s="95"/>
      <c r="CL136" s="95"/>
      <c r="CM136" s="95"/>
      <c r="CN136" s="95"/>
      <c r="CO136" s="95"/>
      <c r="CP136" s="95"/>
      <c r="CQ136" s="95"/>
      <c r="CR136" s="95"/>
      <c r="CS136" s="95"/>
      <c r="CT136" s="95"/>
      <c r="CU136" s="95"/>
      <c r="CV136" s="95"/>
      <c r="CW136" s="95"/>
      <c r="CX136" s="95"/>
      <c r="CY136" s="95"/>
      <c r="CZ136" s="95"/>
      <c r="DA136" s="95"/>
      <c r="DB136" s="95"/>
      <c r="DC136" s="95"/>
      <c r="DD136" s="95"/>
      <c r="DE136" s="95"/>
      <c r="DF136" s="95"/>
      <c r="DG136" s="95"/>
      <c r="DH136" s="95"/>
      <c r="DI136" s="95"/>
      <c r="DJ136" s="95"/>
      <c r="DK136" s="95"/>
      <c r="DL136" s="95"/>
      <c r="DM136" s="95"/>
      <c r="DN136" s="95"/>
      <c r="DO136" s="95"/>
      <c r="DP136" s="95"/>
      <c r="DQ136" s="95"/>
    </row>
    <row r="137" spans="22:121" s="94" customFormat="1" hidden="1">
      <c r="V137" s="95"/>
      <c r="W137" s="95"/>
      <c r="X137" s="95"/>
      <c r="Y137" s="95"/>
      <c r="Z137" s="95"/>
      <c r="AA137" s="95"/>
      <c r="AB137" s="102">
        <f t="shared" si="13"/>
        <v>88</v>
      </c>
      <c r="AC137" s="134">
        <v>19</v>
      </c>
      <c r="AD137" s="136"/>
      <c r="AM137" s="95"/>
      <c r="AN137" s="95"/>
      <c r="AO137" s="95"/>
      <c r="AP137" s="95"/>
      <c r="AQ137" s="95"/>
      <c r="AR137" s="95"/>
      <c r="AS137" s="95"/>
      <c r="AT137" s="95"/>
      <c r="AU137" s="95"/>
      <c r="AV137" s="95"/>
      <c r="AW137" s="95"/>
      <c r="AX137" s="95"/>
      <c r="AY137" s="95"/>
      <c r="AZ137" s="95"/>
      <c r="BA137" s="95"/>
      <c r="BB137" s="95"/>
      <c r="BC137" s="95"/>
      <c r="BD137" s="95"/>
      <c r="BE137" s="95"/>
      <c r="BF137" s="95"/>
      <c r="BG137" s="95"/>
      <c r="BH137" s="95"/>
      <c r="BI137" s="95"/>
      <c r="BJ137" s="95"/>
      <c r="BK137" s="95"/>
      <c r="BL137" s="95"/>
      <c r="BM137" s="95"/>
      <c r="BN137" s="95"/>
      <c r="BO137" s="95"/>
      <c r="BP137" s="95"/>
      <c r="BQ137" s="95"/>
      <c r="BR137" s="95"/>
      <c r="BS137" s="95"/>
      <c r="BT137" s="95"/>
      <c r="BU137" s="95"/>
      <c r="BV137" s="95"/>
      <c r="BW137" s="95"/>
      <c r="BX137" s="95"/>
      <c r="BY137" s="95"/>
      <c r="BZ137" s="95"/>
      <c r="CA137" s="95"/>
      <c r="CB137" s="95"/>
      <c r="CC137" s="95"/>
      <c r="CD137" s="95"/>
      <c r="CE137" s="95"/>
      <c r="CF137" s="95"/>
      <c r="CG137" s="95"/>
      <c r="CH137" s="95"/>
      <c r="CI137" s="95"/>
      <c r="CJ137" s="95"/>
      <c r="CK137" s="95"/>
      <c r="CL137" s="95"/>
      <c r="CM137" s="95"/>
      <c r="CN137" s="95"/>
      <c r="CO137" s="95"/>
      <c r="CP137" s="95"/>
      <c r="CQ137" s="95"/>
      <c r="CR137" s="95"/>
      <c r="CS137" s="95"/>
      <c r="CT137" s="95"/>
      <c r="CU137" s="95"/>
      <c r="CV137" s="95"/>
      <c r="CW137" s="95"/>
      <c r="CX137" s="95"/>
      <c r="CY137" s="95"/>
      <c r="CZ137" s="95"/>
      <c r="DA137" s="95"/>
      <c r="DB137" s="95"/>
      <c r="DC137" s="95"/>
      <c r="DD137" s="95"/>
      <c r="DE137" s="95"/>
      <c r="DF137" s="95"/>
      <c r="DG137" s="95"/>
      <c r="DH137" s="95"/>
      <c r="DI137" s="95"/>
      <c r="DJ137" s="95"/>
      <c r="DK137" s="95"/>
      <c r="DL137" s="95"/>
      <c r="DM137" s="95"/>
      <c r="DN137" s="95"/>
      <c r="DO137" s="95"/>
      <c r="DP137" s="95"/>
      <c r="DQ137" s="95"/>
    </row>
    <row r="138" spans="22:121" s="94" customFormat="1" hidden="1">
      <c r="V138" s="95"/>
      <c r="W138" s="95"/>
      <c r="X138" s="95"/>
      <c r="Y138" s="95"/>
      <c r="Z138" s="95"/>
      <c r="AA138" s="95"/>
      <c r="AB138" s="102">
        <f t="shared" si="13"/>
        <v>89</v>
      </c>
      <c r="AC138" s="134">
        <v>19</v>
      </c>
      <c r="AD138" s="136"/>
      <c r="AM138" s="95"/>
      <c r="AN138" s="95"/>
      <c r="AO138" s="95"/>
      <c r="AP138" s="95"/>
      <c r="AQ138" s="95"/>
      <c r="AR138" s="95"/>
      <c r="AS138" s="95"/>
      <c r="AT138" s="95"/>
      <c r="AU138" s="95"/>
      <c r="AV138" s="95"/>
      <c r="AW138" s="95"/>
      <c r="AX138" s="95"/>
      <c r="AY138" s="95"/>
      <c r="AZ138" s="95"/>
      <c r="BA138" s="95"/>
      <c r="BB138" s="95"/>
      <c r="BC138" s="95"/>
      <c r="BD138" s="95"/>
      <c r="BE138" s="95"/>
      <c r="BF138" s="95"/>
      <c r="BG138" s="95"/>
      <c r="BH138" s="95"/>
      <c r="BI138" s="95"/>
      <c r="BJ138" s="95"/>
      <c r="BK138" s="95"/>
      <c r="BL138" s="95"/>
      <c r="BM138" s="95"/>
      <c r="BN138" s="95"/>
      <c r="BO138" s="95"/>
      <c r="BP138" s="95"/>
      <c r="BQ138" s="95"/>
      <c r="BR138" s="95"/>
      <c r="BS138" s="95"/>
      <c r="BT138" s="95"/>
      <c r="BU138" s="95"/>
      <c r="BV138" s="95"/>
      <c r="BW138" s="95"/>
      <c r="BX138" s="95"/>
      <c r="BY138" s="95"/>
      <c r="BZ138" s="95"/>
      <c r="CA138" s="95"/>
      <c r="CB138" s="95"/>
      <c r="CC138" s="95"/>
      <c r="CD138" s="95"/>
      <c r="CE138" s="95"/>
      <c r="CF138" s="95"/>
      <c r="CG138" s="95"/>
      <c r="CH138" s="95"/>
      <c r="CI138" s="95"/>
      <c r="CJ138" s="95"/>
      <c r="CK138" s="95"/>
      <c r="CL138" s="95"/>
      <c r="CM138" s="95"/>
      <c r="CN138" s="95"/>
      <c r="CO138" s="95"/>
      <c r="CP138" s="95"/>
      <c r="CQ138" s="95"/>
      <c r="CR138" s="95"/>
      <c r="CS138" s="95"/>
      <c r="CT138" s="95"/>
      <c r="CU138" s="95"/>
      <c r="CV138" s="95"/>
      <c r="CW138" s="95"/>
      <c r="CX138" s="95"/>
      <c r="CY138" s="95"/>
      <c r="CZ138" s="95"/>
      <c r="DA138" s="95"/>
      <c r="DB138" s="95"/>
      <c r="DC138" s="95"/>
      <c r="DD138" s="95"/>
      <c r="DE138" s="95"/>
      <c r="DF138" s="95"/>
      <c r="DG138" s="95"/>
      <c r="DH138" s="95"/>
      <c r="DI138" s="95"/>
      <c r="DJ138" s="95"/>
      <c r="DK138" s="95"/>
      <c r="DL138" s="95"/>
      <c r="DM138" s="95"/>
      <c r="DN138" s="95"/>
      <c r="DO138" s="95"/>
      <c r="DP138" s="95"/>
      <c r="DQ138" s="95"/>
    </row>
    <row r="139" spans="22:121" s="94" customFormat="1" hidden="1">
      <c r="V139" s="95"/>
      <c r="W139" s="95"/>
      <c r="X139" s="95"/>
      <c r="Y139" s="95"/>
      <c r="Z139" s="95"/>
      <c r="AA139" s="95"/>
      <c r="AB139" s="102">
        <f t="shared" si="13"/>
        <v>90</v>
      </c>
      <c r="AC139" s="134">
        <v>19</v>
      </c>
      <c r="AD139" s="136"/>
      <c r="AM139" s="95"/>
      <c r="AN139" s="95"/>
      <c r="AO139" s="95"/>
      <c r="AP139" s="95"/>
      <c r="AQ139" s="95"/>
      <c r="AR139" s="95"/>
      <c r="AS139" s="95"/>
      <c r="AT139" s="95"/>
      <c r="AU139" s="95"/>
      <c r="AV139" s="95"/>
      <c r="AW139" s="95"/>
      <c r="AX139" s="95"/>
      <c r="AY139" s="95"/>
      <c r="AZ139" s="95"/>
      <c r="BA139" s="95"/>
      <c r="BB139" s="95"/>
      <c r="BC139" s="95"/>
      <c r="BD139" s="95"/>
      <c r="BE139" s="95"/>
      <c r="BF139" s="95"/>
      <c r="BG139" s="95"/>
      <c r="BH139" s="95"/>
      <c r="BI139" s="95"/>
      <c r="BJ139" s="95"/>
      <c r="BK139" s="95"/>
      <c r="BL139" s="95"/>
      <c r="BM139" s="95"/>
      <c r="BN139" s="95"/>
      <c r="BO139" s="95"/>
      <c r="BP139" s="95"/>
      <c r="BQ139" s="95"/>
      <c r="BR139" s="95"/>
      <c r="BS139" s="95"/>
      <c r="BT139" s="95"/>
      <c r="BU139" s="95"/>
      <c r="BV139" s="95"/>
      <c r="BW139" s="95"/>
      <c r="BX139" s="95"/>
      <c r="BY139" s="95"/>
      <c r="BZ139" s="95"/>
      <c r="CA139" s="95"/>
      <c r="CB139" s="95"/>
      <c r="CC139" s="95"/>
      <c r="CD139" s="95"/>
      <c r="CE139" s="95"/>
      <c r="CF139" s="95"/>
      <c r="CG139" s="95"/>
      <c r="CH139" s="95"/>
      <c r="CI139" s="95"/>
      <c r="CJ139" s="95"/>
      <c r="CK139" s="95"/>
      <c r="CL139" s="95"/>
      <c r="CM139" s="95"/>
      <c r="CN139" s="95"/>
      <c r="CO139" s="95"/>
      <c r="CP139" s="95"/>
      <c r="CQ139" s="95"/>
      <c r="CR139" s="95"/>
      <c r="CS139" s="95"/>
      <c r="CT139" s="95"/>
      <c r="CU139" s="95"/>
      <c r="CV139" s="95"/>
      <c r="CW139" s="95"/>
      <c r="CX139" s="95"/>
      <c r="CY139" s="95"/>
      <c r="CZ139" s="95"/>
      <c r="DA139" s="95"/>
      <c r="DB139" s="95"/>
      <c r="DC139" s="95"/>
      <c r="DD139" s="95"/>
      <c r="DE139" s="95"/>
      <c r="DF139" s="95"/>
      <c r="DG139" s="95"/>
      <c r="DH139" s="95"/>
      <c r="DI139" s="95"/>
      <c r="DJ139" s="95"/>
      <c r="DK139" s="95"/>
      <c r="DL139" s="95"/>
      <c r="DM139" s="95"/>
      <c r="DN139" s="95"/>
      <c r="DO139" s="95"/>
      <c r="DP139" s="95"/>
      <c r="DQ139" s="95"/>
    </row>
    <row r="140" spans="22:121" s="94" customFormat="1" hidden="1">
      <c r="V140" s="95"/>
      <c r="W140" s="95"/>
      <c r="X140" s="95"/>
      <c r="Y140" s="95"/>
      <c r="Z140" s="95"/>
      <c r="AA140" s="95"/>
      <c r="AB140" s="102">
        <f t="shared" si="13"/>
        <v>91</v>
      </c>
      <c r="AC140" s="134">
        <v>19</v>
      </c>
      <c r="AD140" s="136"/>
      <c r="AM140" s="95"/>
      <c r="AN140" s="95"/>
      <c r="AO140" s="95"/>
      <c r="AP140" s="95"/>
      <c r="AQ140" s="95"/>
      <c r="AR140" s="95"/>
      <c r="AS140" s="95"/>
      <c r="AT140" s="95"/>
      <c r="AU140" s="95"/>
      <c r="AV140" s="95"/>
      <c r="AW140" s="95"/>
      <c r="AX140" s="95"/>
      <c r="AY140" s="95"/>
      <c r="AZ140" s="95"/>
      <c r="BA140" s="95"/>
      <c r="BB140" s="95"/>
      <c r="BC140" s="95"/>
      <c r="BD140" s="95"/>
      <c r="BE140" s="95"/>
      <c r="BF140" s="95"/>
      <c r="BG140" s="95"/>
      <c r="BH140" s="95"/>
      <c r="BI140" s="95"/>
      <c r="BJ140" s="95"/>
      <c r="BK140" s="95"/>
      <c r="BL140" s="95"/>
      <c r="BM140" s="95"/>
      <c r="BN140" s="95"/>
      <c r="BO140" s="95"/>
      <c r="BP140" s="95"/>
      <c r="BQ140" s="95"/>
      <c r="BR140" s="95"/>
      <c r="BS140" s="95"/>
      <c r="BT140" s="95"/>
      <c r="BU140" s="95"/>
      <c r="BV140" s="95"/>
      <c r="BW140" s="95"/>
      <c r="BX140" s="95"/>
      <c r="BY140" s="95"/>
      <c r="BZ140" s="95"/>
      <c r="CA140" s="95"/>
      <c r="CB140" s="95"/>
      <c r="CC140" s="95"/>
      <c r="CD140" s="95"/>
      <c r="CE140" s="95"/>
      <c r="CF140" s="95"/>
      <c r="CG140" s="95"/>
      <c r="CH140" s="95"/>
      <c r="CI140" s="95"/>
      <c r="CJ140" s="95"/>
      <c r="CK140" s="95"/>
      <c r="CL140" s="95"/>
      <c r="CM140" s="95"/>
      <c r="CN140" s="95"/>
      <c r="CO140" s="95"/>
      <c r="CP140" s="95"/>
      <c r="CQ140" s="95"/>
      <c r="CR140" s="95"/>
      <c r="CS140" s="95"/>
      <c r="CT140" s="95"/>
      <c r="CU140" s="95"/>
      <c r="CV140" s="95"/>
      <c r="CW140" s="95"/>
      <c r="CX140" s="95"/>
      <c r="CY140" s="95"/>
      <c r="CZ140" s="95"/>
      <c r="DA140" s="95"/>
      <c r="DB140" s="95"/>
      <c r="DC140" s="95"/>
      <c r="DD140" s="95"/>
      <c r="DE140" s="95"/>
      <c r="DF140" s="95"/>
      <c r="DG140" s="95"/>
      <c r="DH140" s="95"/>
      <c r="DI140" s="95"/>
      <c r="DJ140" s="95"/>
      <c r="DK140" s="95"/>
      <c r="DL140" s="95"/>
      <c r="DM140" s="95"/>
      <c r="DN140" s="95"/>
      <c r="DO140" s="95"/>
      <c r="DP140" s="95"/>
      <c r="DQ140" s="95"/>
    </row>
    <row r="141" spans="22:121" s="94" customFormat="1" hidden="1">
      <c r="V141" s="95"/>
      <c r="W141" s="95"/>
      <c r="X141" s="95"/>
      <c r="Y141" s="95"/>
      <c r="Z141" s="95"/>
      <c r="AA141" s="95"/>
      <c r="AB141" s="102">
        <f t="shared" si="13"/>
        <v>92</v>
      </c>
      <c r="AC141" s="134">
        <v>19</v>
      </c>
      <c r="AD141" s="136"/>
      <c r="AM141" s="95"/>
      <c r="AN141" s="95"/>
      <c r="AO141" s="95"/>
      <c r="AP141" s="95"/>
      <c r="AQ141" s="95"/>
      <c r="AR141" s="95"/>
      <c r="AS141" s="95"/>
      <c r="AT141" s="95"/>
      <c r="AU141" s="95"/>
      <c r="AV141" s="95"/>
      <c r="AW141" s="95"/>
      <c r="AX141" s="95"/>
      <c r="AY141" s="95"/>
      <c r="AZ141" s="95"/>
      <c r="BA141" s="95"/>
      <c r="BB141" s="95"/>
      <c r="BC141" s="95"/>
      <c r="BD141" s="95"/>
      <c r="BE141" s="95"/>
      <c r="BF141" s="95"/>
      <c r="BG141" s="95"/>
      <c r="BH141" s="95"/>
      <c r="BI141" s="95"/>
      <c r="BJ141" s="95"/>
      <c r="BK141" s="95"/>
      <c r="BL141" s="95"/>
      <c r="BM141" s="95"/>
      <c r="BN141" s="95"/>
      <c r="BO141" s="95"/>
      <c r="BP141" s="95"/>
      <c r="BQ141" s="95"/>
      <c r="BR141" s="95"/>
      <c r="BS141" s="95"/>
      <c r="BT141" s="95"/>
      <c r="BU141" s="95"/>
      <c r="BV141" s="95"/>
      <c r="BW141" s="95"/>
      <c r="BX141" s="95"/>
      <c r="BY141" s="95"/>
      <c r="BZ141" s="95"/>
      <c r="CA141" s="95"/>
      <c r="CB141" s="95"/>
      <c r="CC141" s="95"/>
      <c r="CD141" s="95"/>
      <c r="CE141" s="95"/>
      <c r="CF141" s="95"/>
      <c r="CG141" s="95"/>
      <c r="CH141" s="95"/>
      <c r="CI141" s="95"/>
      <c r="CJ141" s="95"/>
      <c r="CK141" s="95"/>
      <c r="CL141" s="95"/>
      <c r="CM141" s="95"/>
      <c r="CN141" s="95"/>
      <c r="CO141" s="95"/>
      <c r="CP141" s="95"/>
      <c r="CQ141" s="95"/>
      <c r="CR141" s="95"/>
      <c r="CS141" s="95"/>
      <c r="CT141" s="95"/>
      <c r="CU141" s="95"/>
      <c r="CV141" s="95"/>
      <c r="CW141" s="95"/>
      <c r="CX141" s="95"/>
      <c r="CY141" s="95"/>
      <c r="CZ141" s="95"/>
      <c r="DA141" s="95"/>
      <c r="DB141" s="95"/>
      <c r="DC141" s="95"/>
      <c r="DD141" s="95"/>
      <c r="DE141" s="95"/>
      <c r="DF141" s="95"/>
      <c r="DG141" s="95"/>
      <c r="DH141" s="95"/>
      <c r="DI141" s="95"/>
      <c r="DJ141" s="95"/>
      <c r="DK141" s="95"/>
      <c r="DL141" s="95"/>
      <c r="DM141" s="95"/>
      <c r="DN141" s="95"/>
      <c r="DO141" s="95"/>
      <c r="DP141" s="95"/>
      <c r="DQ141" s="95"/>
    </row>
    <row r="142" spans="22:121" s="94" customFormat="1" hidden="1">
      <c r="V142" s="95"/>
      <c r="W142" s="95"/>
      <c r="X142" s="95"/>
      <c r="Y142" s="95"/>
      <c r="Z142" s="95"/>
      <c r="AA142" s="95"/>
      <c r="AB142" s="102">
        <f t="shared" si="13"/>
        <v>93</v>
      </c>
      <c r="AC142" s="134">
        <v>19</v>
      </c>
      <c r="AD142" s="136"/>
      <c r="AM142" s="95"/>
      <c r="AN142" s="95"/>
      <c r="AO142" s="95"/>
      <c r="AP142" s="95"/>
      <c r="AQ142" s="95"/>
      <c r="AR142" s="95"/>
      <c r="AS142" s="95"/>
      <c r="AT142" s="95"/>
      <c r="AU142" s="95"/>
      <c r="AV142" s="95"/>
      <c r="AW142" s="95"/>
      <c r="AX142" s="95"/>
      <c r="AY142" s="95"/>
      <c r="AZ142" s="95"/>
      <c r="BA142" s="95"/>
      <c r="BB142" s="95"/>
      <c r="BC142" s="95"/>
      <c r="BD142" s="95"/>
      <c r="BE142" s="95"/>
      <c r="BF142" s="95"/>
      <c r="BG142" s="95"/>
      <c r="BH142" s="95"/>
      <c r="BI142" s="95"/>
      <c r="BJ142" s="95"/>
      <c r="BK142" s="95"/>
      <c r="BL142" s="95"/>
      <c r="BM142" s="95"/>
      <c r="BN142" s="95"/>
      <c r="BO142" s="95"/>
      <c r="BP142" s="95"/>
      <c r="BQ142" s="95"/>
      <c r="BR142" s="95"/>
      <c r="BS142" s="95"/>
      <c r="BT142" s="95"/>
      <c r="BU142" s="95"/>
      <c r="BV142" s="95"/>
      <c r="BW142" s="95"/>
      <c r="BX142" s="95"/>
      <c r="BY142" s="95"/>
      <c r="BZ142" s="95"/>
      <c r="CA142" s="95"/>
      <c r="CB142" s="95"/>
      <c r="CC142" s="95"/>
      <c r="CD142" s="95"/>
      <c r="CE142" s="95"/>
      <c r="CF142" s="95"/>
      <c r="CG142" s="95"/>
      <c r="CH142" s="95"/>
      <c r="CI142" s="95"/>
      <c r="CJ142" s="95"/>
      <c r="CK142" s="95"/>
      <c r="CL142" s="95"/>
      <c r="CM142" s="95"/>
      <c r="CN142" s="95"/>
      <c r="CO142" s="95"/>
      <c r="CP142" s="95"/>
      <c r="CQ142" s="95"/>
      <c r="CR142" s="95"/>
      <c r="CS142" s="95"/>
      <c r="CT142" s="95"/>
      <c r="CU142" s="95"/>
      <c r="CV142" s="95"/>
      <c r="CW142" s="95"/>
      <c r="CX142" s="95"/>
      <c r="CY142" s="95"/>
      <c r="CZ142" s="95"/>
      <c r="DA142" s="95"/>
      <c r="DB142" s="95"/>
      <c r="DC142" s="95"/>
      <c r="DD142" s="95"/>
      <c r="DE142" s="95"/>
      <c r="DF142" s="95"/>
      <c r="DG142" s="95"/>
      <c r="DH142" s="95"/>
      <c r="DI142" s="95"/>
      <c r="DJ142" s="95"/>
      <c r="DK142" s="95"/>
      <c r="DL142" s="95"/>
      <c r="DM142" s="95"/>
      <c r="DN142" s="95"/>
      <c r="DO142" s="95"/>
      <c r="DP142" s="95"/>
      <c r="DQ142" s="95"/>
    </row>
    <row r="143" spans="22:121" s="94" customFormat="1" hidden="1">
      <c r="V143" s="95"/>
      <c r="W143" s="95"/>
      <c r="X143" s="95"/>
      <c r="Y143" s="95"/>
      <c r="Z143" s="95"/>
      <c r="AA143" s="95"/>
      <c r="AB143" s="102">
        <f t="shared" si="13"/>
        <v>94</v>
      </c>
      <c r="AC143" s="134">
        <v>19</v>
      </c>
      <c r="AD143" s="136"/>
      <c r="AM143" s="95"/>
      <c r="AN143" s="95"/>
      <c r="AO143" s="95"/>
      <c r="AP143" s="95"/>
      <c r="AQ143" s="95"/>
      <c r="AR143" s="95"/>
      <c r="AS143" s="95"/>
      <c r="AT143" s="95"/>
      <c r="AU143" s="95"/>
      <c r="AV143" s="95"/>
      <c r="AW143" s="95"/>
      <c r="AX143" s="95"/>
      <c r="AY143" s="95"/>
      <c r="AZ143" s="95"/>
      <c r="BA143" s="95"/>
      <c r="BB143" s="95"/>
      <c r="BC143" s="95"/>
      <c r="BD143" s="95"/>
      <c r="BE143" s="95"/>
      <c r="BF143" s="95"/>
      <c r="BG143" s="95"/>
      <c r="BH143" s="95"/>
      <c r="BI143" s="95"/>
      <c r="BJ143" s="95"/>
      <c r="BK143" s="95"/>
      <c r="BL143" s="95"/>
      <c r="BM143" s="95"/>
      <c r="BN143" s="95"/>
      <c r="BO143" s="95"/>
      <c r="BP143" s="95"/>
      <c r="BQ143" s="95"/>
      <c r="BR143" s="95"/>
      <c r="BS143" s="95"/>
      <c r="BT143" s="95"/>
      <c r="BU143" s="95"/>
      <c r="BV143" s="95"/>
      <c r="BW143" s="95"/>
      <c r="BX143" s="95"/>
      <c r="BY143" s="95"/>
      <c r="BZ143" s="95"/>
      <c r="CA143" s="95"/>
      <c r="CB143" s="95"/>
      <c r="CC143" s="95"/>
      <c r="CD143" s="95"/>
      <c r="CE143" s="95"/>
      <c r="CF143" s="95"/>
      <c r="CG143" s="95"/>
      <c r="CH143" s="95"/>
      <c r="CI143" s="95"/>
      <c r="CJ143" s="95"/>
      <c r="CK143" s="95"/>
      <c r="CL143" s="95"/>
      <c r="CM143" s="95"/>
      <c r="CN143" s="95"/>
      <c r="CO143" s="95"/>
      <c r="CP143" s="95"/>
      <c r="CQ143" s="95"/>
      <c r="CR143" s="95"/>
      <c r="CS143" s="95"/>
      <c r="CT143" s="95"/>
      <c r="CU143" s="95"/>
      <c r="CV143" s="95"/>
      <c r="CW143" s="95"/>
      <c r="CX143" s="95"/>
      <c r="CY143" s="95"/>
      <c r="CZ143" s="95"/>
      <c r="DA143" s="95"/>
      <c r="DB143" s="95"/>
      <c r="DC143" s="95"/>
      <c r="DD143" s="95"/>
      <c r="DE143" s="95"/>
      <c r="DF143" s="95"/>
      <c r="DG143" s="95"/>
      <c r="DH143" s="95"/>
      <c r="DI143" s="95"/>
      <c r="DJ143" s="95"/>
      <c r="DK143" s="95"/>
      <c r="DL143" s="95"/>
      <c r="DM143" s="95"/>
      <c r="DN143" s="95"/>
      <c r="DO143" s="95"/>
      <c r="DP143" s="95"/>
      <c r="DQ143" s="95"/>
    </row>
    <row r="144" spans="22:121" s="94" customFormat="1" hidden="1">
      <c r="V144" s="95"/>
      <c r="W144" s="95"/>
      <c r="X144" s="95"/>
      <c r="Y144" s="95"/>
      <c r="Z144" s="95"/>
      <c r="AA144" s="95"/>
      <c r="AB144" s="102">
        <f t="shared" si="13"/>
        <v>95</v>
      </c>
      <c r="AC144" s="134">
        <v>19</v>
      </c>
      <c r="AD144" s="136"/>
      <c r="AM144" s="95"/>
      <c r="AN144" s="95"/>
      <c r="AO144" s="95"/>
      <c r="AP144" s="95"/>
      <c r="AQ144" s="95"/>
      <c r="AR144" s="95"/>
      <c r="AS144" s="95"/>
      <c r="AT144" s="95"/>
      <c r="AU144" s="95"/>
      <c r="AV144" s="95"/>
      <c r="AW144" s="95"/>
      <c r="AX144" s="95"/>
      <c r="AY144" s="95"/>
      <c r="AZ144" s="95"/>
      <c r="BA144" s="95"/>
      <c r="BB144" s="95"/>
      <c r="BC144" s="95"/>
      <c r="BD144" s="95"/>
      <c r="BE144" s="95"/>
      <c r="BF144" s="95"/>
      <c r="BG144" s="95"/>
      <c r="BH144" s="95"/>
      <c r="BI144" s="95"/>
      <c r="BJ144" s="95"/>
      <c r="BK144" s="95"/>
      <c r="BL144" s="95"/>
      <c r="BM144" s="95"/>
      <c r="BN144" s="95"/>
      <c r="BO144" s="95"/>
      <c r="BP144" s="95"/>
      <c r="BQ144" s="95"/>
      <c r="BR144" s="95"/>
      <c r="BS144" s="95"/>
      <c r="BT144" s="95"/>
      <c r="BU144" s="95"/>
      <c r="BV144" s="95"/>
      <c r="BW144" s="95"/>
      <c r="BX144" s="95"/>
      <c r="BY144" s="95"/>
      <c r="BZ144" s="95"/>
      <c r="CA144" s="95"/>
      <c r="CB144" s="95"/>
      <c r="CC144" s="95"/>
      <c r="CD144" s="95"/>
      <c r="CE144" s="95"/>
      <c r="CF144" s="95"/>
      <c r="CG144" s="95"/>
      <c r="CH144" s="95"/>
      <c r="CI144" s="95"/>
      <c r="CJ144" s="95"/>
      <c r="CK144" s="95"/>
      <c r="CL144" s="95"/>
      <c r="CM144" s="95"/>
      <c r="CN144" s="95"/>
      <c r="CO144" s="95"/>
      <c r="CP144" s="95"/>
      <c r="CQ144" s="95"/>
      <c r="CR144" s="95"/>
      <c r="CS144" s="95"/>
      <c r="CT144" s="95"/>
      <c r="CU144" s="95"/>
      <c r="CV144" s="95"/>
      <c r="CW144" s="95"/>
      <c r="CX144" s="95"/>
      <c r="CY144" s="95"/>
      <c r="CZ144" s="95"/>
      <c r="DA144" s="95"/>
      <c r="DB144" s="95"/>
      <c r="DC144" s="95"/>
      <c r="DD144" s="95"/>
      <c r="DE144" s="95"/>
      <c r="DF144" s="95"/>
      <c r="DG144" s="95"/>
      <c r="DH144" s="95"/>
      <c r="DI144" s="95"/>
      <c r="DJ144" s="95"/>
      <c r="DK144" s="95"/>
      <c r="DL144" s="95"/>
      <c r="DM144" s="95"/>
      <c r="DN144" s="95"/>
      <c r="DO144" s="95"/>
      <c r="DP144" s="95"/>
      <c r="DQ144" s="95"/>
    </row>
    <row r="145" spans="21:121" s="94" customFormat="1" hidden="1">
      <c r="V145" s="95"/>
      <c r="W145" s="95"/>
      <c r="X145" s="95"/>
      <c r="Y145" s="95"/>
      <c r="Z145" s="95"/>
      <c r="AA145" s="95"/>
      <c r="AB145" s="102">
        <f t="shared" si="13"/>
        <v>96</v>
      </c>
      <c r="AC145" s="134">
        <v>19</v>
      </c>
      <c r="AD145" s="136"/>
      <c r="AM145" s="95"/>
      <c r="AN145" s="95"/>
      <c r="AO145" s="95"/>
      <c r="AP145" s="95"/>
      <c r="AQ145" s="95"/>
      <c r="AR145" s="95"/>
      <c r="AS145" s="95"/>
      <c r="AT145" s="95"/>
      <c r="AU145" s="95"/>
      <c r="AV145" s="95"/>
      <c r="AW145" s="95"/>
      <c r="AX145" s="95"/>
      <c r="AY145" s="95"/>
      <c r="AZ145" s="95"/>
      <c r="BA145" s="95"/>
      <c r="BB145" s="95"/>
      <c r="BC145" s="95"/>
      <c r="BD145" s="95"/>
      <c r="BE145" s="95"/>
      <c r="BF145" s="95"/>
      <c r="BG145" s="95"/>
      <c r="BH145" s="95"/>
      <c r="BI145" s="95"/>
      <c r="BJ145" s="95"/>
      <c r="BK145" s="95"/>
      <c r="BL145" s="95"/>
      <c r="BM145" s="95"/>
      <c r="BN145" s="95"/>
      <c r="BO145" s="95"/>
      <c r="BP145" s="95"/>
      <c r="BQ145" s="95"/>
      <c r="BR145" s="95"/>
      <c r="BS145" s="95"/>
      <c r="BT145" s="95"/>
      <c r="BU145" s="95"/>
      <c r="BV145" s="95"/>
      <c r="BW145" s="95"/>
      <c r="BX145" s="95"/>
      <c r="BY145" s="95"/>
      <c r="BZ145" s="95"/>
      <c r="CA145" s="95"/>
      <c r="CB145" s="95"/>
      <c r="CC145" s="95"/>
      <c r="CD145" s="95"/>
      <c r="CE145" s="95"/>
      <c r="CF145" s="95"/>
      <c r="CG145" s="95"/>
      <c r="CH145" s="95"/>
      <c r="CI145" s="95"/>
      <c r="CJ145" s="95"/>
      <c r="CK145" s="95"/>
      <c r="CL145" s="95"/>
      <c r="CM145" s="95"/>
      <c r="CN145" s="95"/>
      <c r="CO145" s="95"/>
      <c r="CP145" s="95"/>
      <c r="CQ145" s="95"/>
      <c r="CR145" s="95"/>
      <c r="CS145" s="95"/>
      <c r="CT145" s="95"/>
      <c r="CU145" s="95"/>
      <c r="CV145" s="95"/>
      <c r="CW145" s="95"/>
      <c r="CX145" s="95"/>
      <c r="CY145" s="95"/>
      <c r="CZ145" s="95"/>
      <c r="DA145" s="95"/>
      <c r="DB145" s="95"/>
      <c r="DC145" s="95"/>
      <c r="DD145" s="95"/>
      <c r="DE145" s="95"/>
      <c r="DF145" s="95"/>
      <c r="DG145" s="95"/>
      <c r="DH145" s="95"/>
      <c r="DI145" s="95"/>
      <c r="DJ145" s="95"/>
      <c r="DK145" s="95"/>
      <c r="DL145" s="95"/>
      <c r="DM145" s="95"/>
      <c r="DN145" s="95"/>
      <c r="DO145" s="95"/>
      <c r="DP145" s="95"/>
      <c r="DQ145" s="95"/>
    </row>
    <row r="146" spans="21:121" s="94" customFormat="1" hidden="1">
      <c r="V146" s="95"/>
      <c r="W146" s="95"/>
      <c r="X146" s="95"/>
      <c r="Y146" s="95"/>
      <c r="Z146" s="95"/>
      <c r="AA146" s="95"/>
      <c r="AB146" s="102">
        <f t="shared" si="13"/>
        <v>97</v>
      </c>
      <c r="AC146" s="134">
        <v>19</v>
      </c>
      <c r="AD146" s="136"/>
      <c r="AM146" s="95"/>
      <c r="AN146" s="95"/>
      <c r="AO146" s="95"/>
      <c r="AP146" s="95"/>
      <c r="AQ146" s="95"/>
      <c r="AR146" s="95"/>
      <c r="AS146" s="95"/>
      <c r="AT146" s="95"/>
      <c r="AU146" s="95"/>
      <c r="AV146" s="95"/>
      <c r="AW146" s="95"/>
      <c r="AX146" s="95"/>
      <c r="AY146" s="95"/>
      <c r="AZ146" s="95"/>
      <c r="BA146" s="95"/>
      <c r="BB146" s="95"/>
      <c r="BC146" s="95"/>
      <c r="BD146" s="95"/>
      <c r="BE146" s="95"/>
      <c r="BF146" s="95"/>
      <c r="BG146" s="95"/>
      <c r="BH146" s="95"/>
      <c r="BI146" s="95"/>
      <c r="BJ146" s="95"/>
      <c r="BK146" s="95"/>
      <c r="BL146" s="95"/>
      <c r="BM146" s="95"/>
      <c r="BN146" s="95"/>
      <c r="BO146" s="95"/>
      <c r="BP146" s="95"/>
      <c r="BQ146" s="95"/>
      <c r="BR146" s="95"/>
      <c r="BS146" s="95"/>
      <c r="BT146" s="95"/>
      <c r="BU146" s="95"/>
      <c r="BV146" s="95"/>
      <c r="BW146" s="95"/>
      <c r="BX146" s="95"/>
      <c r="BY146" s="95"/>
      <c r="BZ146" s="95"/>
      <c r="CA146" s="95"/>
      <c r="CB146" s="95"/>
      <c r="CC146" s="95"/>
      <c r="CD146" s="95"/>
      <c r="CE146" s="95"/>
      <c r="CF146" s="95"/>
      <c r="CG146" s="95"/>
      <c r="CH146" s="95"/>
      <c r="CI146" s="95"/>
      <c r="CJ146" s="95"/>
      <c r="CK146" s="95"/>
      <c r="CL146" s="95"/>
      <c r="CM146" s="95"/>
      <c r="CN146" s="95"/>
      <c r="CO146" s="95"/>
      <c r="CP146" s="95"/>
      <c r="CQ146" s="95"/>
      <c r="CR146" s="95"/>
      <c r="CS146" s="95"/>
      <c r="CT146" s="95"/>
      <c r="CU146" s="95"/>
      <c r="CV146" s="95"/>
      <c r="CW146" s="95"/>
      <c r="CX146" s="95"/>
      <c r="CY146" s="95"/>
      <c r="CZ146" s="95"/>
      <c r="DA146" s="95"/>
      <c r="DB146" s="95"/>
      <c r="DC146" s="95"/>
      <c r="DD146" s="95"/>
      <c r="DE146" s="95"/>
      <c r="DF146" s="95"/>
      <c r="DG146" s="95"/>
      <c r="DH146" s="95"/>
      <c r="DI146" s="95"/>
      <c r="DJ146" s="95"/>
      <c r="DK146" s="95"/>
      <c r="DL146" s="95"/>
      <c r="DM146" s="95"/>
      <c r="DN146" s="95"/>
      <c r="DO146" s="95"/>
      <c r="DP146" s="95"/>
      <c r="DQ146" s="95"/>
    </row>
    <row r="147" spans="21:121" s="94" customFormat="1" hidden="1">
      <c r="V147" s="95"/>
      <c r="W147" s="95"/>
      <c r="X147" s="95"/>
      <c r="Y147" s="95"/>
      <c r="Z147" s="95"/>
      <c r="AA147" s="95"/>
      <c r="AB147" s="102">
        <f t="shared" si="13"/>
        <v>98</v>
      </c>
      <c r="AC147" s="134">
        <v>19</v>
      </c>
      <c r="AD147" s="136"/>
      <c r="AM147" s="95"/>
      <c r="AN147" s="95"/>
      <c r="AO147" s="95"/>
      <c r="AP147" s="95"/>
      <c r="AQ147" s="95"/>
      <c r="AR147" s="95"/>
      <c r="AS147" s="95"/>
      <c r="AT147" s="95"/>
      <c r="AU147" s="95"/>
      <c r="AV147" s="95"/>
      <c r="AW147" s="95"/>
      <c r="AX147" s="95"/>
      <c r="AY147" s="95"/>
      <c r="AZ147" s="95"/>
      <c r="BA147" s="95"/>
      <c r="BB147" s="95"/>
      <c r="BC147" s="95"/>
      <c r="BD147" s="95"/>
      <c r="BE147" s="95"/>
      <c r="BF147" s="95"/>
      <c r="BG147" s="95"/>
      <c r="BH147" s="95"/>
      <c r="BI147" s="95"/>
      <c r="BJ147" s="95"/>
      <c r="BK147" s="95"/>
      <c r="BL147" s="95"/>
      <c r="BM147" s="95"/>
      <c r="BN147" s="95"/>
      <c r="BO147" s="95"/>
      <c r="BP147" s="95"/>
      <c r="BQ147" s="95"/>
      <c r="BR147" s="95"/>
      <c r="BS147" s="95"/>
      <c r="BT147" s="95"/>
      <c r="BU147" s="95"/>
      <c r="BV147" s="95"/>
      <c r="BW147" s="95"/>
      <c r="BX147" s="95"/>
      <c r="BY147" s="95"/>
      <c r="BZ147" s="95"/>
      <c r="CA147" s="95"/>
      <c r="CB147" s="95"/>
      <c r="CC147" s="95"/>
      <c r="CD147" s="95"/>
      <c r="CE147" s="95"/>
      <c r="CF147" s="95"/>
      <c r="CG147" s="95"/>
      <c r="CH147" s="95"/>
      <c r="CI147" s="95"/>
      <c r="CJ147" s="95"/>
      <c r="CK147" s="95"/>
      <c r="CL147" s="95"/>
      <c r="CM147" s="95"/>
      <c r="CN147" s="95"/>
      <c r="CO147" s="95"/>
      <c r="CP147" s="95"/>
      <c r="CQ147" s="95"/>
      <c r="CR147" s="95"/>
      <c r="CS147" s="95"/>
      <c r="CT147" s="95"/>
      <c r="CU147" s="95"/>
      <c r="CV147" s="95"/>
      <c r="CW147" s="95"/>
      <c r="CX147" s="95"/>
      <c r="CY147" s="95"/>
      <c r="CZ147" s="95"/>
      <c r="DA147" s="95"/>
      <c r="DB147" s="95"/>
      <c r="DC147" s="95"/>
      <c r="DD147" s="95"/>
      <c r="DE147" s="95"/>
      <c r="DF147" s="95"/>
      <c r="DG147" s="95"/>
      <c r="DH147" s="95"/>
      <c r="DI147" s="95"/>
      <c r="DJ147" s="95"/>
      <c r="DK147" s="95"/>
      <c r="DL147" s="95"/>
      <c r="DM147" s="95"/>
      <c r="DN147" s="95"/>
      <c r="DO147" s="95"/>
      <c r="DP147" s="95"/>
      <c r="DQ147" s="95"/>
    </row>
    <row r="148" spans="21:121" s="94" customFormat="1" hidden="1">
      <c r="V148" s="95"/>
      <c r="W148" s="95"/>
      <c r="X148" s="95"/>
      <c r="Y148" s="95"/>
      <c r="Z148" s="95"/>
      <c r="AA148" s="95"/>
      <c r="AB148" s="102">
        <f t="shared" si="13"/>
        <v>99</v>
      </c>
      <c r="AC148" s="134">
        <v>19</v>
      </c>
      <c r="AD148" s="136"/>
      <c r="AM148" s="95"/>
      <c r="AN148" s="95"/>
      <c r="AO148" s="95"/>
      <c r="AP148" s="95"/>
      <c r="AQ148" s="95"/>
      <c r="AR148" s="95"/>
      <c r="AS148" s="95"/>
      <c r="AT148" s="95"/>
      <c r="AU148" s="95"/>
      <c r="AV148" s="95"/>
      <c r="AW148" s="95"/>
      <c r="AX148" s="95"/>
      <c r="AY148" s="95"/>
      <c r="AZ148" s="95"/>
      <c r="BA148" s="95"/>
      <c r="BB148" s="95"/>
      <c r="BC148" s="95"/>
      <c r="BD148" s="95"/>
      <c r="BE148" s="95"/>
      <c r="BF148" s="95"/>
      <c r="BG148" s="95"/>
      <c r="BH148" s="95"/>
      <c r="BI148" s="95"/>
      <c r="BJ148" s="95"/>
      <c r="BK148" s="95"/>
      <c r="BL148" s="95"/>
      <c r="BM148" s="95"/>
      <c r="BN148" s="95"/>
      <c r="BO148" s="95"/>
      <c r="BP148" s="95"/>
      <c r="BQ148" s="95"/>
      <c r="BR148" s="95"/>
      <c r="BS148" s="95"/>
      <c r="BT148" s="95"/>
      <c r="BU148" s="95"/>
      <c r="BV148" s="95"/>
      <c r="BW148" s="95"/>
      <c r="BX148" s="95"/>
      <c r="BY148" s="95"/>
      <c r="BZ148" s="95"/>
      <c r="CA148" s="95"/>
      <c r="CB148" s="95"/>
      <c r="CC148" s="95"/>
      <c r="CD148" s="95"/>
      <c r="CE148" s="95"/>
      <c r="CF148" s="95"/>
      <c r="CG148" s="95"/>
      <c r="CH148" s="95"/>
      <c r="CI148" s="95"/>
      <c r="CJ148" s="95"/>
      <c r="CK148" s="95"/>
      <c r="CL148" s="95"/>
      <c r="CM148" s="95"/>
      <c r="CN148" s="95"/>
      <c r="CO148" s="95"/>
      <c r="CP148" s="95"/>
      <c r="CQ148" s="95"/>
      <c r="CR148" s="95"/>
      <c r="CS148" s="95"/>
      <c r="CT148" s="95"/>
      <c r="CU148" s="95"/>
      <c r="CV148" s="95"/>
      <c r="CW148" s="95"/>
      <c r="CX148" s="95"/>
      <c r="CY148" s="95"/>
      <c r="CZ148" s="95"/>
      <c r="DA148" s="95"/>
      <c r="DB148" s="95"/>
      <c r="DC148" s="95"/>
      <c r="DD148" s="95"/>
      <c r="DE148" s="95"/>
      <c r="DF148" s="95"/>
      <c r="DG148" s="95"/>
      <c r="DH148" s="95"/>
      <c r="DI148" s="95"/>
      <c r="DJ148" s="95"/>
      <c r="DK148" s="95"/>
      <c r="DL148" s="95"/>
      <c r="DM148" s="95"/>
      <c r="DN148" s="95"/>
      <c r="DO148" s="95"/>
      <c r="DP148" s="95"/>
      <c r="DQ148" s="95"/>
    </row>
    <row r="149" spans="21:121" s="94" customFormat="1" hidden="1">
      <c r="U149" s="95"/>
      <c r="V149" s="95"/>
      <c r="W149" s="95"/>
      <c r="X149" s="95"/>
      <c r="Y149" s="95"/>
      <c r="Z149" s="95"/>
      <c r="AA149" s="95"/>
      <c r="AB149" s="102">
        <f t="shared" si="13"/>
        <v>100</v>
      </c>
      <c r="AC149" s="134">
        <v>19</v>
      </c>
      <c r="AD149" s="136"/>
      <c r="AM149" s="95"/>
      <c r="AN149" s="95"/>
      <c r="AO149" s="95"/>
      <c r="AP149" s="95"/>
      <c r="AQ149" s="95"/>
      <c r="AR149" s="95"/>
      <c r="AS149" s="95"/>
      <c r="AT149" s="95"/>
      <c r="AU149" s="95"/>
      <c r="AV149" s="95"/>
      <c r="AW149" s="95"/>
      <c r="AX149" s="95"/>
      <c r="AY149" s="95"/>
      <c r="AZ149" s="95"/>
      <c r="BA149" s="95"/>
      <c r="BB149" s="95"/>
      <c r="BC149" s="95"/>
      <c r="BD149" s="95"/>
      <c r="BE149" s="95"/>
      <c r="BF149" s="95"/>
      <c r="BG149" s="95"/>
      <c r="BH149" s="95"/>
      <c r="BI149" s="95"/>
      <c r="BJ149" s="95"/>
      <c r="BK149" s="95"/>
      <c r="BL149" s="95"/>
      <c r="BM149" s="95"/>
      <c r="BN149" s="95"/>
      <c r="BO149" s="95"/>
      <c r="BP149" s="95"/>
      <c r="BQ149" s="95"/>
      <c r="BR149" s="95"/>
      <c r="BS149" s="95"/>
      <c r="BT149" s="95"/>
      <c r="BU149" s="95"/>
      <c r="BV149" s="95"/>
      <c r="BW149" s="95"/>
      <c r="BX149" s="95"/>
      <c r="BY149" s="95"/>
      <c r="BZ149" s="95"/>
      <c r="CA149" s="95"/>
      <c r="CB149" s="95"/>
      <c r="CC149" s="95"/>
      <c r="CD149" s="95"/>
      <c r="CE149" s="95"/>
      <c r="CF149" s="95"/>
      <c r="CG149" s="95"/>
      <c r="CH149" s="95"/>
      <c r="CI149" s="95"/>
      <c r="CJ149" s="95"/>
      <c r="CK149" s="95"/>
      <c r="CL149" s="95"/>
      <c r="CM149" s="95"/>
      <c r="CN149" s="95"/>
      <c r="CO149" s="95"/>
      <c r="CP149" s="95"/>
      <c r="CQ149" s="95"/>
      <c r="CR149" s="95"/>
      <c r="CS149" s="95"/>
      <c r="CT149" s="95"/>
      <c r="CU149" s="95"/>
      <c r="CV149" s="95"/>
      <c r="CW149" s="95"/>
      <c r="CX149" s="95"/>
      <c r="CY149" s="95"/>
      <c r="CZ149" s="95"/>
      <c r="DA149" s="95"/>
      <c r="DB149" s="95"/>
      <c r="DC149" s="95"/>
      <c r="DD149" s="95"/>
      <c r="DE149" s="95"/>
      <c r="DF149" s="95"/>
      <c r="DG149" s="95"/>
      <c r="DH149" s="95"/>
      <c r="DI149" s="95"/>
      <c r="DJ149" s="95"/>
      <c r="DK149" s="95"/>
      <c r="DL149" s="95"/>
      <c r="DM149" s="95"/>
      <c r="DN149" s="95"/>
      <c r="DO149" s="95"/>
      <c r="DP149" s="95"/>
      <c r="DQ149" s="95"/>
    </row>
    <row r="150" spans="21:121" s="94" customFormat="1" hidden="1">
      <c r="U150" s="95"/>
      <c r="V150" s="95"/>
      <c r="W150" s="95"/>
      <c r="X150" s="95"/>
      <c r="Y150" s="95"/>
      <c r="Z150" s="95"/>
      <c r="AA150" s="95"/>
      <c r="AB150" s="102">
        <f t="shared" si="13"/>
        <v>101</v>
      </c>
      <c r="AC150" s="134">
        <v>19</v>
      </c>
      <c r="AD150" s="136"/>
      <c r="AM150" s="95"/>
      <c r="AN150" s="95"/>
      <c r="AO150" s="95"/>
      <c r="AP150" s="95"/>
      <c r="AQ150" s="95"/>
      <c r="AR150" s="95"/>
      <c r="AS150" s="95"/>
      <c r="AT150" s="95"/>
      <c r="AU150" s="95"/>
      <c r="AV150" s="95"/>
      <c r="AW150" s="95"/>
      <c r="AX150" s="95"/>
      <c r="AY150" s="95"/>
      <c r="AZ150" s="95"/>
      <c r="BA150" s="95"/>
      <c r="BB150" s="95"/>
      <c r="BC150" s="95"/>
      <c r="BD150" s="95"/>
      <c r="BE150" s="95"/>
      <c r="BF150" s="95"/>
      <c r="BG150" s="95"/>
      <c r="BH150" s="95"/>
      <c r="BI150" s="95"/>
      <c r="BJ150" s="95"/>
      <c r="BK150" s="95"/>
      <c r="BL150" s="95"/>
      <c r="BM150" s="95"/>
      <c r="BN150" s="95"/>
      <c r="BO150" s="95"/>
      <c r="BP150" s="95"/>
      <c r="BQ150" s="95"/>
      <c r="BR150" s="95"/>
      <c r="BS150" s="95"/>
      <c r="BT150" s="95"/>
      <c r="BU150" s="95"/>
      <c r="BV150" s="95"/>
      <c r="BW150" s="95"/>
      <c r="BX150" s="95"/>
      <c r="BY150" s="95"/>
      <c r="BZ150" s="95"/>
      <c r="CA150" s="95"/>
      <c r="CB150" s="95"/>
      <c r="CC150" s="95"/>
      <c r="CD150" s="95"/>
      <c r="CE150" s="95"/>
      <c r="CF150" s="95"/>
      <c r="CG150" s="95"/>
      <c r="CH150" s="95"/>
      <c r="CI150" s="95"/>
      <c r="CJ150" s="95"/>
      <c r="CK150" s="95"/>
      <c r="CL150" s="95"/>
      <c r="CM150" s="95"/>
      <c r="CN150" s="95"/>
      <c r="CO150" s="95"/>
      <c r="CP150" s="95"/>
      <c r="CQ150" s="95"/>
      <c r="CR150" s="95"/>
      <c r="CS150" s="95"/>
      <c r="CT150" s="95"/>
      <c r="CU150" s="95"/>
      <c r="CV150" s="95"/>
      <c r="CW150" s="95"/>
      <c r="CX150" s="95"/>
      <c r="CY150" s="95"/>
      <c r="CZ150" s="95"/>
      <c r="DA150" s="95"/>
      <c r="DB150" s="95"/>
      <c r="DC150" s="95"/>
      <c r="DD150" s="95"/>
      <c r="DE150" s="95"/>
      <c r="DF150" s="95"/>
      <c r="DG150" s="95"/>
      <c r="DH150" s="95"/>
      <c r="DI150" s="95"/>
      <c r="DJ150" s="95"/>
      <c r="DK150" s="95"/>
      <c r="DL150" s="95"/>
      <c r="DM150" s="95"/>
      <c r="DN150" s="95"/>
      <c r="DO150" s="95"/>
      <c r="DP150" s="95"/>
      <c r="DQ150" s="95"/>
    </row>
    <row r="151" spans="21:121" s="94" customFormat="1" hidden="1">
      <c r="U151" s="95"/>
      <c r="V151" s="95"/>
      <c r="W151" s="95"/>
      <c r="X151" s="95"/>
      <c r="Y151" s="95"/>
      <c r="Z151" s="95"/>
      <c r="AA151" s="95"/>
      <c r="AB151" s="102">
        <f t="shared" si="13"/>
        <v>102</v>
      </c>
      <c r="AC151" s="134">
        <v>19</v>
      </c>
      <c r="AD151" s="136"/>
      <c r="AM151" s="95"/>
      <c r="AN151" s="95"/>
      <c r="AO151" s="95"/>
      <c r="AP151" s="95"/>
      <c r="AQ151" s="95"/>
      <c r="AR151" s="95"/>
      <c r="AS151" s="95"/>
      <c r="AT151" s="95"/>
      <c r="AU151" s="95"/>
      <c r="AV151" s="95"/>
      <c r="AW151" s="95"/>
      <c r="AX151" s="95"/>
      <c r="AY151" s="95"/>
      <c r="AZ151" s="95"/>
      <c r="BA151" s="95"/>
      <c r="BB151" s="95"/>
      <c r="BC151" s="95"/>
      <c r="BD151" s="95"/>
      <c r="BE151" s="95"/>
      <c r="BF151" s="95"/>
      <c r="BG151" s="95"/>
      <c r="BH151" s="95"/>
      <c r="BI151" s="95"/>
      <c r="BJ151" s="95"/>
      <c r="BK151" s="95"/>
      <c r="BL151" s="95"/>
      <c r="BM151" s="95"/>
      <c r="BN151" s="95"/>
      <c r="BO151" s="95"/>
      <c r="BP151" s="95"/>
      <c r="BQ151" s="95"/>
      <c r="BR151" s="95"/>
      <c r="BS151" s="95"/>
      <c r="BT151" s="95"/>
      <c r="BU151" s="95"/>
      <c r="BV151" s="95"/>
      <c r="BW151" s="95"/>
      <c r="BX151" s="95"/>
      <c r="BY151" s="95"/>
      <c r="BZ151" s="95"/>
      <c r="CA151" s="95"/>
      <c r="CB151" s="95"/>
      <c r="CC151" s="95"/>
      <c r="CD151" s="95"/>
      <c r="CE151" s="95"/>
      <c r="CF151" s="95"/>
      <c r="CG151" s="95"/>
      <c r="CH151" s="95"/>
      <c r="CI151" s="95"/>
      <c r="CJ151" s="95"/>
      <c r="CK151" s="95"/>
      <c r="CL151" s="95"/>
      <c r="CM151" s="95"/>
      <c r="CN151" s="95"/>
      <c r="CO151" s="95"/>
      <c r="CP151" s="95"/>
      <c r="CQ151" s="95"/>
      <c r="CR151" s="95"/>
      <c r="CS151" s="95"/>
      <c r="CT151" s="95"/>
      <c r="CU151" s="95"/>
      <c r="CV151" s="95"/>
      <c r="CW151" s="95"/>
      <c r="CX151" s="95"/>
      <c r="CY151" s="95"/>
      <c r="CZ151" s="95"/>
      <c r="DA151" s="95"/>
      <c r="DB151" s="95"/>
      <c r="DC151" s="95"/>
      <c r="DD151" s="95"/>
      <c r="DE151" s="95"/>
      <c r="DF151" s="95"/>
      <c r="DG151" s="95"/>
      <c r="DH151" s="95"/>
      <c r="DI151" s="95"/>
      <c r="DJ151" s="95"/>
      <c r="DK151" s="95"/>
      <c r="DL151" s="95"/>
      <c r="DM151" s="95"/>
      <c r="DN151" s="95"/>
      <c r="DO151" s="95"/>
      <c r="DP151" s="95"/>
      <c r="DQ151" s="95"/>
    </row>
    <row r="152" spans="21:121" s="94" customFormat="1" hidden="1">
      <c r="U152" s="95"/>
      <c r="V152" s="95"/>
      <c r="W152" s="95"/>
      <c r="X152" s="95"/>
      <c r="Y152" s="95"/>
      <c r="Z152" s="95"/>
      <c r="AA152" s="95"/>
      <c r="AB152" s="102">
        <f t="shared" si="13"/>
        <v>103</v>
      </c>
      <c r="AC152" s="134">
        <v>19</v>
      </c>
      <c r="AD152" s="136"/>
      <c r="AM152" s="95"/>
      <c r="AN152" s="95"/>
      <c r="AO152" s="95"/>
      <c r="AP152" s="95"/>
      <c r="AQ152" s="95"/>
      <c r="AR152" s="95"/>
      <c r="AS152" s="95"/>
      <c r="AT152" s="95"/>
      <c r="AU152" s="95"/>
      <c r="AV152" s="95"/>
      <c r="AW152" s="95"/>
      <c r="AX152" s="95"/>
      <c r="AY152" s="95"/>
      <c r="AZ152" s="95"/>
      <c r="BA152" s="95"/>
      <c r="BB152" s="95"/>
      <c r="BC152" s="95"/>
      <c r="BD152" s="95"/>
      <c r="BE152" s="95"/>
      <c r="BF152" s="95"/>
      <c r="BG152" s="95"/>
      <c r="BH152" s="95"/>
      <c r="BI152" s="95"/>
      <c r="BJ152" s="95"/>
      <c r="BK152" s="95"/>
      <c r="BL152" s="95"/>
      <c r="BM152" s="95"/>
      <c r="BN152" s="95"/>
      <c r="BO152" s="95"/>
      <c r="BP152" s="95"/>
      <c r="BQ152" s="95"/>
      <c r="BR152" s="95"/>
      <c r="BS152" s="95"/>
      <c r="BT152" s="95"/>
      <c r="BU152" s="95"/>
      <c r="BV152" s="95"/>
      <c r="BW152" s="95"/>
      <c r="BX152" s="95"/>
      <c r="BY152" s="95"/>
      <c r="BZ152" s="95"/>
      <c r="CA152" s="95"/>
      <c r="CB152" s="95"/>
      <c r="CC152" s="95"/>
      <c r="CD152" s="95"/>
      <c r="CE152" s="95"/>
      <c r="CF152" s="95"/>
      <c r="CG152" s="95"/>
      <c r="CH152" s="95"/>
      <c r="CI152" s="95"/>
      <c r="CJ152" s="95"/>
      <c r="CK152" s="95"/>
      <c r="CL152" s="95"/>
      <c r="CM152" s="95"/>
      <c r="CN152" s="95"/>
      <c r="CO152" s="95"/>
      <c r="CP152" s="95"/>
      <c r="CQ152" s="95"/>
      <c r="CR152" s="95"/>
      <c r="CS152" s="95"/>
      <c r="CT152" s="95"/>
      <c r="CU152" s="95"/>
      <c r="CV152" s="95"/>
      <c r="CW152" s="95"/>
      <c r="CX152" s="95"/>
      <c r="CY152" s="95"/>
      <c r="CZ152" s="95"/>
      <c r="DA152" s="95"/>
      <c r="DB152" s="95"/>
      <c r="DC152" s="95"/>
      <c r="DD152" s="95"/>
      <c r="DE152" s="95"/>
      <c r="DF152" s="95"/>
      <c r="DG152" s="95"/>
      <c r="DH152" s="95"/>
      <c r="DI152" s="95"/>
      <c r="DJ152" s="95"/>
      <c r="DK152" s="95"/>
      <c r="DL152" s="95"/>
      <c r="DM152" s="95"/>
      <c r="DN152" s="95"/>
      <c r="DO152" s="95"/>
      <c r="DP152" s="95"/>
      <c r="DQ152" s="95"/>
    </row>
    <row r="153" spans="21:121" s="94" customFormat="1" hidden="1">
      <c r="U153" s="95"/>
      <c r="V153" s="95"/>
      <c r="W153" s="95"/>
      <c r="X153" s="95"/>
      <c r="Y153" s="95"/>
      <c r="Z153" s="95"/>
      <c r="AA153" s="95"/>
      <c r="AB153" s="102">
        <f t="shared" si="13"/>
        <v>104</v>
      </c>
      <c r="AC153" s="134">
        <v>19</v>
      </c>
      <c r="AD153" s="136"/>
      <c r="AM153" s="95"/>
      <c r="AN153" s="95"/>
      <c r="AO153" s="95"/>
      <c r="AP153" s="95"/>
      <c r="AQ153" s="95"/>
      <c r="AR153" s="95"/>
      <c r="AS153" s="95"/>
      <c r="AT153" s="95"/>
      <c r="AU153" s="95"/>
      <c r="AV153" s="95"/>
      <c r="AW153" s="95"/>
      <c r="AX153" s="95"/>
      <c r="AY153" s="95"/>
      <c r="AZ153" s="95"/>
      <c r="BA153" s="95"/>
      <c r="BB153" s="95"/>
      <c r="BC153" s="95"/>
      <c r="BD153" s="95"/>
      <c r="BE153" s="95"/>
      <c r="BF153" s="95"/>
      <c r="BG153" s="95"/>
      <c r="BH153" s="95"/>
      <c r="BI153" s="95"/>
      <c r="BJ153" s="95"/>
      <c r="BK153" s="95"/>
      <c r="BL153" s="95"/>
      <c r="BM153" s="95"/>
      <c r="BN153" s="95"/>
      <c r="BO153" s="95"/>
      <c r="BP153" s="95"/>
      <c r="BQ153" s="95"/>
      <c r="BR153" s="95"/>
      <c r="BS153" s="95"/>
      <c r="BT153" s="95"/>
      <c r="BU153" s="95"/>
      <c r="BV153" s="95"/>
      <c r="BW153" s="95"/>
      <c r="BX153" s="95"/>
      <c r="BY153" s="95"/>
      <c r="BZ153" s="95"/>
      <c r="CA153" s="95"/>
      <c r="CB153" s="95"/>
      <c r="CC153" s="95"/>
      <c r="CD153" s="95"/>
      <c r="CE153" s="95"/>
      <c r="CF153" s="95"/>
      <c r="CG153" s="95"/>
      <c r="CH153" s="95"/>
      <c r="CI153" s="95"/>
      <c r="CJ153" s="95"/>
      <c r="CK153" s="95"/>
      <c r="CL153" s="95"/>
      <c r="CM153" s="95"/>
      <c r="CN153" s="95"/>
      <c r="CO153" s="95"/>
      <c r="CP153" s="95"/>
      <c r="CQ153" s="95"/>
      <c r="CR153" s="95"/>
      <c r="CS153" s="95"/>
      <c r="CT153" s="95"/>
      <c r="CU153" s="95"/>
      <c r="CV153" s="95"/>
      <c r="CW153" s="95"/>
      <c r="CX153" s="95"/>
      <c r="CY153" s="95"/>
      <c r="CZ153" s="95"/>
      <c r="DA153" s="95"/>
      <c r="DB153" s="95"/>
      <c r="DC153" s="95"/>
      <c r="DD153" s="95"/>
      <c r="DE153" s="95"/>
      <c r="DF153" s="95"/>
      <c r="DG153" s="95"/>
      <c r="DH153" s="95"/>
      <c r="DI153" s="95"/>
      <c r="DJ153" s="95"/>
      <c r="DK153" s="95"/>
      <c r="DL153" s="95"/>
      <c r="DM153" s="95"/>
      <c r="DN153" s="95"/>
      <c r="DO153" s="95"/>
      <c r="DP153" s="95"/>
      <c r="DQ153" s="95"/>
    </row>
    <row r="154" spans="21:121" s="94" customFormat="1" hidden="1">
      <c r="U154" s="95"/>
      <c r="V154" s="95"/>
      <c r="W154" s="95"/>
      <c r="X154" s="95"/>
      <c r="Y154" s="95"/>
      <c r="Z154" s="95"/>
      <c r="AA154" s="95"/>
      <c r="AB154" s="102">
        <f t="shared" si="13"/>
        <v>105</v>
      </c>
      <c r="AC154" s="134">
        <v>19</v>
      </c>
      <c r="AD154" s="136"/>
      <c r="AM154" s="95"/>
      <c r="AN154" s="95"/>
      <c r="AO154" s="95"/>
      <c r="AP154" s="95"/>
      <c r="AQ154" s="95"/>
      <c r="AR154" s="95"/>
      <c r="AS154" s="95"/>
      <c r="AT154" s="95"/>
      <c r="AU154" s="95"/>
      <c r="AV154" s="95"/>
      <c r="AW154" s="95"/>
      <c r="AX154" s="95"/>
      <c r="AY154" s="95"/>
      <c r="AZ154" s="95"/>
      <c r="BA154" s="95"/>
      <c r="BB154" s="95"/>
      <c r="BC154" s="95"/>
      <c r="BD154" s="95"/>
      <c r="BE154" s="95"/>
      <c r="BF154" s="95"/>
      <c r="BG154" s="95"/>
      <c r="BH154" s="95"/>
      <c r="BI154" s="95"/>
      <c r="BJ154" s="95"/>
      <c r="BK154" s="95"/>
      <c r="BL154" s="95"/>
      <c r="BM154" s="95"/>
      <c r="BN154" s="95"/>
      <c r="BO154" s="95"/>
      <c r="BP154" s="95"/>
      <c r="BQ154" s="95"/>
      <c r="BR154" s="95"/>
      <c r="BS154" s="95"/>
      <c r="BT154" s="95"/>
      <c r="BU154" s="95"/>
      <c r="BV154" s="95"/>
      <c r="BW154" s="95"/>
      <c r="BX154" s="95"/>
      <c r="BY154" s="95"/>
      <c r="BZ154" s="95"/>
      <c r="CA154" s="95"/>
      <c r="CB154" s="95"/>
      <c r="CC154" s="95"/>
      <c r="CD154" s="95"/>
      <c r="CE154" s="95"/>
      <c r="CF154" s="95"/>
      <c r="CG154" s="95"/>
      <c r="CH154" s="95"/>
      <c r="CI154" s="95"/>
      <c r="CJ154" s="95"/>
      <c r="CK154" s="95"/>
      <c r="CL154" s="95"/>
      <c r="CM154" s="95"/>
      <c r="CN154" s="95"/>
      <c r="CO154" s="95"/>
      <c r="CP154" s="95"/>
      <c r="CQ154" s="95"/>
      <c r="CR154" s="95"/>
      <c r="CS154" s="95"/>
      <c r="CT154" s="95"/>
      <c r="CU154" s="95"/>
      <c r="CV154" s="95"/>
      <c r="CW154" s="95"/>
      <c r="CX154" s="95"/>
      <c r="CY154" s="95"/>
      <c r="CZ154" s="95"/>
      <c r="DA154" s="95"/>
      <c r="DB154" s="95"/>
      <c r="DC154" s="95"/>
      <c r="DD154" s="95"/>
      <c r="DE154" s="95"/>
      <c r="DF154" s="95"/>
      <c r="DG154" s="95"/>
      <c r="DH154" s="95"/>
      <c r="DI154" s="95"/>
      <c r="DJ154" s="95"/>
      <c r="DK154" s="95"/>
      <c r="DL154" s="95"/>
      <c r="DM154" s="95"/>
      <c r="DN154" s="95"/>
      <c r="DO154" s="95"/>
      <c r="DP154" s="95"/>
      <c r="DQ154" s="95"/>
    </row>
    <row r="155" spans="21:121" s="94" customFormat="1" hidden="1">
      <c r="U155" s="95"/>
      <c r="V155" s="95"/>
      <c r="W155" s="95"/>
      <c r="X155" s="95"/>
      <c r="Y155" s="95"/>
      <c r="Z155" s="95"/>
      <c r="AA155" s="95"/>
      <c r="AB155" s="102">
        <f t="shared" si="13"/>
        <v>106</v>
      </c>
      <c r="AC155" s="134">
        <v>19</v>
      </c>
      <c r="AD155" s="136"/>
      <c r="AM155" s="95"/>
      <c r="AN155" s="95"/>
      <c r="AO155" s="95"/>
      <c r="AP155" s="95"/>
      <c r="AQ155" s="95"/>
      <c r="AR155" s="95"/>
      <c r="AS155" s="95"/>
      <c r="AT155" s="95"/>
      <c r="AU155" s="95"/>
      <c r="AV155" s="95"/>
      <c r="AW155" s="95"/>
      <c r="AX155" s="95"/>
      <c r="AY155" s="95"/>
      <c r="AZ155" s="95"/>
      <c r="BA155" s="95"/>
      <c r="BB155" s="95"/>
      <c r="BC155" s="95"/>
      <c r="BD155" s="95"/>
      <c r="BE155" s="95"/>
      <c r="BF155" s="95"/>
      <c r="BG155" s="95"/>
      <c r="BH155" s="95"/>
      <c r="BI155" s="95"/>
      <c r="BJ155" s="95"/>
      <c r="BK155" s="95"/>
      <c r="BL155" s="95"/>
      <c r="BM155" s="95"/>
      <c r="BN155" s="95"/>
      <c r="BO155" s="95"/>
      <c r="BP155" s="95"/>
      <c r="BQ155" s="95"/>
      <c r="BR155" s="95"/>
      <c r="BS155" s="95"/>
      <c r="BT155" s="95"/>
      <c r="BU155" s="95"/>
      <c r="BV155" s="95"/>
      <c r="BW155" s="95"/>
      <c r="BX155" s="95"/>
      <c r="BY155" s="95"/>
      <c r="BZ155" s="95"/>
      <c r="CA155" s="95"/>
      <c r="CB155" s="95"/>
      <c r="CC155" s="95"/>
      <c r="CD155" s="95"/>
      <c r="CE155" s="95"/>
      <c r="CF155" s="95"/>
      <c r="CG155" s="95"/>
      <c r="CH155" s="95"/>
      <c r="CI155" s="95"/>
      <c r="CJ155" s="95"/>
      <c r="CK155" s="95"/>
      <c r="CL155" s="95"/>
      <c r="CM155" s="95"/>
      <c r="CN155" s="95"/>
      <c r="CO155" s="95"/>
      <c r="CP155" s="95"/>
      <c r="CQ155" s="95"/>
      <c r="CR155" s="95"/>
      <c r="CS155" s="95"/>
      <c r="CT155" s="95"/>
      <c r="CU155" s="95"/>
      <c r="CV155" s="95"/>
      <c r="CW155" s="95"/>
      <c r="CX155" s="95"/>
      <c r="CY155" s="95"/>
      <c r="CZ155" s="95"/>
      <c r="DA155" s="95"/>
      <c r="DB155" s="95"/>
      <c r="DC155" s="95"/>
      <c r="DD155" s="95"/>
      <c r="DE155" s="95"/>
      <c r="DF155" s="95"/>
      <c r="DG155" s="95"/>
      <c r="DH155" s="95"/>
      <c r="DI155" s="95"/>
      <c r="DJ155" s="95"/>
      <c r="DK155" s="95"/>
      <c r="DL155" s="95"/>
      <c r="DM155" s="95"/>
      <c r="DN155" s="95"/>
      <c r="DO155" s="95"/>
      <c r="DP155" s="95"/>
      <c r="DQ155" s="95"/>
    </row>
    <row r="156" spans="21:121" s="94" customFormat="1" hidden="1">
      <c r="U156" s="95"/>
      <c r="V156" s="95"/>
      <c r="W156" s="95"/>
      <c r="X156" s="95"/>
      <c r="Y156" s="95"/>
      <c r="Z156" s="95"/>
      <c r="AA156" s="95"/>
      <c r="AB156" s="102">
        <f t="shared" si="13"/>
        <v>107</v>
      </c>
      <c r="AC156" s="134">
        <v>19</v>
      </c>
      <c r="AD156" s="136"/>
      <c r="AM156" s="95"/>
      <c r="AN156" s="95"/>
      <c r="AO156" s="95"/>
      <c r="AP156" s="95"/>
      <c r="AQ156" s="95"/>
      <c r="AR156" s="95"/>
      <c r="AS156" s="95"/>
      <c r="AT156" s="95"/>
      <c r="AU156" s="95"/>
      <c r="AV156" s="95"/>
      <c r="AW156" s="95"/>
      <c r="AX156" s="95"/>
      <c r="AY156" s="95"/>
      <c r="AZ156" s="95"/>
      <c r="BA156" s="95"/>
      <c r="BB156" s="95"/>
      <c r="BC156" s="95"/>
      <c r="BD156" s="95"/>
      <c r="BE156" s="95"/>
      <c r="BF156" s="95"/>
      <c r="BG156" s="95"/>
      <c r="BH156" s="95"/>
      <c r="BI156" s="95"/>
      <c r="BJ156" s="95"/>
      <c r="BK156" s="95"/>
      <c r="BL156" s="95"/>
      <c r="BM156" s="95"/>
      <c r="BN156" s="95"/>
      <c r="BO156" s="95"/>
      <c r="BP156" s="95"/>
      <c r="BQ156" s="95"/>
      <c r="BR156" s="95"/>
      <c r="BS156" s="95"/>
      <c r="BT156" s="95"/>
      <c r="BU156" s="95"/>
      <c r="BV156" s="95"/>
      <c r="BW156" s="95"/>
      <c r="BX156" s="95"/>
      <c r="BY156" s="95"/>
      <c r="BZ156" s="95"/>
      <c r="CA156" s="95"/>
      <c r="CB156" s="95"/>
      <c r="CC156" s="95"/>
      <c r="CD156" s="95"/>
      <c r="CE156" s="95"/>
      <c r="CF156" s="95"/>
      <c r="CG156" s="95"/>
      <c r="CH156" s="95"/>
      <c r="CI156" s="95"/>
      <c r="CJ156" s="95"/>
      <c r="CK156" s="95"/>
      <c r="CL156" s="95"/>
      <c r="CM156" s="95"/>
      <c r="CN156" s="95"/>
      <c r="CO156" s="95"/>
      <c r="CP156" s="95"/>
      <c r="CQ156" s="95"/>
      <c r="CR156" s="95"/>
      <c r="CS156" s="95"/>
      <c r="CT156" s="95"/>
      <c r="CU156" s="95"/>
      <c r="CV156" s="95"/>
      <c r="CW156" s="95"/>
      <c r="CX156" s="95"/>
      <c r="CY156" s="95"/>
      <c r="CZ156" s="95"/>
      <c r="DA156" s="95"/>
      <c r="DB156" s="95"/>
      <c r="DC156" s="95"/>
      <c r="DD156" s="95"/>
      <c r="DE156" s="95"/>
      <c r="DF156" s="95"/>
      <c r="DG156" s="95"/>
      <c r="DH156" s="95"/>
      <c r="DI156" s="95"/>
      <c r="DJ156" s="95"/>
      <c r="DK156" s="95"/>
      <c r="DL156" s="95"/>
      <c r="DM156" s="95"/>
      <c r="DN156" s="95"/>
      <c r="DO156" s="95"/>
      <c r="DP156" s="95"/>
      <c r="DQ156" s="95"/>
    </row>
    <row r="157" spans="21:121" s="94" customFormat="1" hidden="1">
      <c r="U157" s="95"/>
      <c r="V157" s="95"/>
      <c r="W157" s="95"/>
      <c r="X157" s="95"/>
      <c r="Y157" s="95"/>
      <c r="Z157" s="95"/>
      <c r="AA157" s="95"/>
      <c r="AB157" s="102">
        <f t="shared" si="13"/>
        <v>108</v>
      </c>
      <c r="AC157" s="134">
        <v>19</v>
      </c>
      <c r="AD157" s="136"/>
      <c r="AM157" s="95"/>
      <c r="AN157" s="95"/>
      <c r="AO157" s="95"/>
      <c r="AP157" s="95"/>
      <c r="AQ157" s="95"/>
      <c r="AR157" s="95"/>
      <c r="AS157" s="95"/>
      <c r="AT157" s="95"/>
      <c r="AU157" s="95"/>
      <c r="AV157" s="95"/>
      <c r="AW157" s="95"/>
      <c r="AX157" s="95"/>
      <c r="AY157" s="95"/>
      <c r="AZ157" s="95"/>
      <c r="BA157" s="95"/>
      <c r="BB157" s="95"/>
      <c r="BC157" s="95"/>
      <c r="BD157" s="95"/>
      <c r="BE157" s="95"/>
      <c r="BF157" s="95"/>
      <c r="BG157" s="95"/>
      <c r="BH157" s="95"/>
      <c r="BI157" s="95"/>
      <c r="BJ157" s="95"/>
      <c r="BK157" s="95"/>
      <c r="BL157" s="95"/>
      <c r="BM157" s="95"/>
      <c r="BN157" s="95"/>
      <c r="BO157" s="95"/>
      <c r="BP157" s="95"/>
      <c r="BQ157" s="95"/>
      <c r="BR157" s="95"/>
      <c r="BS157" s="95"/>
      <c r="BT157" s="95"/>
      <c r="BU157" s="95"/>
      <c r="BV157" s="95"/>
      <c r="BW157" s="95"/>
      <c r="BX157" s="95"/>
      <c r="BY157" s="95"/>
      <c r="BZ157" s="95"/>
      <c r="CA157" s="95"/>
      <c r="CB157" s="95"/>
      <c r="CC157" s="95"/>
      <c r="CD157" s="95"/>
      <c r="CE157" s="95"/>
      <c r="CF157" s="95"/>
      <c r="CG157" s="95"/>
      <c r="CH157" s="95"/>
      <c r="CI157" s="95"/>
      <c r="CJ157" s="95"/>
      <c r="CK157" s="95"/>
      <c r="CL157" s="95"/>
      <c r="CM157" s="95"/>
      <c r="CN157" s="95"/>
      <c r="CO157" s="95"/>
      <c r="CP157" s="95"/>
      <c r="CQ157" s="95"/>
      <c r="CR157" s="95"/>
      <c r="CS157" s="95"/>
      <c r="CT157" s="95"/>
      <c r="CU157" s="95"/>
      <c r="CV157" s="95"/>
      <c r="CW157" s="95"/>
      <c r="CX157" s="95"/>
      <c r="CY157" s="95"/>
      <c r="CZ157" s="95"/>
      <c r="DA157" s="95"/>
      <c r="DB157" s="95"/>
      <c r="DC157" s="95"/>
      <c r="DD157" s="95"/>
      <c r="DE157" s="95"/>
      <c r="DF157" s="95"/>
      <c r="DG157" s="95"/>
      <c r="DH157" s="95"/>
      <c r="DI157" s="95"/>
      <c r="DJ157" s="95"/>
      <c r="DK157" s="95"/>
      <c r="DL157" s="95"/>
      <c r="DM157" s="95"/>
      <c r="DN157" s="95"/>
      <c r="DO157" s="95"/>
      <c r="DP157" s="95"/>
      <c r="DQ157" s="95"/>
    </row>
    <row r="158" spans="21:121" s="94" customFormat="1" hidden="1">
      <c r="U158" s="95"/>
      <c r="V158" s="95"/>
      <c r="W158" s="95"/>
      <c r="X158" s="95"/>
      <c r="Y158" s="95"/>
      <c r="Z158" s="95"/>
      <c r="AA158" s="95"/>
      <c r="AB158" s="102">
        <f t="shared" si="13"/>
        <v>109</v>
      </c>
      <c r="AC158" s="134">
        <v>20</v>
      </c>
      <c r="AD158" s="136"/>
      <c r="AM158" s="95"/>
      <c r="AN158" s="95"/>
      <c r="AO158" s="95"/>
      <c r="AP158" s="95"/>
      <c r="AQ158" s="95"/>
      <c r="AR158" s="95"/>
      <c r="AS158" s="95"/>
      <c r="AT158" s="95"/>
      <c r="AU158" s="95"/>
      <c r="AV158" s="95"/>
      <c r="AW158" s="95"/>
      <c r="AX158" s="95"/>
      <c r="AY158" s="95"/>
      <c r="AZ158" s="95"/>
      <c r="BA158" s="95"/>
      <c r="BB158" s="95"/>
      <c r="BC158" s="95"/>
      <c r="BD158" s="95"/>
      <c r="BE158" s="95"/>
      <c r="BF158" s="95"/>
      <c r="BG158" s="95"/>
      <c r="BH158" s="95"/>
      <c r="BI158" s="95"/>
      <c r="BJ158" s="95"/>
      <c r="BK158" s="95"/>
      <c r="BL158" s="95"/>
      <c r="BM158" s="95"/>
      <c r="BN158" s="95"/>
      <c r="BO158" s="95"/>
      <c r="BP158" s="95"/>
      <c r="BQ158" s="95"/>
      <c r="BR158" s="95"/>
      <c r="BS158" s="95"/>
      <c r="BT158" s="95"/>
      <c r="BU158" s="95"/>
      <c r="BV158" s="95"/>
      <c r="BW158" s="95"/>
      <c r="BX158" s="95"/>
      <c r="BY158" s="95"/>
      <c r="BZ158" s="95"/>
      <c r="CA158" s="95"/>
      <c r="CB158" s="95"/>
      <c r="CC158" s="95"/>
      <c r="CD158" s="95"/>
      <c r="CE158" s="95"/>
      <c r="CF158" s="95"/>
      <c r="CG158" s="95"/>
      <c r="CH158" s="95"/>
      <c r="CI158" s="95"/>
      <c r="CJ158" s="95"/>
      <c r="CK158" s="95"/>
      <c r="CL158" s="95"/>
      <c r="CM158" s="95"/>
      <c r="CN158" s="95"/>
      <c r="CO158" s="95"/>
      <c r="CP158" s="95"/>
      <c r="CQ158" s="95"/>
      <c r="CR158" s="95"/>
      <c r="CS158" s="95"/>
      <c r="CT158" s="95"/>
      <c r="CU158" s="95"/>
      <c r="CV158" s="95"/>
      <c r="CW158" s="95"/>
      <c r="CX158" s="95"/>
      <c r="CY158" s="95"/>
      <c r="CZ158" s="95"/>
      <c r="DA158" s="95"/>
      <c r="DB158" s="95"/>
      <c r="DC158" s="95"/>
      <c r="DD158" s="95"/>
      <c r="DE158" s="95"/>
      <c r="DF158" s="95"/>
      <c r="DG158" s="95"/>
      <c r="DH158" s="95"/>
      <c r="DI158" s="95"/>
      <c r="DJ158" s="95"/>
      <c r="DK158" s="95"/>
      <c r="DL158" s="95"/>
      <c r="DM158" s="95"/>
      <c r="DN158" s="95"/>
      <c r="DO158" s="95"/>
      <c r="DP158" s="95"/>
      <c r="DQ158" s="95"/>
    </row>
    <row r="159" spans="21:121" s="94" customFormat="1" hidden="1">
      <c r="U159" s="95"/>
      <c r="V159" s="95"/>
      <c r="W159" s="95"/>
      <c r="X159" s="95"/>
      <c r="Y159" s="95"/>
      <c r="Z159" s="95"/>
      <c r="AA159" s="95"/>
      <c r="AB159" s="102">
        <f t="shared" si="13"/>
        <v>110</v>
      </c>
      <c r="AC159" s="134">
        <v>20</v>
      </c>
      <c r="AD159" s="136"/>
      <c r="AM159" s="95"/>
      <c r="AN159" s="95"/>
      <c r="AO159" s="95"/>
      <c r="AP159" s="95"/>
      <c r="AQ159" s="95"/>
      <c r="AR159" s="95"/>
      <c r="AS159" s="95"/>
      <c r="AT159" s="95"/>
      <c r="AU159" s="95"/>
      <c r="AV159" s="95"/>
      <c r="AW159" s="95"/>
      <c r="AX159" s="95"/>
      <c r="AY159" s="95"/>
      <c r="AZ159" s="95"/>
      <c r="BA159" s="95"/>
      <c r="BB159" s="95"/>
      <c r="BC159" s="95"/>
      <c r="BD159" s="95"/>
      <c r="BE159" s="95"/>
      <c r="BF159" s="95"/>
      <c r="BG159" s="95"/>
      <c r="BH159" s="95"/>
      <c r="BI159" s="95"/>
      <c r="BJ159" s="95"/>
      <c r="BK159" s="95"/>
      <c r="BL159" s="95"/>
      <c r="BM159" s="95"/>
      <c r="BN159" s="95"/>
      <c r="BO159" s="95"/>
      <c r="BP159" s="95"/>
      <c r="BQ159" s="95"/>
      <c r="BR159" s="95"/>
      <c r="BS159" s="95"/>
      <c r="BT159" s="95"/>
      <c r="BU159" s="95"/>
      <c r="BV159" s="95"/>
      <c r="BW159" s="95"/>
      <c r="BX159" s="95"/>
      <c r="BY159" s="95"/>
      <c r="BZ159" s="95"/>
      <c r="CA159" s="95"/>
      <c r="CB159" s="95"/>
      <c r="CC159" s="95"/>
      <c r="CD159" s="95"/>
      <c r="CE159" s="95"/>
      <c r="CF159" s="95"/>
      <c r="CG159" s="95"/>
      <c r="CH159" s="95"/>
      <c r="CI159" s="95"/>
      <c r="CJ159" s="95"/>
      <c r="CK159" s="95"/>
      <c r="CL159" s="95"/>
      <c r="CM159" s="95"/>
      <c r="CN159" s="95"/>
      <c r="CO159" s="95"/>
      <c r="CP159" s="95"/>
      <c r="CQ159" s="95"/>
      <c r="CR159" s="95"/>
      <c r="CS159" s="95"/>
      <c r="CT159" s="95"/>
      <c r="CU159" s="95"/>
      <c r="CV159" s="95"/>
      <c r="CW159" s="95"/>
      <c r="CX159" s="95"/>
      <c r="CY159" s="95"/>
      <c r="CZ159" s="95"/>
      <c r="DA159" s="95"/>
      <c r="DB159" s="95"/>
      <c r="DC159" s="95"/>
      <c r="DD159" s="95"/>
      <c r="DE159" s="95"/>
      <c r="DF159" s="95"/>
      <c r="DG159" s="95"/>
      <c r="DH159" s="95"/>
      <c r="DI159" s="95"/>
      <c r="DJ159" s="95"/>
      <c r="DK159" s="95"/>
      <c r="DL159" s="95"/>
      <c r="DM159" s="95"/>
      <c r="DN159" s="95"/>
      <c r="DO159" s="95"/>
      <c r="DP159" s="95"/>
      <c r="DQ159" s="95"/>
    </row>
    <row r="160" spans="21:121" s="94" customFormat="1" hidden="1">
      <c r="U160" s="95"/>
      <c r="V160" s="95"/>
      <c r="W160" s="95"/>
      <c r="X160" s="95"/>
      <c r="Y160" s="95"/>
      <c r="Z160" s="95"/>
      <c r="AA160" s="95"/>
      <c r="AB160" s="102">
        <f t="shared" si="13"/>
        <v>111</v>
      </c>
      <c r="AC160" s="134">
        <v>20</v>
      </c>
      <c r="AD160" s="136"/>
      <c r="AM160" s="95"/>
      <c r="AN160" s="95"/>
      <c r="AO160" s="95"/>
      <c r="AP160" s="95"/>
      <c r="AQ160" s="95"/>
      <c r="AR160" s="95"/>
      <c r="AS160" s="95"/>
      <c r="AT160" s="95"/>
      <c r="AU160" s="95"/>
      <c r="AV160" s="95"/>
      <c r="AW160" s="95"/>
      <c r="AX160" s="95"/>
      <c r="AY160" s="95"/>
      <c r="AZ160" s="95"/>
      <c r="BA160" s="95"/>
      <c r="BB160" s="95"/>
      <c r="BC160" s="95"/>
      <c r="BD160" s="95"/>
      <c r="BE160" s="95"/>
      <c r="BF160" s="95"/>
      <c r="BG160" s="95"/>
      <c r="BH160" s="95"/>
      <c r="BI160" s="95"/>
      <c r="BJ160" s="95"/>
      <c r="BK160" s="95"/>
      <c r="BL160" s="95"/>
      <c r="BM160" s="95"/>
      <c r="BN160" s="95"/>
      <c r="BO160" s="95"/>
      <c r="BP160" s="95"/>
      <c r="BQ160" s="95"/>
      <c r="BR160" s="95"/>
      <c r="BS160" s="95"/>
      <c r="BT160" s="95"/>
      <c r="BU160" s="95"/>
      <c r="BV160" s="95"/>
      <c r="BW160" s="95"/>
      <c r="BX160" s="95"/>
      <c r="BY160" s="95"/>
      <c r="BZ160" s="95"/>
      <c r="CA160" s="95"/>
      <c r="CB160" s="95"/>
      <c r="CC160" s="95"/>
      <c r="CD160" s="95"/>
      <c r="CE160" s="95"/>
      <c r="CF160" s="95"/>
      <c r="CG160" s="95"/>
      <c r="CH160" s="95"/>
      <c r="CI160" s="95"/>
      <c r="CJ160" s="95"/>
      <c r="CK160" s="95"/>
      <c r="CL160" s="95"/>
      <c r="CM160" s="95"/>
      <c r="CN160" s="95"/>
      <c r="CO160" s="95"/>
      <c r="CP160" s="95"/>
      <c r="CQ160" s="95"/>
      <c r="CR160" s="95"/>
      <c r="CS160" s="95"/>
      <c r="CT160" s="95"/>
      <c r="CU160" s="95"/>
      <c r="CV160" s="95"/>
      <c r="CW160" s="95"/>
      <c r="CX160" s="95"/>
      <c r="CY160" s="95"/>
      <c r="CZ160" s="95"/>
      <c r="DA160" s="95"/>
      <c r="DB160" s="95"/>
      <c r="DC160" s="95"/>
      <c r="DD160" s="95"/>
      <c r="DE160" s="95"/>
      <c r="DF160" s="95"/>
      <c r="DG160" s="95"/>
      <c r="DH160" s="95"/>
      <c r="DI160" s="95"/>
      <c r="DJ160" s="95"/>
      <c r="DK160" s="95"/>
      <c r="DL160" s="95"/>
      <c r="DM160" s="95"/>
      <c r="DN160" s="95"/>
      <c r="DO160" s="95"/>
      <c r="DP160" s="95"/>
      <c r="DQ160" s="95"/>
    </row>
    <row r="161" spans="21:121" s="94" customFormat="1" hidden="1">
      <c r="U161" s="95"/>
      <c r="V161" s="95"/>
      <c r="W161" s="95"/>
      <c r="X161" s="95"/>
      <c r="Y161" s="95"/>
      <c r="Z161" s="95"/>
      <c r="AA161" s="95"/>
      <c r="AB161" s="102">
        <f t="shared" si="13"/>
        <v>112</v>
      </c>
      <c r="AC161" s="134">
        <v>20</v>
      </c>
      <c r="AD161" s="136"/>
      <c r="AM161" s="95"/>
      <c r="AN161" s="95"/>
      <c r="AO161" s="95"/>
      <c r="AP161" s="95"/>
      <c r="AQ161" s="95"/>
      <c r="AR161" s="95"/>
      <c r="AS161" s="95"/>
      <c r="AT161" s="95"/>
      <c r="AU161" s="95"/>
      <c r="AV161" s="95"/>
      <c r="AW161" s="95"/>
      <c r="AX161" s="95"/>
      <c r="AY161" s="95"/>
      <c r="AZ161" s="95"/>
      <c r="BA161" s="95"/>
      <c r="BB161" s="95"/>
      <c r="BC161" s="95"/>
      <c r="BD161" s="95"/>
      <c r="BE161" s="95"/>
      <c r="BF161" s="95"/>
      <c r="BG161" s="95"/>
      <c r="BH161" s="95"/>
      <c r="BI161" s="95"/>
      <c r="BJ161" s="95"/>
      <c r="BK161" s="95"/>
      <c r="BL161" s="95"/>
      <c r="BM161" s="95"/>
      <c r="BN161" s="95"/>
      <c r="BO161" s="95"/>
      <c r="BP161" s="95"/>
      <c r="BQ161" s="95"/>
      <c r="BR161" s="95"/>
      <c r="BS161" s="95"/>
      <c r="BT161" s="95"/>
      <c r="BU161" s="95"/>
      <c r="BV161" s="95"/>
      <c r="BW161" s="95"/>
      <c r="BX161" s="95"/>
      <c r="BY161" s="95"/>
      <c r="BZ161" s="95"/>
      <c r="CA161" s="95"/>
      <c r="CB161" s="95"/>
      <c r="CC161" s="95"/>
      <c r="CD161" s="95"/>
      <c r="CE161" s="95"/>
      <c r="CF161" s="95"/>
      <c r="CG161" s="95"/>
      <c r="CH161" s="95"/>
      <c r="CI161" s="95"/>
      <c r="CJ161" s="95"/>
      <c r="CK161" s="95"/>
      <c r="CL161" s="95"/>
      <c r="CM161" s="95"/>
      <c r="CN161" s="95"/>
      <c r="CO161" s="95"/>
      <c r="CP161" s="95"/>
      <c r="CQ161" s="95"/>
      <c r="CR161" s="95"/>
      <c r="CS161" s="95"/>
      <c r="CT161" s="95"/>
      <c r="CU161" s="95"/>
      <c r="CV161" s="95"/>
      <c r="CW161" s="95"/>
      <c r="CX161" s="95"/>
      <c r="CY161" s="95"/>
      <c r="CZ161" s="95"/>
      <c r="DA161" s="95"/>
      <c r="DB161" s="95"/>
      <c r="DC161" s="95"/>
      <c r="DD161" s="95"/>
      <c r="DE161" s="95"/>
      <c r="DF161" s="95"/>
      <c r="DG161" s="95"/>
      <c r="DH161" s="95"/>
      <c r="DI161" s="95"/>
      <c r="DJ161" s="95"/>
      <c r="DK161" s="95"/>
      <c r="DL161" s="95"/>
      <c r="DM161" s="95"/>
      <c r="DN161" s="95"/>
      <c r="DO161" s="95"/>
      <c r="DP161" s="95"/>
      <c r="DQ161" s="95"/>
    </row>
    <row r="162" spans="21:121" s="94" customFormat="1" hidden="1">
      <c r="U162" s="95"/>
      <c r="V162" s="95"/>
      <c r="W162" s="95"/>
      <c r="X162" s="95"/>
      <c r="Y162" s="95"/>
      <c r="Z162" s="95"/>
      <c r="AA162" s="95"/>
      <c r="AB162" s="102">
        <f t="shared" si="13"/>
        <v>113</v>
      </c>
      <c r="AC162" s="134">
        <v>20</v>
      </c>
      <c r="AD162" s="136"/>
      <c r="AM162" s="95"/>
      <c r="AN162" s="95"/>
      <c r="AO162" s="95"/>
      <c r="AP162" s="95"/>
      <c r="AQ162" s="95"/>
      <c r="AR162" s="95"/>
      <c r="AS162" s="95"/>
      <c r="AT162" s="95"/>
      <c r="AU162" s="95"/>
      <c r="AV162" s="95"/>
      <c r="AW162" s="95"/>
      <c r="AX162" s="95"/>
      <c r="AY162" s="95"/>
      <c r="AZ162" s="95"/>
      <c r="BA162" s="95"/>
      <c r="BB162" s="95"/>
      <c r="BC162" s="95"/>
      <c r="BD162" s="95"/>
      <c r="BE162" s="95"/>
      <c r="BF162" s="95"/>
      <c r="BG162" s="95"/>
      <c r="BH162" s="95"/>
      <c r="BI162" s="95"/>
      <c r="BJ162" s="95"/>
      <c r="BK162" s="95"/>
      <c r="BL162" s="95"/>
      <c r="BM162" s="95"/>
      <c r="BN162" s="95"/>
      <c r="BO162" s="95"/>
      <c r="BP162" s="95"/>
      <c r="BQ162" s="95"/>
      <c r="BR162" s="95"/>
      <c r="BS162" s="95"/>
      <c r="BT162" s="95"/>
      <c r="BU162" s="95"/>
      <c r="BV162" s="95"/>
      <c r="BW162" s="95"/>
      <c r="BX162" s="95"/>
      <c r="BY162" s="95"/>
      <c r="BZ162" s="95"/>
      <c r="CA162" s="95"/>
      <c r="CB162" s="95"/>
      <c r="CC162" s="95"/>
      <c r="CD162" s="95"/>
      <c r="CE162" s="95"/>
      <c r="CF162" s="95"/>
      <c r="CG162" s="95"/>
      <c r="CH162" s="95"/>
      <c r="CI162" s="95"/>
      <c r="CJ162" s="95"/>
      <c r="CK162" s="95"/>
      <c r="CL162" s="95"/>
      <c r="CM162" s="95"/>
      <c r="CN162" s="95"/>
      <c r="CO162" s="95"/>
      <c r="CP162" s="95"/>
      <c r="CQ162" s="95"/>
      <c r="CR162" s="95"/>
      <c r="CS162" s="95"/>
      <c r="CT162" s="95"/>
      <c r="CU162" s="95"/>
      <c r="CV162" s="95"/>
      <c r="CW162" s="95"/>
      <c r="CX162" s="95"/>
      <c r="CY162" s="95"/>
      <c r="CZ162" s="95"/>
      <c r="DA162" s="95"/>
      <c r="DB162" s="95"/>
      <c r="DC162" s="95"/>
      <c r="DD162" s="95"/>
      <c r="DE162" s="95"/>
      <c r="DF162" s="95"/>
      <c r="DG162" s="95"/>
      <c r="DH162" s="95"/>
      <c r="DI162" s="95"/>
      <c r="DJ162" s="95"/>
      <c r="DK162" s="95"/>
      <c r="DL162" s="95"/>
      <c r="DM162" s="95"/>
      <c r="DN162" s="95"/>
      <c r="DO162" s="95"/>
      <c r="DP162" s="95"/>
      <c r="DQ162" s="95"/>
    </row>
    <row r="163" spans="21:121" s="94" customFormat="1" hidden="1">
      <c r="U163" s="95"/>
      <c r="V163" s="95"/>
      <c r="W163" s="95"/>
      <c r="X163" s="95"/>
      <c r="Y163" s="95"/>
      <c r="Z163" s="95"/>
      <c r="AA163" s="95"/>
      <c r="AB163" s="102">
        <f t="shared" si="13"/>
        <v>114</v>
      </c>
      <c r="AC163" s="134">
        <v>20</v>
      </c>
      <c r="AD163" s="136"/>
      <c r="AM163" s="95"/>
      <c r="AN163" s="95"/>
      <c r="AO163" s="95"/>
      <c r="AP163" s="95"/>
      <c r="AQ163" s="95"/>
      <c r="AR163" s="95"/>
      <c r="AS163" s="95"/>
      <c r="AT163" s="95"/>
      <c r="AU163" s="95"/>
      <c r="AV163" s="95"/>
      <c r="AW163" s="95"/>
      <c r="AX163" s="95"/>
      <c r="AY163" s="95"/>
      <c r="AZ163" s="95"/>
      <c r="BA163" s="95"/>
      <c r="BB163" s="95"/>
      <c r="BC163" s="95"/>
      <c r="BD163" s="95"/>
      <c r="BE163" s="95"/>
      <c r="BF163" s="95"/>
      <c r="BG163" s="95"/>
      <c r="BH163" s="95"/>
      <c r="BI163" s="95"/>
      <c r="BJ163" s="95"/>
      <c r="BK163" s="95"/>
      <c r="BL163" s="95"/>
      <c r="BM163" s="95"/>
      <c r="BN163" s="95"/>
      <c r="BO163" s="95"/>
      <c r="BP163" s="95"/>
      <c r="BQ163" s="95"/>
      <c r="BR163" s="95"/>
      <c r="BS163" s="95"/>
      <c r="BT163" s="95"/>
      <c r="BU163" s="95"/>
      <c r="BV163" s="95"/>
      <c r="BW163" s="95"/>
      <c r="BX163" s="95"/>
      <c r="BY163" s="95"/>
      <c r="BZ163" s="95"/>
      <c r="CA163" s="95"/>
      <c r="CB163" s="95"/>
      <c r="CC163" s="95"/>
      <c r="CD163" s="95"/>
      <c r="CE163" s="95"/>
      <c r="CF163" s="95"/>
      <c r="CG163" s="95"/>
      <c r="CH163" s="95"/>
      <c r="CI163" s="95"/>
      <c r="CJ163" s="95"/>
      <c r="CK163" s="95"/>
      <c r="CL163" s="95"/>
      <c r="CM163" s="95"/>
      <c r="CN163" s="95"/>
      <c r="CO163" s="95"/>
      <c r="CP163" s="95"/>
      <c r="CQ163" s="95"/>
      <c r="CR163" s="95"/>
      <c r="CS163" s="95"/>
      <c r="CT163" s="95"/>
      <c r="CU163" s="95"/>
      <c r="CV163" s="95"/>
      <c r="CW163" s="95"/>
      <c r="CX163" s="95"/>
      <c r="CY163" s="95"/>
      <c r="CZ163" s="95"/>
      <c r="DA163" s="95"/>
      <c r="DB163" s="95"/>
      <c r="DC163" s="95"/>
      <c r="DD163" s="95"/>
      <c r="DE163" s="95"/>
      <c r="DF163" s="95"/>
      <c r="DG163" s="95"/>
      <c r="DH163" s="95"/>
      <c r="DI163" s="95"/>
      <c r="DJ163" s="95"/>
      <c r="DK163" s="95"/>
      <c r="DL163" s="95"/>
      <c r="DM163" s="95"/>
      <c r="DN163" s="95"/>
      <c r="DO163" s="95"/>
      <c r="DP163" s="95"/>
      <c r="DQ163" s="95"/>
    </row>
    <row r="164" spans="21:121" s="94" customFormat="1" hidden="1">
      <c r="U164" s="95"/>
      <c r="V164" s="95"/>
      <c r="W164" s="95"/>
      <c r="X164" s="95"/>
      <c r="Y164" s="95"/>
      <c r="Z164" s="95"/>
      <c r="AA164" s="95"/>
      <c r="AB164" s="102">
        <f t="shared" si="13"/>
        <v>115</v>
      </c>
      <c r="AC164" s="134">
        <v>20</v>
      </c>
      <c r="AD164" s="136"/>
      <c r="AM164" s="95"/>
      <c r="AN164" s="95"/>
      <c r="AO164" s="95"/>
      <c r="AP164" s="95"/>
      <c r="AQ164" s="95"/>
      <c r="AR164" s="95"/>
      <c r="AS164" s="95"/>
      <c r="AT164" s="95"/>
      <c r="AU164" s="95"/>
      <c r="AV164" s="95"/>
      <c r="AW164" s="95"/>
      <c r="AX164" s="95"/>
      <c r="AY164" s="95"/>
      <c r="AZ164" s="95"/>
      <c r="BA164" s="95"/>
      <c r="BB164" s="95"/>
      <c r="BC164" s="95"/>
      <c r="BD164" s="95"/>
      <c r="BE164" s="95"/>
      <c r="BF164" s="95"/>
      <c r="BG164" s="95"/>
      <c r="BH164" s="95"/>
      <c r="BI164" s="95"/>
      <c r="BJ164" s="95"/>
      <c r="BK164" s="95"/>
      <c r="BL164" s="95"/>
      <c r="BM164" s="95"/>
      <c r="BN164" s="95"/>
      <c r="BO164" s="95"/>
      <c r="BP164" s="95"/>
      <c r="BQ164" s="95"/>
      <c r="BR164" s="95"/>
      <c r="BS164" s="95"/>
      <c r="BT164" s="95"/>
      <c r="BU164" s="95"/>
      <c r="BV164" s="95"/>
      <c r="BW164" s="95"/>
      <c r="BX164" s="95"/>
      <c r="BY164" s="95"/>
      <c r="BZ164" s="95"/>
      <c r="CA164" s="95"/>
      <c r="CB164" s="95"/>
      <c r="CC164" s="95"/>
      <c r="CD164" s="95"/>
      <c r="CE164" s="95"/>
      <c r="CF164" s="95"/>
      <c r="CG164" s="95"/>
      <c r="CH164" s="95"/>
      <c r="CI164" s="95"/>
      <c r="CJ164" s="95"/>
      <c r="CK164" s="95"/>
      <c r="CL164" s="95"/>
      <c r="CM164" s="95"/>
      <c r="CN164" s="95"/>
      <c r="CO164" s="95"/>
      <c r="CP164" s="95"/>
      <c r="CQ164" s="95"/>
      <c r="CR164" s="95"/>
      <c r="CS164" s="95"/>
      <c r="CT164" s="95"/>
      <c r="CU164" s="95"/>
      <c r="CV164" s="95"/>
      <c r="CW164" s="95"/>
      <c r="CX164" s="95"/>
      <c r="CY164" s="95"/>
      <c r="CZ164" s="95"/>
      <c r="DA164" s="95"/>
      <c r="DB164" s="95"/>
      <c r="DC164" s="95"/>
      <c r="DD164" s="95"/>
      <c r="DE164" s="95"/>
      <c r="DF164" s="95"/>
      <c r="DG164" s="95"/>
      <c r="DH164" s="95"/>
      <c r="DI164" s="95"/>
      <c r="DJ164" s="95"/>
      <c r="DK164" s="95"/>
      <c r="DL164" s="95"/>
      <c r="DM164" s="95"/>
      <c r="DN164" s="95"/>
      <c r="DO164" s="95"/>
      <c r="DP164" s="95"/>
      <c r="DQ164" s="95"/>
    </row>
    <row r="165" spans="21:121" s="94" customFormat="1" hidden="1">
      <c r="U165" s="95"/>
      <c r="V165" s="95"/>
      <c r="W165" s="95"/>
      <c r="X165" s="95"/>
      <c r="Y165" s="95"/>
      <c r="Z165" s="95"/>
      <c r="AA165" s="95"/>
      <c r="AB165" s="102">
        <f t="shared" si="13"/>
        <v>116</v>
      </c>
      <c r="AC165" s="134">
        <v>20</v>
      </c>
      <c r="AD165" s="136"/>
      <c r="AM165" s="95"/>
      <c r="AN165" s="95"/>
      <c r="AO165" s="95"/>
      <c r="AP165" s="95"/>
      <c r="AQ165" s="95"/>
      <c r="AR165" s="95"/>
      <c r="AS165" s="95"/>
      <c r="AT165" s="95"/>
      <c r="AU165" s="95"/>
      <c r="AV165" s="95"/>
      <c r="AW165" s="95"/>
      <c r="AX165" s="95"/>
      <c r="AY165" s="95"/>
      <c r="AZ165" s="95"/>
      <c r="BA165" s="95"/>
      <c r="BB165" s="95"/>
      <c r="BC165" s="95"/>
      <c r="BD165" s="95"/>
      <c r="BE165" s="95"/>
      <c r="BF165" s="95"/>
      <c r="BG165" s="95"/>
      <c r="BH165" s="95"/>
      <c r="BI165" s="95"/>
      <c r="BJ165" s="95"/>
      <c r="BK165" s="95"/>
      <c r="BL165" s="95"/>
      <c r="BM165" s="95"/>
      <c r="BN165" s="95"/>
      <c r="BO165" s="95"/>
      <c r="BP165" s="95"/>
      <c r="BQ165" s="95"/>
      <c r="BR165" s="95"/>
      <c r="BS165" s="95"/>
      <c r="BT165" s="95"/>
      <c r="BU165" s="95"/>
      <c r="BV165" s="95"/>
      <c r="BW165" s="95"/>
      <c r="BX165" s="95"/>
      <c r="BY165" s="95"/>
      <c r="BZ165" s="95"/>
      <c r="CA165" s="95"/>
      <c r="CB165" s="95"/>
      <c r="CC165" s="95"/>
      <c r="CD165" s="95"/>
      <c r="CE165" s="95"/>
      <c r="CF165" s="95"/>
      <c r="CG165" s="95"/>
      <c r="CH165" s="95"/>
      <c r="CI165" s="95"/>
      <c r="CJ165" s="95"/>
      <c r="CK165" s="95"/>
      <c r="CL165" s="95"/>
      <c r="CM165" s="95"/>
      <c r="CN165" s="95"/>
      <c r="CO165" s="95"/>
      <c r="CP165" s="95"/>
      <c r="CQ165" s="95"/>
      <c r="CR165" s="95"/>
      <c r="CS165" s="95"/>
      <c r="CT165" s="95"/>
      <c r="CU165" s="95"/>
      <c r="CV165" s="95"/>
      <c r="CW165" s="95"/>
      <c r="CX165" s="95"/>
      <c r="CY165" s="95"/>
      <c r="CZ165" s="95"/>
      <c r="DA165" s="95"/>
      <c r="DB165" s="95"/>
      <c r="DC165" s="95"/>
      <c r="DD165" s="95"/>
      <c r="DE165" s="95"/>
      <c r="DF165" s="95"/>
      <c r="DG165" s="95"/>
      <c r="DH165" s="95"/>
      <c r="DI165" s="95"/>
      <c r="DJ165" s="95"/>
      <c r="DK165" s="95"/>
      <c r="DL165" s="95"/>
      <c r="DM165" s="95"/>
      <c r="DN165" s="95"/>
      <c r="DO165" s="95"/>
      <c r="DP165" s="95"/>
      <c r="DQ165" s="95"/>
    </row>
    <row r="166" spans="21:121" s="94" customFormat="1" hidden="1">
      <c r="U166" s="95"/>
      <c r="V166" s="95"/>
      <c r="W166" s="95"/>
      <c r="X166" s="95"/>
      <c r="Y166" s="95"/>
      <c r="Z166" s="95"/>
      <c r="AA166" s="95"/>
      <c r="AB166" s="102">
        <f t="shared" si="13"/>
        <v>117</v>
      </c>
      <c r="AC166" s="134">
        <v>20</v>
      </c>
      <c r="AD166" s="136"/>
      <c r="AM166" s="95"/>
      <c r="AN166" s="95"/>
      <c r="AO166" s="95"/>
      <c r="AP166" s="95"/>
      <c r="AQ166" s="95"/>
      <c r="AR166" s="95"/>
      <c r="AS166" s="95"/>
      <c r="AT166" s="95"/>
      <c r="AU166" s="95"/>
      <c r="AV166" s="95"/>
      <c r="AW166" s="95"/>
      <c r="AX166" s="95"/>
      <c r="AY166" s="95"/>
      <c r="AZ166" s="95"/>
      <c r="BA166" s="95"/>
      <c r="BB166" s="95"/>
      <c r="BC166" s="95"/>
      <c r="BD166" s="95"/>
      <c r="BE166" s="95"/>
      <c r="BF166" s="95"/>
      <c r="BG166" s="95"/>
      <c r="BH166" s="95"/>
      <c r="BI166" s="95"/>
      <c r="BJ166" s="95"/>
      <c r="BK166" s="95"/>
      <c r="BL166" s="95"/>
      <c r="BM166" s="95"/>
      <c r="BN166" s="95"/>
      <c r="BO166" s="95"/>
      <c r="BP166" s="95"/>
      <c r="BQ166" s="95"/>
      <c r="BR166" s="95"/>
      <c r="BS166" s="95"/>
      <c r="BT166" s="95"/>
      <c r="BU166" s="95"/>
      <c r="BV166" s="95"/>
      <c r="BW166" s="95"/>
      <c r="BX166" s="95"/>
      <c r="BY166" s="95"/>
      <c r="BZ166" s="95"/>
      <c r="CA166" s="95"/>
      <c r="CB166" s="95"/>
      <c r="CC166" s="95"/>
      <c r="CD166" s="95"/>
      <c r="CE166" s="95"/>
      <c r="CF166" s="95"/>
      <c r="CG166" s="95"/>
      <c r="CH166" s="95"/>
      <c r="CI166" s="95"/>
      <c r="CJ166" s="95"/>
      <c r="CK166" s="95"/>
      <c r="CL166" s="95"/>
      <c r="CM166" s="95"/>
      <c r="CN166" s="95"/>
      <c r="CO166" s="95"/>
      <c r="CP166" s="95"/>
      <c r="CQ166" s="95"/>
      <c r="CR166" s="95"/>
      <c r="CS166" s="95"/>
      <c r="CT166" s="95"/>
      <c r="CU166" s="95"/>
      <c r="CV166" s="95"/>
      <c r="CW166" s="95"/>
      <c r="CX166" s="95"/>
      <c r="CY166" s="95"/>
      <c r="CZ166" s="95"/>
      <c r="DA166" s="95"/>
      <c r="DB166" s="95"/>
      <c r="DC166" s="95"/>
      <c r="DD166" s="95"/>
      <c r="DE166" s="95"/>
      <c r="DF166" s="95"/>
      <c r="DG166" s="95"/>
      <c r="DH166" s="95"/>
      <c r="DI166" s="95"/>
      <c r="DJ166" s="95"/>
      <c r="DK166" s="95"/>
      <c r="DL166" s="95"/>
      <c r="DM166" s="95"/>
      <c r="DN166" s="95"/>
      <c r="DO166" s="95"/>
      <c r="DP166" s="95"/>
      <c r="DQ166" s="95"/>
    </row>
    <row r="167" spans="21:121" s="94" customFormat="1" hidden="1">
      <c r="U167" s="95"/>
      <c r="V167" s="95"/>
      <c r="W167" s="95"/>
      <c r="X167" s="95"/>
      <c r="Y167" s="95"/>
      <c r="Z167" s="95"/>
      <c r="AA167" s="95"/>
      <c r="AB167" s="102">
        <f t="shared" si="13"/>
        <v>118</v>
      </c>
      <c r="AC167" s="134">
        <v>20</v>
      </c>
      <c r="AD167" s="136"/>
      <c r="AM167" s="95"/>
      <c r="AN167" s="95"/>
      <c r="AO167" s="95"/>
      <c r="AP167" s="95"/>
      <c r="AQ167" s="95"/>
      <c r="AR167" s="95"/>
      <c r="AS167" s="95"/>
      <c r="AT167" s="95"/>
      <c r="AU167" s="95"/>
      <c r="AV167" s="95"/>
      <c r="AW167" s="95"/>
      <c r="AX167" s="95"/>
      <c r="AY167" s="95"/>
      <c r="AZ167" s="95"/>
      <c r="BA167" s="95"/>
      <c r="BB167" s="95"/>
      <c r="BC167" s="95"/>
      <c r="BD167" s="95"/>
      <c r="BE167" s="95"/>
      <c r="BF167" s="95"/>
      <c r="BG167" s="95"/>
      <c r="BH167" s="95"/>
      <c r="BI167" s="95"/>
      <c r="BJ167" s="95"/>
      <c r="BK167" s="95"/>
      <c r="BL167" s="95"/>
      <c r="BM167" s="95"/>
      <c r="BN167" s="95"/>
      <c r="BO167" s="95"/>
      <c r="BP167" s="95"/>
      <c r="BQ167" s="95"/>
      <c r="BR167" s="95"/>
      <c r="BS167" s="95"/>
      <c r="BT167" s="95"/>
      <c r="BU167" s="95"/>
      <c r="BV167" s="95"/>
      <c r="BW167" s="95"/>
      <c r="BX167" s="95"/>
      <c r="BY167" s="95"/>
      <c r="BZ167" s="95"/>
      <c r="CA167" s="95"/>
      <c r="CB167" s="95"/>
      <c r="CC167" s="95"/>
      <c r="CD167" s="95"/>
      <c r="CE167" s="95"/>
      <c r="CF167" s="95"/>
      <c r="CG167" s="95"/>
      <c r="CH167" s="95"/>
      <c r="CI167" s="95"/>
      <c r="CJ167" s="95"/>
      <c r="CK167" s="95"/>
      <c r="CL167" s="95"/>
      <c r="CM167" s="95"/>
      <c r="CN167" s="95"/>
      <c r="CO167" s="95"/>
      <c r="CP167" s="95"/>
      <c r="CQ167" s="95"/>
      <c r="CR167" s="95"/>
      <c r="CS167" s="95"/>
      <c r="CT167" s="95"/>
      <c r="CU167" s="95"/>
      <c r="CV167" s="95"/>
      <c r="CW167" s="95"/>
      <c r="CX167" s="95"/>
      <c r="CY167" s="95"/>
      <c r="CZ167" s="95"/>
      <c r="DA167" s="95"/>
      <c r="DB167" s="95"/>
      <c r="DC167" s="95"/>
      <c r="DD167" s="95"/>
      <c r="DE167" s="95"/>
      <c r="DF167" s="95"/>
      <c r="DG167" s="95"/>
      <c r="DH167" s="95"/>
      <c r="DI167" s="95"/>
      <c r="DJ167" s="95"/>
      <c r="DK167" s="95"/>
      <c r="DL167" s="95"/>
      <c r="DM167" s="95"/>
      <c r="DN167" s="95"/>
      <c r="DO167" s="95"/>
      <c r="DP167" s="95"/>
      <c r="DQ167" s="95"/>
    </row>
    <row r="168" spans="21:121" s="94" customFormat="1" hidden="1">
      <c r="U168" s="95"/>
      <c r="V168" s="95"/>
      <c r="W168" s="95"/>
      <c r="X168" s="95"/>
      <c r="Y168" s="95"/>
      <c r="Z168" s="95"/>
      <c r="AA168" s="95"/>
      <c r="AB168" s="102">
        <f t="shared" si="13"/>
        <v>119</v>
      </c>
      <c r="AC168" s="134">
        <v>20</v>
      </c>
      <c r="AD168" s="136"/>
      <c r="AM168" s="95"/>
      <c r="AN168" s="95"/>
      <c r="AO168" s="95"/>
      <c r="AP168" s="95"/>
      <c r="AQ168" s="95"/>
      <c r="AR168" s="95"/>
      <c r="AS168" s="95"/>
      <c r="AT168" s="95"/>
      <c r="AU168" s="95"/>
      <c r="AV168" s="95"/>
      <c r="AW168" s="95"/>
      <c r="AX168" s="95"/>
      <c r="AY168" s="95"/>
      <c r="AZ168" s="95"/>
      <c r="BA168" s="95"/>
      <c r="BB168" s="95"/>
      <c r="BC168" s="95"/>
      <c r="BD168" s="95"/>
      <c r="BE168" s="95"/>
      <c r="BF168" s="95"/>
      <c r="BG168" s="95"/>
      <c r="BH168" s="95"/>
      <c r="BI168" s="95"/>
      <c r="BJ168" s="95"/>
      <c r="BK168" s="95"/>
      <c r="BL168" s="95"/>
      <c r="BM168" s="95"/>
      <c r="BN168" s="95"/>
      <c r="BO168" s="95"/>
      <c r="BP168" s="95"/>
      <c r="BQ168" s="95"/>
      <c r="BR168" s="95"/>
      <c r="BS168" s="95"/>
      <c r="BT168" s="95"/>
      <c r="BU168" s="95"/>
      <c r="BV168" s="95"/>
      <c r="BW168" s="95"/>
      <c r="BX168" s="95"/>
      <c r="BY168" s="95"/>
      <c r="BZ168" s="95"/>
      <c r="CA168" s="95"/>
      <c r="CB168" s="95"/>
      <c r="CC168" s="95"/>
      <c r="CD168" s="95"/>
      <c r="CE168" s="95"/>
      <c r="CF168" s="95"/>
      <c r="CG168" s="95"/>
      <c r="CH168" s="95"/>
      <c r="CI168" s="95"/>
      <c r="CJ168" s="95"/>
      <c r="CK168" s="95"/>
      <c r="CL168" s="95"/>
      <c r="CM168" s="95"/>
      <c r="CN168" s="95"/>
      <c r="CO168" s="95"/>
      <c r="CP168" s="95"/>
      <c r="CQ168" s="95"/>
      <c r="CR168" s="95"/>
      <c r="CS168" s="95"/>
      <c r="CT168" s="95"/>
      <c r="CU168" s="95"/>
      <c r="CV168" s="95"/>
      <c r="CW168" s="95"/>
      <c r="CX168" s="95"/>
      <c r="CY168" s="95"/>
      <c r="CZ168" s="95"/>
      <c r="DA168" s="95"/>
      <c r="DB168" s="95"/>
      <c r="DC168" s="95"/>
      <c r="DD168" s="95"/>
      <c r="DE168" s="95"/>
      <c r="DF168" s="95"/>
      <c r="DG168" s="95"/>
      <c r="DH168" s="95"/>
      <c r="DI168" s="95"/>
      <c r="DJ168" s="95"/>
      <c r="DK168" s="95"/>
      <c r="DL168" s="95"/>
      <c r="DM168" s="95"/>
      <c r="DN168" s="95"/>
      <c r="DO168" s="95"/>
      <c r="DP168" s="95"/>
      <c r="DQ168" s="95"/>
    </row>
    <row r="169" spans="21:121" s="94" customFormat="1" hidden="1">
      <c r="U169" s="95"/>
      <c r="V169" s="95"/>
      <c r="W169" s="95"/>
      <c r="X169" s="95"/>
      <c r="Y169" s="95"/>
      <c r="Z169" s="95"/>
      <c r="AA169" s="95"/>
      <c r="AB169" s="102">
        <f t="shared" si="13"/>
        <v>120</v>
      </c>
      <c r="AC169" s="134">
        <v>20</v>
      </c>
      <c r="AD169" s="136"/>
      <c r="AM169" s="95"/>
      <c r="AN169" s="95"/>
      <c r="AO169" s="95"/>
      <c r="AP169" s="95"/>
      <c r="AQ169" s="95"/>
      <c r="AR169" s="95"/>
      <c r="AS169" s="95"/>
      <c r="AT169" s="95"/>
      <c r="AU169" s="95"/>
      <c r="AV169" s="95"/>
      <c r="AW169" s="95"/>
      <c r="AX169" s="95"/>
      <c r="AY169" s="95"/>
      <c r="AZ169" s="95"/>
      <c r="BA169" s="95"/>
      <c r="BB169" s="95"/>
      <c r="BC169" s="95"/>
      <c r="BD169" s="95"/>
      <c r="BE169" s="95"/>
      <c r="BF169" s="95"/>
      <c r="BG169" s="95"/>
      <c r="BH169" s="95"/>
      <c r="BI169" s="95"/>
      <c r="BJ169" s="95"/>
      <c r="BK169" s="95"/>
      <c r="BL169" s="95"/>
      <c r="BM169" s="95"/>
      <c r="BN169" s="95"/>
      <c r="BO169" s="95"/>
      <c r="BP169" s="95"/>
      <c r="BQ169" s="95"/>
      <c r="BR169" s="95"/>
      <c r="BS169" s="95"/>
      <c r="BT169" s="95"/>
      <c r="BU169" s="95"/>
      <c r="BV169" s="95"/>
      <c r="BW169" s="95"/>
      <c r="BX169" s="95"/>
      <c r="BY169" s="95"/>
      <c r="BZ169" s="95"/>
      <c r="CA169" s="95"/>
      <c r="CB169" s="95"/>
      <c r="CC169" s="95"/>
      <c r="CD169" s="95"/>
      <c r="CE169" s="95"/>
      <c r="CF169" s="95"/>
      <c r="CG169" s="95"/>
      <c r="CH169" s="95"/>
      <c r="CI169" s="95"/>
      <c r="CJ169" s="95"/>
      <c r="CK169" s="95"/>
      <c r="CL169" s="95"/>
      <c r="CM169" s="95"/>
      <c r="CN169" s="95"/>
      <c r="CO169" s="95"/>
      <c r="CP169" s="95"/>
      <c r="CQ169" s="95"/>
      <c r="CR169" s="95"/>
      <c r="CS169" s="95"/>
      <c r="CT169" s="95"/>
      <c r="CU169" s="95"/>
      <c r="CV169" s="95"/>
      <c r="CW169" s="95"/>
      <c r="CX169" s="95"/>
      <c r="CY169" s="95"/>
      <c r="CZ169" s="95"/>
      <c r="DA169" s="95"/>
      <c r="DB169" s="95"/>
      <c r="DC169" s="95"/>
      <c r="DD169" s="95"/>
      <c r="DE169" s="95"/>
      <c r="DF169" s="95"/>
      <c r="DG169" s="95"/>
      <c r="DH169" s="95"/>
      <c r="DI169" s="95"/>
      <c r="DJ169" s="95"/>
      <c r="DK169" s="95"/>
      <c r="DL169" s="95"/>
      <c r="DM169" s="95"/>
      <c r="DN169" s="95"/>
      <c r="DO169" s="95"/>
      <c r="DP169" s="95"/>
      <c r="DQ169" s="95"/>
    </row>
    <row r="170" spans="21:121" s="94" customFormat="1" hidden="1">
      <c r="U170" s="95"/>
      <c r="V170" s="95"/>
      <c r="W170" s="95"/>
      <c r="X170" s="95"/>
      <c r="Y170" s="95"/>
      <c r="Z170" s="95"/>
      <c r="AA170" s="95"/>
      <c r="AB170" s="102">
        <f t="shared" si="13"/>
        <v>121</v>
      </c>
      <c r="AC170" s="134">
        <v>20</v>
      </c>
      <c r="AD170" s="136"/>
      <c r="AM170" s="95"/>
      <c r="AN170" s="95"/>
      <c r="AO170" s="95"/>
      <c r="AP170" s="95"/>
      <c r="AQ170" s="95"/>
      <c r="AR170" s="95"/>
      <c r="AS170" s="95"/>
      <c r="AT170" s="95"/>
      <c r="AU170" s="95"/>
      <c r="AV170" s="95"/>
      <c r="AW170" s="95"/>
      <c r="AX170" s="95"/>
      <c r="AY170" s="95"/>
      <c r="AZ170" s="95"/>
      <c r="BA170" s="95"/>
      <c r="BB170" s="95"/>
      <c r="BC170" s="95"/>
      <c r="BD170" s="95"/>
      <c r="BE170" s="95"/>
      <c r="BF170" s="95"/>
      <c r="BG170" s="95"/>
      <c r="BH170" s="95"/>
      <c r="BI170" s="95"/>
      <c r="BJ170" s="95"/>
      <c r="BK170" s="95"/>
      <c r="BL170" s="95"/>
      <c r="BM170" s="95"/>
      <c r="BN170" s="95"/>
      <c r="BO170" s="95"/>
      <c r="BP170" s="95"/>
      <c r="BQ170" s="95"/>
      <c r="BR170" s="95"/>
      <c r="BS170" s="95"/>
      <c r="BT170" s="95"/>
      <c r="BU170" s="95"/>
      <c r="BV170" s="95"/>
      <c r="BW170" s="95"/>
      <c r="BX170" s="95"/>
      <c r="BY170" s="95"/>
      <c r="BZ170" s="95"/>
      <c r="CA170" s="95"/>
      <c r="CB170" s="95"/>
      <c r="CC170" s="95"/>
      <c r="CD170" s="95"/>
      <c r="CE170" s="95"/>
      <c r="CF170" s="95"/>
      <c r="CG170" s="95"/>
      <c r="CH170" s="95"/>
      <c r="CI170" s="95"/>
      <c r="CJ170" s="95"/>
      <c r="CK170" s="95"/>
      <c r="CL170" s="95"/>
      <c r="CM170" s="95"/>
      <c r="CN170" s="95"/>
      <c r="CO170" s="95"/>
      <c r="CP170" s="95"/>
      <c r="CQ170" s="95"/>
      <c r="CR170" s="95"/>
      <c r="CS170" s="95"/>
      <c r="CT170" s="95"/>
      <c r="CU170" s="95"/>
      <c r="CV170" s="95"/>
      <c r="CW170" s="95"/>
      <c r="CX170" s="95"/>
      <c r="CY170" s="95"/>
      <c r="CZ170" s="95"/>
      <c r="DA170" s="95"/>
      <c r="DB170" s="95"/>
      <c r="DC170" s="95"/>
      <c r="DD170" s="95"/>
      <c r="DE170" s="95"/>
      <c r="DF170" s="95"/>
      <c r="DG170" s="95"/>
      <c r="DH170" s="95"/>
      <c r="DI170" s="95"/>
      <c r="DJ170" s="95"/>
      <c r="DK170" s="95"/>
      <c r="DL170" s="95"/>
      <c r="DM170" s="95"/>
      <c r="DN170" s="95"/>
      <c r="DO170" s="95"/>
      <c r="DP170" s="95"/>
      <c r="DQ170" s="95"/>
    </row>
    <row r="171" spans="21:121" s="94" customFormat="1" hidden="1">
      <c r="U171" s="95"/>
      <c r="V171" s="95"/>
      <c r="W171" s="95"/>
      <c r="X171" s="95"/>
      <c r="Y171" s="95"/>
      <c r="Z171" s="95"/>
      <c r="AA171" s="95"/>
      <c r="AB171" s="102">
        <f t="shared" si="13"/>
        <v>122</v>
      </c>
      <c r="AC171" s="134">
        <v>20</v>
      </c>
      <c r="AD171" s="136"/>
      <c r="AM171" s="95"/>
      <c r="AN171" s="95"/>
      <c r="AO171" s="95"/>
      <c r="AP171" s="95"/>
      <c r="AQ171" s="95"/>
      <c r="AR171" s="95"/>
      <c r="AS171" s="95"/>
      <c r="AT171" s="95"/>
      <c r="AU171" s="95"/>
      <c r="AV171" s="95"/>
      <c r="AW171" s="95"/>
      <c r="AX171" s="95"/>
      <c r="AY171" s="95"/>
      <c r="AZ171" s="95"/>
      <c r="BA171" s="95"/>
      <c r="BB171" s="95"/>
      <c r="BC171" s="95"/>
      <c r="BD171" s="95"/>
      <c r="BE171" s="95"/>
      <c r="BF171" s="95"/>
      <c r="BG171" s="95"/>
      <c r="BH171" s="95"/>
      <c r="BI171" s="95"/>
      <c r="BJ171" s="95"/>
      <c r="BK171" s="95"/>
      <c r="BL171" s="95"/>
      <c r="BM171" s="95"/>
      <c r="BN171" s="95"/>
      <c r="BO171" s="95"/>
      <c r="BP171" s="95"/>
      <c r="BQ171" s="95"/>
      <c r="BR171" s="95"/>
      <c r="BS171" s="95"/>
      <c r="BT171" s="95"/>
      <c r="BU171" s="95"/>
      <c r="BV171" s="95"/>
      <c r="BW171" s="95"/>
      <c r="BX171" s="95"/>
      <c r="BY171" s="95"/>
      <c r="BZ171" s="95"/>
      <c r="CA171" s="95"/>
      <c r="CB171" s="95"/>
      <c r="CC171" s="95"/>
      <c r="CD171" s="95"/>
      <c r="CE171" s="95"/>
      <c r="CF171" s="95"/>
      <c r="CG171" s="95"/>
      <c r="CH171" s="95"/>
      <c r="CI171" s="95"/>
      <c r="CJ171" s="95"/>
      <c r="CK171" s="95"/>
      <c r="CL171" s="95"/>
      <c r="CM171" s="95"/>
      <c r="CN171" s="95"/>
      <c r="CO171" s="95"/>
      <c r="CP171" s="95"/>
      <c r="CQ171" s="95"/>
      <c r="CR171" s="95"/>
      <c r="CS171" s="95"/>
      <c r="CT171" s="95"/>
      <c r="CU171" s="95"/>
      <c r="CV171" s="95"/>
      <c r="CW171" s="95"/>
      <c r="CX171" s="95"/>
      <c r="CY171" s="95"/>
      <c r="CZ171" s="95"/>
      <c r="DA171" s="95"/>
      <c r="DB171" s="95"/>
      <c r="DC171" s="95"/>
      <c r="DD171" s="95"/>
      <c r="DE171" s="95"/>
      <c r="DF171" s="95"/>
      <c r="DG171" s="95"/>
      <c r="DH171" s="95"/>
      <c r="DI171" s="95"/>
      <c r="DJ171" s="95"/>
      <c r="DK171" s="95"/>
      <c r="DL171" s="95"/>
      <c r="DM171" s="95"/>
      <c r="DN171" s="95"/>
      <c r="DO171" s="95"/>
      <c r="DP171" s="95"/>
      <c r="DQ171" s="95"/>
    </row>
    <row r="172" spans="21:121" s="94" customFormat="1" hidden="1">
      <c r="U172" s="95"/>
      <c r="V172" s="95"/>
      <c r="W172" s="95"/>
      <c r="X172" s="95"/>
      <c r="Y172" s="95"/>
      <c r="Z172" s="95"/>
      <c r="AA172" s="95"/>
      <c r="AB172" s="102">
        <f t="shared" si="13"/>
        <v>123</v>
      </c>
      <c r="AC172" s="134">
        <v>20</v>
      </c>
      <c r="AD172" s="136"/>
      <c r="AM172" s="95"/>
      <c r="AN172" s="95"/>
      <c r="AO172" s="95"/>
      <c r="AP172" s="95"/>
      <c r="AQ172" s="95"/>
      <c r="AR172" s="95"/>
      <c r="AS172" s="95"/>
      <c r="AT172" s="95"/>
      <c r="AU172" s="95"/>
      <c r="AV172" s="95"/>
      <c r="AW172" s="95"/>
      <c r="AX172" s="95"/>
      <c r="AY172" s="95"/>
      <c r="AZ172" s="95"/>
      <c r="BA172" s="95"/>
      <c r="BB172" s="95"/>
      <c r="BC172" s="95"/>
      <c r="BD172" s="95"/>
      <c r="BE172" s="95"/>
      <c r="BF172" s="95"/>
      <c r="BG172" s="95"/>
      <c r="BH172" s="95"/>
      <c r="BI172" s="95"/>
      <c r="BJ172" s="95"/>
      <c r="BK172" s="95"/>
      <c r="BL172" s="95"/>
      <c r="BM172" s="95"/>
      <c r="BN172" s="95"/>
      <c r="BO172" s="95"/>
      <c r="BP172" s="95"/>
      <c r="BQ172" s="95"/>
      <c r="BR172" s="95"/>
      <c r="BS172" s="95"/>
      <c r="BT172" s="95"/>
      <c r="BU172" s="95"/>
      <c r="BV172" s="95"/>
      <c r="BW172" s="95"/>
      <c r="BX172" s="95"/>
      <c r="BY172" s="95"/>
      <c r="BZ172" s="95"/>
      <c r="CA172" s="95"/>
      <c r="CB172" s="95"/>
      <c r="CC172" s="95"/>
      <c r="CD172" s="95"/>
      <c r="CE172" s="95"/>
      <c r="CF172" s="95"/>
      <c r="CG172" s="95"/>
      <c r="CH172" s="95"/>
      <c r="CI172" s="95"/>
      <c r="CJ172" s="95"/>
      <c r="CK172" s="95"/>
      <c r="CL172" s="95"/>
      <c r="CM172" s="95"/>
      <c r="CN172" s="95"/>
      <c r="CO172" s="95"/>
      <c r="CP172" s="95"/>
      <c r="CQ172" s="95"/>
      <c r="CR172" s="95"/>
      <c r="CS172" s="95"/>
      <c r="CT172" s="95"/>
      <c r="CU172" s="95"/>
      <c r="CV172" s="95"/>
      <c r="CW172" s="95"/>
      <c r="CX172" s="95"/>
      <c r="CY172" s="95"/>
      <c r="CZ172" s="95"/>
      <c r="DA172" s="95"/>
      <c r="DB172" s="95"/>
      <c r="DC172" s="95"/>
      <c r="DD172" s="95"/>
      <c r="DE172" s="95"/>
      <c r="DF172" s="95"/>
      <c r="DG172" s="95"/>
      <c r="DH172" s="95"/>
      <c r="DI172" s="95"/>
      <c r="DJ172" s="95"/>
      <c r="DK172" s="95"/>
      <c r="DL172" s="95"/>
      <c r="DM172" s="95"/>
      <c r="DN172" s="95"/>
      <c r="DO172" s="95"/>
      <c r="DP172" s="95"/>
      <c r="DQ172" s="95"/>
    </row>
    <row r="173" spans="21:121" s="94" customFormat="1" hidden="1">
      <c r="U173" s="95"/>
      <c r="V173" s="95"/>
      <c r="W173" s="95"/>
      <c r="X173" s="95"/>
      <c r="Y173" s="95"/>
      <c r="Z173" s="95"/>
      <c r="AA173" s="95"/>
      <c r="AB173" s="102">
        <f t="shared" si="13"/>
        <v>124</v>
      </c>
      <c r="AC173" s="134">
        <v>20</v>
      </c>
      <c r="AD173" s="136"/>
      <c r="AM173" s="95"/>
      <c r="AN173" s="95"/>
      <c r="AO173" s="95"/>
      <c r="AP173" s="95"/>
      <c r="AQ173" s="95"/>
      <c r="AR173" s="95"/>
      <c r="AS173" s="95"/>
      <c r="AT173" s="95"/>
      <c r="AU173" s="95"/>
      <c r="AV173" s="95"/>
      <c r="AW173" s="95"/>
      <c r="AX173" s="95"/>
      <c r="AY173" s="95"/>
      <c r="AZ173" s="95"/>
      <c r="BA173" s="95"/>
      <c r="BB173" s="95"/>
      <c r="BC173" s="95"/>
      <c r="BD173" s="95"/>
      <c r="BE173" s="95"/>
      <c r="BF173" s="95"/>
      <c r="BG173" s="95"/>
      <c r="BH173" s="95"/>
      <c r="BI173" s="95"/>
      <c r="BJ173" s="95"/>
      <c r="BK173" s="95"/>
      <c r="BL173" s="95"/>
      <c r="BM173" s="95"/>
      <c r="BN173" s="95"/>
      <c r="BO173" s="95"/>
      <c r="BP173" s="95"/>
      <c r="BQ173" s="95"/>
      <c r="BR173" s="95"/>
      <c r="BS173" s="95"/>
      <c r="BT173" s="95"/>
      <c r="BU173" s="95"/>
      <c r="BV173" s="95"/>
      <c r="BW173" s="95"/>
      <c r="BX173" s="95"/>
      <c r="BY173" s="95"/>
      <c r="BZ173" s="95"/>
      <c r="CA173" s="95"/>
      <c r="CB173" s="95"/>
      <c r="CC173" s="95"/>
      <c r="CD173" s="95"/>
      <c r="CE173" s="95"/>
      <c r="CF173" s="95"/>
      <c r="CG173" s="95"/>
      <c r="CH173" s="95"/>
      <c r="CI173" s="95"/>
      <c r="CJ173" s="95"/>
      <c r="CK173" s="95"/>
      <c r="CL173" s="95"/>
      <c r="CM173" s="95"/>
      <c r="CN173" s="95"/>
      <c r="CO173" s="95"/>
      <c r="CP173" s="95"/>
      <c r="CQ173" s="95"/>
      <c r="CR173" s="95"/>
      <c r="CS173" s="95"/>
      <c r="CT173" s="95"/>
      <c r="CU173" s="95"/>
      <c r="CV173" s="95"/>
      <c r="CW173" s="95"/>
      <c r="CX173" s="95"/>
      <c r="CY173" s="95"/>
      <c r="CZ173" s="95"/>
      <c r="DA173" s="95"/>
      <c r="DB173" s="95"/>
      <c r="DC173" s="95"/>
      <c r="DD173" s="95"/>
      <c r="DE173" s="95"/>
      <c r="DF173" s="95"/>
      <c r="DG173" s="95"/>
      <c r="DH173" s="95"/>
      <c r="DI173" s="95"/>
      <c r="DJ173" s="95"/>
      <c r="DK173" s="95"/>
      <c r="DL173" s="95"/>
      <c r="DM173" s="95"/>
      <c r="DN173" s="95"/>
      <c r="DO173" s="95"/>
      <c r="DP173" s="95"/>
      <c r="DQ173" s="95"/>
    </row>
    <row r="174" spans="21:121" s="94" customFormat="1" hidden="1">
      <c r="U174" s="95"/>
      <c r="V174" s="95"/>
      <c r="W174" s="95"/>
      <c r="X174" s="95"/>
      <c r="Y174" s="95"/>
      <c r="Z174" s="95"/>
      <c r="AA174" s="95"/>
      <c r="AB174" s="102">
        <f t="shared" si="13"/>
        <v>125</v>
      </c>
      <c r="AC174" s="134">
        <v>20</v>
      </c>
      <c r="AD174" s="136"/>
      <c r="AM174" s="95"/>
      <c r="AN174" s="95"/>
      <c r="AO174" s="95"/>
      <c r="AP174" s="95"/>
      <c r="AQ174" s="95"/>
      <c r="AR174" s="95"/>
      <c r="AS174" s="95"/>
      <c r="AT174" s="95"/>
      <c r="AU174" s="95"/>
      <c r="AV174" s="95"/>
      <c r="AW174" s="95"/>
      <c r="AX174" s="95"/>
      <c r="AY174" s="95"/>
      <c r="AZ174" s="95"/>
      <c r="BA174" s="95"/>
      <c r="BB174" s="95"/>
      <c r="BC174" s="95"/>
      <c r="BD174" s="95"/>
      <c r="BE174" s="95"/>
      <c r="BF174" s="95"/>
      <c r="BG174" s="95"/>
      <c r="BH174" s="95"/>
      <c r="BI174" s="95"/>
      <c r="BJ174" s="95"/>
      <c r="BK174" s="95"/>
      <c r="BL174" s="95"/>
      <c r="BM174" s="95"/>
      <c r="BN174" s="95"/>
      <c r="BO174" s="95"/>
      <c r="BP174" s="95"/>
      <c r="BQ174" s="95"/>
      <c r="BR174" s="95"/>
      <c r="BS174" s="95"/>
      <c r="BT174" s="95"/>
      <c r="BU174" s="95"/>
      <c r="BV174" s="95"/>
      <c r="BW174" s="95"/>
      <c r="BX174" s="95"/>
      <c r="BY174" s="95"/>
      <c r="BZ174" s="95"/>
      <c r="CA174" s="95"/>
      <c r="CB174" s="95"/>
      <c r="CC174" s="95"/>
      <c r="CD174" s="95"/>
      <c r="CE174" s="95"/>
      <c r="CF174" s="95"/>
      <c r="CG174" s="95"/>
      <c r="CH174" s="95"/>
      <c r="CI174" s="95"/>
      <c r="CJ174" s="95"/>
      <c r="CK174" s="95"/>
      <c r="CL174" s="95"/>
      <c r="CM174" s="95"/>
      <c r="CN174" s="95"/>
      <c r="CO174" s="95"/>
      <c r="CP174" s="95"/>
      <c r="CQ174" s="95"/>
      <c r="CR174" s="95"/>
      <c r="CS174" s="95"/>
      <c r="CT174" s="95"/>
      <c r="CU174" s="95"/>
      <c r="CV174" s="95"/>
      <c r="CW174" s="95"/>
      <c r="CX174" s="95"/>
      <c r="CY174" s="95"/>
      <c r="CZ174" s="95"/>
      <c r="DA174" s="95"/>
      <c r="DB174" s="95"/>
      <c r="DC174" s="95"/>
      <c r="DD174" s="95"/>
      <c r="DE174" s="95"/>
      <c r="DF174" s="95"/>
      <c r="DG174" s="95"/>
      <c r="DH174" s="95"/>
      <c r="DI174" s="95"/>
      <c r="DJ174" s="95"/>
      <c r="DK174" s="95"/>
      <c r="DL174" s="95"/>
      <c r="DM174" s="95"/>
      <c r="DN174" s="95"/>
      <c r="DO174" s="95"/>
      <c r="DP174" s="95"/>
      <c r="DQ174" s="95"/>
    </row>
    <row r="175" spans="21:121" s="94" customFormat="1" hidden="1">
      <c r="U175" s="95"/>
      <c r="V175" s="95"/>
      <c r="W175" s="95"/>
      <c r="X175" s="95"/>
      <c r="Y175" s="95"/>
      <c r="Z175" s="95"/>
      <c r="AA175" s="95"/>
      <c r="AB175" s="102">
        <f t="shared" si="13"/>
        <v>126</v>
      </c>
      <c r="AC175" s="134">
        <v>20</v>
      </c>
      <c r="AD175" s="136"/>
      <c r="AM175" s="95"/>
      <c r="AN175" s="95"/>
      <c r="AO175" s="95"/>
      <c r="AP175" s="95"/>
      <c r="AQ175" s="95"/>
      <c r="AR175" s="95"/>
      <c r="AS175" s="95"/>
      <c r="AT175" s="95"/>
      <c r="AU175" s="95"/>
      <c r="AV175" s="95"/>
      <c r="AW175" s="95"/>
      <c r="AX175" s="95"/>
      <c r="AY175" s="95"/>
      <c r="AZ175" s="95"/>
      <c r="BA175" s="95"/>
      <c r="BB175" s="95"/>
      <c r="BC175" s="95"/>
      <c r="BD175" s="95"/>
      <c r="BE175" s="95"/>
      <c r="BF175" s="95"/>
      <c r="BG175" s="95"/>
      <c r="BH175" s="95"/>
      <c r="BI175" s="95"/>
      <c r="BJ175" s="95"/>
      <c r="BK175" s="95"/>
      <c r="BL175" s="95"/>
      <c r="BM175" s="95"/>
      <c r="BN175" s="95"/>
      <c r="BO175" s="95"/>
      <c r="BP175" s="95"/>
      <c r="BQ175" s="95"/>
      <c r="BR175" s="95"/>
      <c r="BS175" s="95"/>
      <c r="BT175" s="95"/>
      <c r="BU175" s="95"/>
      <c r="BV175" s="95"/>
      <c r="BW175" s="95"/>
      <c r="BX175" s="95"/>
      <c r="BY175" s="95"/>
      <c r="BZ175" s="95"/>
      <c r="CA175" s="95"/>
      <c r="CB175" s="95"/>
      <c r="CC175" s="95"/>
      <c r="CD175" s="95"/>
      <c r="CE175" s="95"/>
      <c r="CF175" s="95"/>
      <c r="CG175" s="95"/>
      <c r="CH175" s="95"/>
      <c r="CI175" s="95"/>
      <c r="CJ175" s="95"/>
      <c r="CK175" s="95"/>
      <c r="CL175" s="95"/>
      <c r="CM175" s="95"/>
      <c r="CN175" s="95"/>
      <c r="CO175" s="95"/>
      <c r="CP175" s="95"/>
      <c r="CQ175" s="95"/>
      <c r="CR175" s="95"/>
      <c r="CS175" s="95"/>
      <c r="CT175" s="95"/>
      <c r="CU175" s="95"/>
      <c r="CV175" s="95"/>
      <c r="CW175" s="95"/>
      <c r="CX175" s="95"/>
      <c r="CY175" s="95"/>
      <c r="CZ175" s="95"/>
      <c r="DA175" s="95"/>
      <c r="DB175" s="95"/>
      <c r="DC175" s="95"/>
      <c r="DD175" s="95"/>
      <c r="DE175" s="95"/>
      <c r="DF175" s="95"/>
      <c r="DG175" s="95"/>
      <c r="DH175" s="95"/>
      <c r="DI175" s="95"/>
      <c r="DJ175" s="95"/>
      <c r="DK175" s="95"/>
      <c r="DL175" s="95"/>
      <c r="DM175" s="95"/>
      <c r="DN175" s="95"/>
      <c r="DO175" s="95"/>
      <c r="DP175" s="95"/>
      <c r="DQ175" s="95"/>
    </row>
    <row r="176" spans="21:121" s="94" customFormat="1" hidden="1">
      <c r="U176" s="95"/>
      <c r="V176" s="95"/>
      <c r="W176" s="95"/>
      <c r="X176" s="95"/>
      <c r="Y176" s="95"/>
      <c r="Z176" s="95"/>
      <c r="AA176" s="95"/>
      <c r="AB176" s="102">
        <f t="shared" si="13"/>
        <v>127</v>
      </c>
      <c r="AC176" s="134">
        <v>20</v>
      </c>
      <c r="AD176" s="136"/>
      <c r="AM176" s="95"/>
      <c r="AN176" s="95"/>
      <c r="AO176" s="95"/>
      <c r="AP176" s="95"/>
      <c r="AQ176" s="95"/>
      <c r="AR176" s="95"/>
      <c r="AS176" s="95"/>
      <c r="AT176" s="95"/>
      <c r="AU176" s="95"/>
      <c r="AV176" s="95"/>
      <c r="AW176" s="95"/>
      <c r="AX176" s="95"/>
      <c r="AY176" s="95"/>
      <c r="AZ176" s="95"/>
      <c r="BA176" s="95"/>
      <c r="BB176" s="95"/>
      <c r="BC176" s="95"/>
      <c r="BD176" s="95"/>
      <c r="BE176" s="95"/>
      <c r="BF176" s="95"/>
      <c r="BG176" s="95"/>
      <c r="BH176" s="95"/>
      <c r="BI176" s="95"/>
      <c r="BJ176" s="95"/>
      <c r="BK176" s="95"/>
      <c r="BL176" s="95"/>
      <c r="BM176" s="95"/>
      <c r="BN176" s="95"/>
      <c r="BO176" s="95"/>
      <c r="BP176" s="95"/>
      <c r="BQ176" s="95"/>
      <c r="BR176" s="95"/>
      <c r="BS176" s="95"/>
      <c r="BT176" s="95"/>
      <c r="BU176" s="95"/>
      <c r="BV176" s="95"/>
      <c r="BW176" s="95"/>
      <c r="BX176" s="95"/>
      <c r="BY176" s="95"/>
      <c r="BZ176" s="95"/>
      <c r="CA176" s="95"/>
      <c r="CB176" s="95"/>
      <c r="CC176" s="95"/>
      <c r="CD176" s="95"/>
      <c r="CE176" s="95"/>
      <c r="CF176" s="95"/>
      <c r="CG176" s="95"/>
      <c r="CH176" s="95"/>
      <c r="CI176" s="95"/>
      <c r="CJ176" s="95"/>
      <c r="CK176" s="95"/>
      <c r="CL176" s="95"/>
      <c r="CM176" s="95"/>
      <c r="CN176" s="95"/>
      <c r="CO176" s="95"/>
      <c r="CP176" s="95"/>
      <c r="CQ176" s="95"/>
      <c r="CR176" s="95"/>
      <c r="CS176" s="95"/>
      <c r="CT176" s="95"/>
      <c r="CU176" s="95"/>
      <c r="CV176" s="95"/>
      <c r="CW176" s="95"/>
      <c r="CX176" s="95"/>
      <c r="CY176" s="95"/>
      <c r="CZ176" s="95"/>
      <c r="DA176" s="95"/>
      <c r="DB176" s="95"/>
      <c r="DC176" s="95"/>
      <c r="DD176" s="95"/>
      <c r="DE176" s="95"/>
      <c r="DF176" s="95"/>
      <c r="DG176" s="95"/>
      <c r="DH176" s="95"/>
      <c r="DI176" s="95"/>
      <c r="DJ176" s="95"/>
      <c r="DK176" s="95"/>
      <c r="DL176" s="95"/>
      <c r="DM176" s="95"/>
      <c r="DN176" s="95"/>
      <c r="DO176" s="95"/>
      <c r="DP176" s="95"/>
      <c r="DQ176" s="95"/>
    </row>
    <row r="177" spans="21:121" s="94" customFormat="1" hidden="1">
      <c r="U177" s="95"/>
      <c r="V177" s="95"/>
      <c r="W177" s="95"/>
      <c r="X177" s="95"/>
      <c r="Y177" s="95"/>
      <c r="Z177" s="95"/>
      <c r="AA177" s="95"/>
      <c r="AB177" s="102">
        <f t="shared" si="13"/>
        <v>128</v>
      </c>
      <c r="AC177" s="134">
        <v>20</v>
      </c>
      <c r="AD177" s="136"/>
      <c r="AM177" s="95"/>
      <c r="AN177" s="95"/>
      <c r="AO177" s="95"/>
      <c r="AP177" s="95"/>
      <c r="AQ177" s="95"/>
      <c r="AR177" s="95"/>
      <c r="AS177" s="95"/>
      <c r="AT177" s="95"/>
      <c r="AU177" s="95"/>
      <c r="AV177" s="95"/>
      <c r="AW177" s="95"/>
      <c r="AX177" s="95"/>
      <c r="AY177" s="95"/>
      <c r="AZ177" s="95"/>
      <c r="BA177" s="95"/>
      <c r="BB177" s="95"/>
      <c r="BC177" s="95"/>
      <c r="BD177" s="95"/>
      <c r="BE177" s="95"/>
      <c r="BF177" s="95"/>
      <c r="BG177" s="95"/>
      <c r="BH177" s="95"/>
      <c r="BI177" s="95"/>
      <c r="BJ177" s="95"/>
      <c r="BK177" s="95"/>
      <c r="BL177" s="95"/>
      <c r="BM177" s="95"/>
      <c r="BN177" s="95"/>
      <c r="BO177" s="95"/>
      <c r="BP177" s="95"/>
      <c r="BQ177" s="95"/>
      <c r="BR177" s="95"/>
      <c r="BS177" s="95"/>
      <c r="BT177" s="95"/>
      <c r="BU177" s="95"/>
      <c r="BV177" s="95"/>
      <c r="BW177" s="95"/>
      <c r="BX177" s="95"/>
      <c r="BY177" s="95"/>
      <c r="BZ177" s="95"/>
      <c r="CA177" s="95"/>
      <c r="CB177" s="95"/>
      <c r="CC177" s="95"/>
      <c r="CD177" s="95"/>
      <c r="CE177" s="95"/>
      <c r="CF177" s="95"/>
      <c r="CG177" s="95"/>
      <c r="CH177" s="95"/>
      <c r="CI177" s="95"/>
      <c r="CJ177" s="95"/>
      <c r="CK177" s="95"/>
      <c r="CL177" s="95"/>
      <c r="CM177" s="95"/>
      <c r="CN177" s="95"/>
      <c r="CO177" s="95"/>
      <c r="CP177" s="95"/>
      <c r="CQ177" s="95"/>
      <c r="CR177" s="95"/>
      <c r="CS177" s="95"/>
      <c r="CT177" s="95"/>
      <c r="CU177" s="95"/>
      <c r="CV177" s="95"/>
      <c r="CW177" s="95"/>
      <c r="CX177" s="95"/>
      <c r="CY177" s="95"/>
      <c r="CZ177" s="95"/>
      <c r="DA177" s="95"/>
      <c r="DB177" s="95"/>
      <c r="DC177" s="95"/>
      <c r="DD177" s="95"/>
      <c r="DE177" s="95"/>
      <c r="DF177" s="95"/>
      <c r="DG177" s="95"/>
      <c r="DH177" s="95"/>
      <c r="DI177" s="95"/>
      <c r="DJ177" s="95"/>
      <c r="DK177" s="95"/>
      <c r="DL177" s="95"/>
      <c r="DM177" s="95"/>
      <c r="DN177" s="95"/>
      <c r="DO177" s="95"/>
      <c r="DP177" s="95"/>
      <c r="DQ177" s="95"/>
    </row>
    <row r="178" spans="21:121" s="94" customFormat="1" hidden="1">
      <c r="U178" s="95"/>
      <c r="V178" s="95"/>
      <c r="W178" s="95"/>
      <c r="X178" s="95"/>
      <c r="Y178" s="95"/>
      <c r="Z178" s="95"/>
      <c r="AA178" s="95"/>
      <c r="AB178" s="102">
        <f t="shared" si="13"/>
        <v>129</v>
      </c>
      <c r="AC178" s="134">
        <v>20</v>
      </c>
      <c r="AD178" s="136"/>
      <c r="AM178" s="95"/>
      <c r="AN178" s="95"/>
      <c r="AO178" s="95"/>
      <c r="AP178" s="95"/>
      <c r="AQ178" s="95"/>
      <c r="AR178" s="95"/>
      <c r="AS178" s="95"/>
      <c r="AT178" s="95"/>
      <c r="AU178" s="95"/>
      <c r="AV178" s="95"/>
      <c r="AW178" s="95"/>
      <c r="AX178" s="95"/>
      <c r="AY178" s="95"/>
      <c r="AZ178" s="95"/>
      <c r="BA178" s="95"/>
      <c r="BB178" s="95"/>
      <c r="BC178" s="95"/>
      <c r="BD178" s="95"/>
      <c r="BE178" s="95"/>
      <c r="BF178" s="95"/>
      <c r="BG178" s="95"/>
      <c r="BH178" s="95"/>
      <c r="BI178" s="95"/>
      <c r="BJ178" s="95"/>
      <c r="BK178" s="95"/>
      <c r="BL178" s="95"/>
      <c r="BM178" s="95"/>
      <c r="BN178" s="95"/>
      <c r="BO178" s="95"/>
      <c r="BP178" s="95"/>
      <c r="BQ178" s="95"/>
      <c r="BR178" s="95"/>
      <c r="BS178" s="95"/>
      <c r="BT178" s="95"/>
      <c r="BU178" s="95"/>
      <c r="BV178" s="95"/>
      <c r="BW178" s="95"/>
      <c r="BX178" s="95"/>
      <c r="BY178" s="95"/>
      <c r="BZ178" s="95"/>
      <c r="CA178" s="95"/>
      <c r="CB178" s="95"/>
      <c r="CC178" s="95"/>
      <c r="CD178" s="95"/>
      <c r="CE178" s="95"/>
      <c r="CF178" s="95"/>
      <c r="CG178" s="95"/>
      <c r="CH178" s="95"/>
      <c r="CI178" s="95"/>
      <c r="CJ178" s="95"/>
      <c r="CK178" s="95"/>
      <c r="CL178" s="95"/>
      <c r="CM178" s="95"/>
      <c r="CN178" s="95"/>
      <c r="CO178" s="95"/>
      <c r="CP178" s="95"/>
      <c r="CQ178" s="95"/>
      <c r="CR178" s="95"/>
      <c r="CS178" s="95"/>
      <c r="CT178" s="95"/>
      <c r="CU178" s="95"/>
      <c r="CV178" s="95"/>
      <c r="CW178" s="95"/>
      <c r="CX178" s="95"/>
      <c r="CY178" s="95"/>
      <c r="CZ178" s="95"/>
      <c r="DA178" s="95"/>
      <c r="DB178" s="95"/>
      <c r="DC178" s="95"/>
      <c r="DD178" s="95"/>
      <c r="DE178" s="95"/>
      <c r="DF178" s="95"/>
      <c r="DG178" s="95"/>
      <c r="DH178" s="95"/>
      <c r="DI178" s="95"/>
      <c r="DJ178" s="95"/>
      <c r="DK178" s="95"/>
      <c r="DL178" s="95"/>
      <c r="DM178" s="95"/>
      <c r="DN178" s="95"/>
      <c r="DO178" s="95"/>
      <c r="DP178" s="95"/>
      <c r="DQ178" s="95"/>
    </row>
    <row r="179" spans="21:121" s="94" customFormat="1" hidden="1">
      <c r="U179" s="95"/>
      <c r="V179" s="95"/>
      <c r="W179" s="95"/>
      <c r="X179" s="95"/>
      <c r="Y179" s="95"/>
      <c r="Z179" s="95"/>
      <c r="AA179" s="95"/>
      <c r="AB179" s="102">
        <f t="shared" si="13"/>
        <v>130</v>
      </c>
      <c r="AC179" s="134">
        <v>20</v>
      </c>
      <c r="AD179" s="136"/>
      <c r="AM179" s="95"/>
      <c r="AN179" s="95"/>
      <c r="AO179" s="95"/>
      <c r="AP179" s="95"/>
      <c r="AQ179" s="95"/>
      <c r="AR179" s="95"/>
      <c r="AS179" s="95"/>
      <c r="AT179" s="95"/>
      <c r="AU179" s="95"/>
      <c r="AV179" s="95"/>
      <c r="AW179" s="95"/>
      <c r="AX179" s="95"/>
      <c r="AY179" s="95"/>
      <c r="AZ179" s="95"/>
      <c r="BA179" s="95"/>
      <c r="BB179" s="95"/>
      <c r="BC179" s="95"/>
      <c r="BD179" s="95"/>
      <c r="BE179" s="95"/>
      <c r="BF179" s="95"/>
      <c r="BG179" s="95"/>
      <c r="BH179" s="95"/>
      <c r="BI179" s="95"/>
      <c r="BJ179" s="95"/>
      <c r="BK179" s="95"/>
      <c r="BL179" s="95"/>
      <c r="BM179" s="95"/>
      <c r="BN179" s="95"/>
      <c r="BO179" s="95"/>
      <c r="BP179" s="95"/>
      <c r="BQ179" s="95"/>
      <c r="BR179" s="95"/>
      <c r="BS179" s="95"/>
      <c r="BT179" s="95"/>
      <c r="BU179" s="95"/>
      <c r="BV179" s="95"/>
      <c r="BW179" s="95"/>
      <c r="BX179" s="95"/>
      <c r="BY179" s="95"/>
      <c r="BZ179" s="95"/>
      <c r="CA179" s="95"/>
      <c r="CB179" s="95"/>
      <c r="CC179" s="95"/>
      <c r="CD179" s="95"/>
      <c r="CE179" s="95"/>
      <c r="CF179" s="95"/>
      <c r="CG179" s="95"/>
      <c r="CH179" s="95"/>
      <c r="CI179" s="95"/>
      <c r="CJ179" s="95"/>
      <c r="CK179" s="95"/>
      <c r="CL179" s="95"/>
      <c r="CM179" s="95"/>
      <c r="CN179" s="95"/>
      <c r="CO179" s="95"/>
      <c r="CP179" s="95"/>
      <c r="CQ179" s="95"/>
      <c r="CR179" s="95"/>
      <c r="CS179" s="95"/>
      <c r="CT179" s="95"/>
      <c r="CU179" s="95"/>
      <c r="CV179" s="95"/>
      <c r="CW179" s="95"/>
      <c r="CX179" s="95"/>
      <c r="CY179" s="95"/>
      <c r="CZ179" s="95"/>
      <c r="DA179" s="95"/>
      <c r="DB179" s="95"/>
      <c r="DC179" s="95"/>
      <c r="DD179" s="95"/>
      <c r="DE179" s="95"/>
      <c r="DF179" s="95"/>
      <c r="DG179" s="95"/>
      <c r="DH179" s="95"/>
      <c r="DI179" s="95"/>
      <c r="DJ179" s="95"/>
      <c r="DK179" s="95"/>
      <c r="DL179" s="95"/>
      <c r="DM179" s="95"/>
      <c r="DN179" s="95"/>
      <c r="DO179" s="95"/>
      <c r="DP179" s="95"/>
      <c r="DQ179" s="95"/>
    </row>
    <row r="180" spans="21:121" s="94" customFormat="1" hidden="1">
      <c r="U180" s="95"/>
      <c r="V180" s="95"/>
      <c r="W180" s="95"/>
      <c r="X180" s="95"/>
      <c r="Y180" s="95"/>
      <c r="Z180" s="95"/>
      <c r="AA180" s="95"/>
      <c r="AB180" s="102">
        <f t="shared" ref="AB180:AB200" si="14">AB179+1</f>
        <v>131</v>
      </c>
      <c r="AC180" s="134">
        <v>20</v>
      </c>
      <c r="AD180" s="136"/>
      <c r="AM180" s="95"/>
      <c r="AN180" s="95"/>
      <c r="AO180" s="95"/>
      <c r="AP180" s="95"/>
      <c r="AQ180" s="95"/>
      <c r="AR180" s="95"/>
      <c r="AS180" s="95"/>
      <c r="AT180" s="95"/>
      <c r="AU180" s="95"/>
      <c r="AV180" s="95"/>
      <c r="AW180" s="95"/>
      <c r="AX180" s="95"/>
      <c r="AY180" s="95"/>
      <c r="AZ180" s="95"/>
      <c r="BA180" s="95"/>
      <c r="BB180" s="95"/>
      <c r="BC180" s="95"/>
      <c r="BD180" s="95"/>
      <c r="BE180" s="95"/>
      <c r="BF180" s="95"/>
      <c r="BG180" s="95"/>
      <c r="BH180" s="95"/>
      <c r="BI180" s="95"/>
      <c r="BJ180" s="95"/>
      <c r="BK180" s="95"/>
      <c r="BL180" s="95"/>
      <c r="BM180" s="95"/>
      <c r="BN180" s="95"/>
      <c r="BO180" s="95"/>
      <c r="BP180" s="95"/>
      <c r="BQ180" s="95"/>
      <c r="BR180" s="95"/>
      <c r="BS180" s="95"/>
      <c r="BT180" s="95"/>
      <c r="BU180" s="95"/>
      <c r="BV180" s="95"/>
      <c r="BW180" s="95"/>
      <c r="BX180" s="95"/>
      <c r="BY180" s="95"/>
      <c r="BZ180" s="95"/>
      <c r="CA180" s="95"/>
      <c r="CB180" s="95"/>
      <c r="CC180" s="95"/>
      <c r="CD180" s="95"/>
      <c r="CE180" s="95"/>
      <c r="CF180" s="95"/>
      <c r="CG180" s="95"/>
      <c r="CH180" s="95"/>
      <c r="CI180" s="95"/>
      <c r="CJ180" s="95"/>
      <c r="CK180" s="95"/>
      <c r="CL180" s="95"/>
      <c r="CM180" s="95"/>
      <c r="CN180" s="95"/>
      <c r="CO180" s="95"/>
      <c r="CP180" s="95"/>
      <c r="CQ180" s="95"/>
      <c r="CR180" s="95"/>
      <c r="CS180" s="95"/>
      <c r="CT180" s="95"/>
      <c r="CU180" s="95"/>
      <c r="CV180" s="95"/>
      <c r="CW180" s="95"/>
      <c r="CX180" s="95"/>
      <c r="CY180" s="95"/>
      <c r="CZ180" s="95"/>
      <c r="DA180" s="95"/>
      <c r="DB180" s="95"/>
      <c r="DC180" s="95"/>
      <c r="DD180" s="95"/>
      <c r="DE180" s="95"/>
      <c r="DF180" s="95"/>
      <c r="DG180" s="95"/>
      <c r="DH180" s="95"/>
      <c r="DI180" s="95"/>
      <c r="DJ180" s="95"/>
      <c r="DK180" s="95"/>
      <c r="DL180" s="95"/>
      <c r="DM180" s="95"/>
      <c r="DN180" s="95"/>
      <c r="DO180" s="95"/>
      <c r="DP180" s="95"/>
      <c r="DQ180" s="95"/>
    </row>
    <row r="181" spans="21:121" s="94" customFormat="1" hidden="1">
      <c r="U181" s="95"/>
      <c r="V181" s="95"/>
      <c r="W181" s="95"/>
      <c r="X181" s="95"/>
      <c r="Y181" s="95"/>
      <c r="Z181" s="95"/>
      <c r="AA181" s="95"/>
      <c r="AB181" s="102">
        <f t="shared" si="14"/>
        <v>132</v>
      </c>
      <c r="AC181" s="134">
        <v>20</v>
      </c>
      <c r="AD181" s="136"/>
      <c r="AM181" s="95"/>
      <c r="AN181" s="95"/>
      <c r="AO181" s="95"/>
      <c r="AP181" s="95"/>
      <c r="AQ181" s="95"/>
      <c r="AR181" s="95"/>
      <c r="AS181" s="95"/>
      <c r="AT181" s="95"/>
      <c r="AU181" s="95"/>
      <c r="AV181" s="95"/>
      <c r="AW181" s="95"/>
      <c r="AX181" s="95"/>
      <c r="AY181" s="95"/>
      <c r="AZ181" s="95"/>
      <c r="BA181" s="95"/>
      <c r="BB181" s="95"/>
      <c r="BC181" s="95"/>
      <c r="BD181" s="95"/>
      <c r="BE181" s="95"/>
      <c r="BF181" s="95"/>
      <c r="BG181" s="95"/>
      <c r="BH181" s="95"/>
      <c r="BI181" s="95"/>
      <c r="BJ181" s="95"/>
      <c r="BK181" s="95"/>
      <c r="BL181" s="95"/>
      <c r="BM181" s="95"/>
      <c r="BN181" s="95"/>
      <c r="BO181" s="95"/>
      <c r="BP181" s="95"/>
      <c r="BQ181" s="95"/>
      <c r="BR181" s="95"/>
      <c r="BS181" s="95"/>
      <c r="BT181" s="95"/>
      <c r="BU181" s="95"/>
      <c r="BV181" s="95"/>
      <c r="BW181" s="95"/>
      <c r="BX181" s="95"/>
      <c r="BY181" s="95"/>
      <c r="BZ181" s="95"/>
      <c r="CA181" s="95"/>
      <c r="CB181" s="95"/>
      <c r="CC181" s="95"/>
      <c r="CD181" s="95"/>
      <c r="CE181" s="95"/>
      <c r="CF181" s="95"/>
      <c r="CG181" s="95"/>
      <c r="CH181" s="95"/>
      <c r="CI181" s="95"/>
      <c r="CJ181" s="95"/>
      <c r="CK181" s="95"/>
      <c r="CL181" s="95"/>
      <c r="CM181" s="95"/>
      <c r="CN181" s="95"/>
      <c r="CO181" s="95"/>
      <c r="CP181" s="95"/>
      <c r="CQ181" s="95"/>
      <c r="CR181" s="95"/>
      <c r="CS181" s="95"/>
      <c r="CT181" s="95"/>
      <c r="CU181" s="95"/>
      <c r="CV181" s="95"/>
      <c r="CW181" s="95"/>
      <c r="CX181" s="95"/>
      <c r="CY181" s="95"/>
      <c r="CZ181" s="95"/>
      <c r="DA181" s="95"/>
      <c r="DB181" s="95"/>
      <c r="DC181" s="95"/>
      <c r="DD181" s="95"/>
      <c r="DE181" s="95"/>
      <c r="DF181" s="95"/>
      <c r="DG181" s="95"/>
      <c r="DH181" s="95"/>
      <c r="DI181" s="95"/>
      <c r="DJ181" s="95"/>
      <c r="DK181" s="95"/>
      <c r="DL181" s="95"/>
      <c r="DM181" s="95"/>
      <c r="DN181" s="95"/>
      <c r="DO181" s="95"/>
      <c r="DP181" s="95"/>
      <c r="DQ181" s="95"/>
    </row>
    <row r="182" spans="21:121" s="94" customFormat="1" hidden="1">
      <c r="U182" s="95"/>
      <c r="V182" s="95"/>
      <c r="W182" s="95"/>
      <c r="X182" s="95"/>
      <c r="Y182" s="95"/>
      <c r="Z182" s="95"/>
      <c r="AA182" s="95"/>
      <c r="AB182" s="102">
        <f t="shared" si="14"/>
        <v>133</v>
      </c>
      <c r="AC182" s="134">
        <v>20</v>
      </c>
      <c r="AD182" s="136"/>
      <c r="AM182" s="95"/>
      <c r="AN182" s="95"/>
      <c r="AO182" s="95"/>
      <c r="AP182" s="95"/>
      <c r="AQ182" s="95"/>
      <c r="AR182" s="95"/>
      <c r="AS182" s="95"/>
      <c r="AT182" s="95"/>
      <c r="AU182" s="95"/>
      <c r="AV182" s="95"/>
      <c r="AW182" s="95"/>
      <c r="AX182" s="95"/>
      <c r="AY182" s="95"/>
      <c r="AZ182" s="95"/>
      <c r="BA182" s="95"/>
      <c r="BB182" s="95"/>
      <c r="BC182" s="95"/>
      <c r="BD182" s="95"/>
      <c r="BE182" s="95"/>
      <c r="BF182" s="95"/>
      <c r="BG182" s="95"/>
      <c r="BH182" s="95"/>
      <c r="BI182" s="95"/>
      <c r="BJ182" s="95"/>
      <c r="BK182" s="95"/>
      <c r="BL182" s="95"/>
      <c r="BM182" s="95"/>
      <c r="BN182" s="95"/>
      <c r="BO182" s="95"/>
      <c r="BP182" s="95"/>
      <c r="BQ182" s="95"/>
      <c r="BR182" s="95"/>
      <c r="BS182" s="95"/>
      <c r="BT182" s="95"/>
      <c r="BU182" s="95"/>
      <c r="BV182" s="95"/>
      <c r="BW182" s="95"/>
      <c r="BX182" s="95"/>
      <c r="BY182" s="95"/>
      <c r="BZ182" s="95"/>
      <c r="CA182" s="95"/>
      <c r="CB182" s="95"/>
      <c r="CC182" s="95"/>
      <c r="CD182" s="95"/>
      <c r="CE182" s="95"/>
      <c r="CF182" s="95"/>
      <c r="CG182" s="95"/>
      <c r="CH182" s="95"/>
      <c r="CI182" s="95"/>
      <c r="CJ182" s="95"/>
      <c r="CK182" s="95"/>
      <c r="CL182" s="95"/>
      <c r="CM182" s="95"/>
      <c r="CN182" s="95"/>
      <c r="CO182" s="95"/>
      <c r="CP182" s="95"/>
      <c r="CQ182" s="95"/>
      <c r="CR182" s="95"/>
      <c r="CS182" s="95"/>
      <c r="CT182" s="95"/>
      <c r="CU182" s="95"/>
      <c r="CV182" s="95"/>
      <c r="CW182" s="95"/>
      <c r="CX182" s="95"/>
      <c r="CY182" s="95"/>
      <c r="CZ182" s="95"/>
      <c r="DA182" s="95"/>
      <c r="DB182" s="95"/>
      <c r="DC182" s="95"/>
      <c r="DD182" s="95"/>
      <c r="DE182" s="95"/>
      <c r="DF182" s="95"/>
      <c r="DG182" s="95"/>
      <c r="DH182" s="95"/>
      <c r="DI182" s="95"/>
      <c r="DJ182" s="95"/>
      <c r="DK182" s="95"/>
      <c r="DL182" s="95"/>
      <c r="DM182" s="95"/>
      <c r="DN182" s="95"/>
      <c r="DO182" s="95"/>
      <c r="DP182" s="95"/>
      <c r="DQ182" s="95"/>
    </row>
    <row r="183" spans="21:121" s="94" customFormat="1" hidden="1">
      <c r="U183" s="95"/>
      <c r="V183" s="95"/>
      <c r="W183" s="95"/>
      <c r="X183" s="95"/>
      <c r="Y183" s="95"/>
      <c r="Z183" s="95"/>
      <c r="AA183" s="95"/>
      <c r="AB183" s="102">
        <f t="shared" si="14"/>
        <v>134</v>
      </c>
      <c r="AC183" s="134">
        <v>20</v>
      </c>
      <c r="AD183" s="136"/>
      <c r="AM183" s="95"/>
      <c r="AN183" s="95"/>
      <c r="AO183" s="95"/>
      <c r="AP183" s="95"/>
      <c r="AQ183" s="95"/>
      <c r="AR183" s="95"/>
      <c r="AS183" s="95"/>
      <c r="AT183" s="95"/>
      <c r="AU183" s="95"/>
      <c r="AV183" s="95"/>
      <c r="AW183" s="95"/>
      <c r="AX183" s="95"/>
      <c r="AY183" s="95"/>
      <c r="AZ183" s="95"/>
      <c r="BA183" s="95"/>
      <c r="BB183" s="95"/>
      <c r="BC183" s="95"/>
      <c r="BD183" s="95"/>
      <c r="BE183" s="95"/>
      <c r="BF183" s="95"/>
      <c r="BG183" s="95"/>
      <c r="BH183" s="95"/>
      <c r="BI183" s="95"/>
      <c r="BJ183" s="95"/>
      <c r="BK183" s="95"/>
      <c r="BL183" s="95"/>
      <c r="BM183" s="95"/>
      <c r="BN183" s="95"/>
      <c r="BO183" s="95"/>
      <c r="BP183" s="95"/>
      <c r="BQ183" s="95"/>
      <c r="BR183" s="95"/>
      <c r="BS183" s="95"/>
      <c r="BT183" s="95"/>
      <c r="BU183" s="95"/>
      <c r="BV183" s="95"/>
      <c r="BW183" s="95"/>
      <c r="BX183" s="95"/>
      <c r="BY183" s="95"/>
      <c r="BZ183" s="95"/>
      <c r="CA183" s="95"/>
      <c r="CB183" s="95"/>
      <c r="CC183" s="95"/>
      <c r="CD183" s="95"/>
      <c r="CE183" s="95"/>
      <c r="CF183" s="95"/>
      <c r="CG183" s="95"/>
      <c r="CH183" s="95"/>
      <c r="CI183" s="95"/>
      <c r="CJ183" s="95"/>
      <c r="CK183" s="95"/>
      <c r="CL183" s="95"/>
      <c r="CM183" s="95"/>
      <c r="CN183" s="95"/>
      <c r="CO183" s="95"/>
      <c r="CP183" s="95"/>
      <c r="CQ183" s="95"/>
      <c r="CR183" s="95"/>
      <c r="CS183" s="95"/>
      <c r="CT183" s="95"/>
      <c r="CU183" s="95"/>
      <c r="CV183" s="95"/>
      <c r="CW183" s="95"/>
      <c r="CX183" s="95"/>
      <c r="CY183" s="95"/>
      <c r="CZ183" s="95"/>
      <c r="DA183" s="95"/>
      <c r="DB183" s="95"/>
      <c r="DC183" s="95"/>
      <c r="DD183" s="95"/>
      <c r="DE183" s="95"/>
      <c r="DF183" s="95"/>
      <c r="DG183" s="95"/>
      <c r="DH183" s="95"/>
      <c r="DI183" s="95"/>
      <c r="DJ183" s="95"/>
      <c r="DK183" s="95"/>
      <c r="DL183" s="95"/>
      <c r="DM183" s="95"/>
      <c r="DN183" s="95"/>
      <c r="DO183" s="95"/>
      <c r="DP183" s="95"/>
      <c r="DQ183" s="95"/>
    </row>
    <row r="184" spans="21:121" s="94" customFormat="1" hidden="1">
      <c r="U184" s="95"/>
      <c r="V184" s="95"/>
      <c r="W184" s="95"/>
      <c r="X184" s="95"/>
      <c r="Y184" s="95"/>
      <c r="Z184" s="95"/>
      <c r="AA184" s="95"/>
      <c r="AB184" s="102">
        <f t="shared" si="14"/>
        <v>135</v>
      </c>
      <c r="AC184" s="134">
        <v>20</v>
      </c>
      <c r="AD184" s="136"/>
      <c r="AM184" s="95"/>
      <c r="AN184" s="95"/>
      <c r="AO184" s="95"/>
      <c r="AP184" s="95"/>
      <c r="AQ184" s="95"/>
      <c r="AR184" s="95"/>
      <c r="AS184" s="95"/>
      <c r="AT184" s="95"/>
      <c r="AU184" s="95"/>
      <c r="AV184" s="95"/>
      <c r="AW184" s="95"/>
      <c r="AX184" s="95"/>
      <c r="AY184" s="95"/>
      <c r="AZ184" s="95"/>
      <c r="BA184" s="95"/>
      <c r="BB184" s="95"/>
      <c r="BC184" s="95"/>
      <c r="BD184" s="95"/>
      <c r="BE184" s="95"/>
      <c r="BF184" s="95"/>
      <c r="BG184" s="95"/>
      <c r="BH184" s="95"/>
      <c r="BI184" s="95"/>
      <c r="BJ184" s="95"/>
      <c r="BK184" s="95"/>
      <c r="BL184" s="95"/>
      <c r="BM184" s="95"/>
      <c r="BN184" s="95"/>
      <c r="BO184" s="95"/>
      <c r="BP184" s="95"/>
      <c r="BQ184" s="95"/>
      <c r="BR184" s="95"/>
      <c r="BS184" s="95"/>
      <c r="BT184" s="95"/>
      <c r="BU184" s="95"/>
      <c r="BV184" s="95"/>
      <c r="BW184" s="95"/>
      <c r="BX184" s="95"/>
      <c r="BY184" s="95"/>
      <c r="BZ184" s="95"/>
      <c r="CA184" s="95"/>
      <c r="CB184" s="95"/>
      <c r="CC184" s="95"/>
      <c r="CD184" s="95"/>
      <c r="CE184" s="95"/>
      <c r="CF184" s="95"/>
      <c r="CG184" s="95"/>
      <c r="CH184" s="95"/>
      <c r="CI184" s="95"/>
      <c r="CJ184" s="95"/>
      <c r="CK184" s="95"/>
      <c r="CL184" s="95"/>
      <c r="CM184" s="95"/>
      <c r="CN184" s="95"/>
      <c r="CO184" s="95"/>
      <c r="CP184" s="95"/>
      <c r="CQ184" s="95"/>
      <c r="CR184" s="95"/>
      <c r="CS184" s="95"/>
      <c r="CT184" s="95"/>
      <c r="CU184" s="95"/>
      <c r="CV184" s="95"/>
      <c r="CW184" s="95"/>
      <c r="CX184" s="95"/>
      <c r="CY184" s="95"/>
      <c r="CZ184" s="95"/>
      <c r="DA184" s="95"/>
      <c r="DB184" s="95"/>
      <c r="DC184" s="95"/>
      <c r="DD184" s="95"/>
      <c r="DE184" s="95"/>
      <c r="DF184" s="95"/>
      <c r="DG184" s="95"/>
      <c r="DH184" s="95"/>
      <c r="DI184" s="95"/>
      <c r="DJ184" s="95"/>
      <c r="DK184" s="95"/>
      <c r="DL184" s="95"/>
      <c r="DM184" s="95"/>
      <c r="DN184" s="95"/>
      <c r="DO184" s="95"/>
      <c r="DP184" s="95"/>
      <c r="DQ184" s="95"/>
    </row>
    <row r="185" spans="21:121" s="94" customFormat="1" hidden="1">
      <c r="U185" s="95"/>
      <c r="V185" s="95"/>
      <c r="W185" s="95"/>
      <c r="X185" s="95"/>
      <c r="Y185" s="95"/>
      <c r="Z185" s="95"/>
      <c r="AA185" s="95"/>
      <c r="AB185" s="102">
        <f t="shared" si="14"/>
        <v>136</v>
      </c>
      <c r="AC185" s="134">
        <v>20</v>
      </c>
      <c r="AD185" s="136"/>
      <c r="AM185" s="95"/>
      <c r="AN185" s="95"/>
      <c r="AO185" s="95"/>
      <c r="AP185" s="95"/>
      <c r="AQ185" s="95"/>
      <c r="AR185" s="95"/>
      <c r="AS185" s="95"/>
      <c r="AT185" s="95"/>
      <c r="AU185" s="95"/>
      <c r="AV185" s="95"/>
      <c r="AW185" s="95"/>
      <c r="AX185" s="95"/>
      <c r="AY185" s="95"/>
      <c r="AZ185" s="95"/>
      <c r="BA185" s="95"/>
      <c r="BB185" s="95"/>
      <c r="BC185" s="95"/>
      <c r="BD185" s="95"/>
      <c r="BE185" s="95"/>
      <c r="BF185" s="95"/>
      <c r="BG185" s="95"/>
      <c r="BH185" s="95"/>
      <c r="BI185" s="95"/>
      <c r="BJ185" s="95"/>
      <c r="BK185" s="95"/>
      <c r="BL185" s="95"/>
      <c r="BM185" s="95"/>
      <c r="BN185" s="95"/>
      <c r="BO185" s="95"/>
      <c r="BP185" s="95"/>
      <c r="BQ185" s="95"/>
      <c r="BR185" s="95"/>
      <c r="BS185" s="95"/>
      <c r="BT185" s="95"/>
      <c r="BU185" s="95"/>
      <c r="BV185" s="95"/>
      <c r="BW185" s="95"/>
      <c r="BX185" s="95"/>
      <c r="BY185" s="95"/>
      <c r="BZ185" s="95"/>
      <c r="CA185" s="95"/>
      <c r="CB185" s="95"/>
      <c r="CC185" s="95"/>
      <c r="CD185" s="95"/>
      <c r="CE185" s="95"/>
      <c r="CF185" s="95"/>
      <c r="CG185" s="95"/>
      <c r="CH185" s="95"/>
      <c r="CI185" s="95"/>
      <c r="CJ185" s="95"/>
      <c r="CK185" s="95"/>
      <c r="CL185" s="95"/>
      <c r="CM185" s="95"/>
      <c r="CN185" s="95"/>
      <c r="CO185" s="95"/>
      <c r="CP185" s="95"/>
      <c r="CQ185" s="95"/>
      <c r="CR185" s="95"/>
      <c r="CS185" s="95"/>
      <c r="CT185" s="95"/>
      <c r="CU185" s="95"/>
      <c r="CV185" s="95"/>
      <c r="CW185" s="95"/>
      <c r="CX185" s="95"/>
      <c r="CY185" s="95"/>
      <c r="CZ185" s="95"/>
      <c r="DA185" s="95"/>
      <c r="DB185" s="95"/>
      <c r="DC185" s="95"/>
      <c r="DD185" s="95"/>
      <c r="DE185" s="95"/>
      <c r="DF185" s="95"/>
      <c r="DG185" s="95"/>
      <c r="DH185" s="95"/>
      <c r="DI185" s="95"/>
      <c r="DJ185" s="95"/>
      <c r="DK185" s="95"/>
      <c r="DL185" s="95"/>
      <c r="DM185" s="95"/>
      <c r="DN185" s="95"/>
      <c r="DO185" s="95"/>
      <c r="DP185" s="95"/>
      <c r="DQ185" s="95"/>
    </row>
    <row r="186" spans="21:121" s="94" customFormat="1" hidden="1">
      <c r="U186" s="95"/>
      <c r="V186" s="95"/>
      <c r="W186" s="95"/>
      <c r="X186" s="95"/>
      <c r="Y186" s="95"/>
      <c r="Z186" s="95"/>
      <c r="AA186" s="95"/>
      <c r="AB186" s="102">
        <f t="shared" si="14"/>
        <v>137</v>
      </c>
      <c r="AC186" s="134">
        <v>20</v>
      </c>
      <c r="AD186" s="136"/>
      <c r="AM186" s="95"/>
      <c r="AN186" s="95"/>
      <c r="AO186" s="95"/>
      <c r="AP186" s="95"/>
      <c r="AQ186" s="95"/>
      <c r="AR186" s="95"/>
      <c r="AS186" s="95"/>
      <c r="AT186" s="95"/>
      <c r="AU186" s="95"/>
      <c r="AV186" s="95"/>
      <c r="AW186" s="95"/>
      <c r="AX186" s="95"/>
      <c r="AY186" s="95"/>
      <c r="AZ186" s="95"/>
      <c r="BA186" s="95"/>
      <c r="BB186" s="95"/>
      <c r="BC186" s="95"/>
      <c r="BD186" s="95"/>
      <c r="BE186" s="95"/>
      <c r="BF186" s="95"/>
      <c r="BG186" s="95"/>
      <c r="BH186" s="95"/>
      <c r="BI186" s="95"/>
      <c r="BJ186" s="95"/>
      <c r="BK186" s="95"/>
      <c r="BL186" s="95"/>
      <c r="BM186" s="95"/>
      <c r="BN186" s="95"/>
      <c r="BO186" s="95"/>
      <c r="BP186" s="95"/>
      <c r="BQ186" s="95"/>
      <c r="BR186" s="95"/>
      <c r="BS186" s="95"/>
      <c r="BT186" s="95"/>
      <c r="BU186" s="95"/>
      <c r="BV186" s="95"/>
      <c r="BW186" s="95"/>
      <c r="BX186" s="95"/>
      <c r="BY186" s="95"/>
      <c r="BZ186" s="95"/>
      <c r="CA186" s="95"/>
      <c r="CB186" s="95"/>
      <c r="CC186" s="95"/>
      <c r="CD186" s="95"/>
      <c r="CE186" s="95"/>
      <c r="CF186" s="95"/>
      <c r="CG186" s="95"/>
      <c r="CH186" s="95"/>
      <c r="CI186" s="95"/>
      <c r="CJ186" s="95"/>
      <c r="CK186" s="95"/>
      <c r="CL186" s="95"/>
      <c r="CM186" s="95"/>
      <c r="CN186" s="95"/>
      <c r="CO186" s="95"/>
      <c r="CP186" s="95"/>
      <c r="CQ186" s="95"/>
      <c r="CR186" s="95"/>
      <c r="CS186" s="95"/>
      <c r="CT186" s="95"/>
      <c r="CU186" s="95"/>
      <c r="CV186" s="95"/>
      <c r="CW186" s="95"/>
      <c r="CX186" s="95"/>
      <c r="CY186" s="95"/>
      <c r="CZ186" s="95"/>
      <c r="DA186" s="95"/>
      <c r="DB186" s="95"/>
      <c r="DC186" s="95"/>
      <c r="DD186" s="95"/>
      <c r="DE186" s="95"/>
      <c r="DF186" s="95"/>
      <c r="DG186" s="95"/>
      <c r="DH186" s="95"/>
      <c r="DI186" s="95"/>
      <c r="DJ186" s="95"/>
      <c r="DK186" s="95"/>
      <c r="DL186" s="95"/>
      <c r="DM186" s="95"/>
      <c r="DN186" s="95"/>
      <c r="DO186" s="95"/>
      <c r="DP186" s="95"/>
      <c r="DQ186" s="95"/>
    </row>
    <row r="187" spans="21:121" s="94" customFormat="1" hidden="1">
      <c r="U187" s="95"/>
      <c r="V187" s="95"/>
      <c r="W187" s="95"/>
      <c r="X187" s="95"/>
      <c r="Y187" s="95"/>
      <c r="Z187" s="95"/>
      <c r="AA187" s="95"/>
      <c r="AB187" s="102">
        <f t="shared" si="14"/>
        <v>138</v>
      </c>
      <c r="AC187" s="134">
        <v>20</v>
      </c>
      <c r="AD187" s="136"/>
      <c r="AM187" s="95"/>
      <c r="AN187" s="95"/>
      <c r="AO187" s="95"/>
      <c r="AP187" s="95"/>
      <c r="AQ187" s="95"/>
      <c r="AR187" s="95"/>
      <c r="AS187" s="95"/>
      <c r="AT187" s="95"/>
      <c r="AU187" s="95"/>
      <c r="AV187" s="95"/>
      <c r="AW187" s="95"/>
      <c r="AX187" s="95"/>
      <c r="AY187" s="95"/>
      <c r="AZ187" s="95"/>
      <c r="BA187" s="95"/>
      <c r="BB187" s="95"/>
      <c r="BC187" s="95"/>
      <c r="BD187" s="95"/>
      <c r="BE187" s="95"/>
      <c r="BF187" s="95"/>
      <c r="BG187" s="95"/>
      <c r="BH187" s="95"/>
      <c r="BI187" s="95"/>
      <c r="BJ187" s="95"/>
      <c r="BK187" s="95"/>
      <c r="BL187" s="95"/>
      <c r="BM187" s="95"/>
      <c r="BN187" s="95"/>
      <c r="BO187" s="95"/>
      <c r="BP187" s="95"/>
      <c r="BQ187" s="95"/>
      <c r="BR187" s="95"/>
      <c r="BS187" s="95"/>
      <c r="BT187" s="95"/>
      <c r="BU187" s="95"/>
      <c r="BV187" s="95"/>
      <c r="BW187" s="95"/>
      <c r="BX187" s="95"/>
      <c r="BY187" s="95"/>
      <c r="BZ187" s="95"/>
      <c r="CA187" s="95"/>
      <c r="CB187" s="95"/>
      <c r="CC187" s="95"/>
      <c r="CD187" s="95"/>
      <c r="CE187" s="95"/>
      <c r="CF187" s="95"/>
      <c r="CG187" s="95"/>
      <c r="CH187" s="95"/>
      <c r="CI187" s="95"/>
      <c r="CJ187" s="95"/>
      <c r="CK187" s="95"/>
      <c r="CL187" s="95"/>
      <c r="CM187" s="95"/>
      <c r="CN187" s="95"/>
      <c r="CO187" s="95"/>
      <c r="CP187" s="95"/>
      <c r="CQ187" s="95"/>
      <c r="CR187" s="95"/>
      <c r="CS187" s="95"/>
      <c r="CT187" s="95"/>
      <c r="CU187" s="95"/>
      <c r="CV187" s="95"/>
      <c r="CW187" s="95"/>
      <c r="CX187" s="95"/>
      <c r="CY187" s="95"/>
      <c r="CZ187" s="95"/>
      <c r="DA187" s="95"/>
      <c r="DB187" s="95"/>
      <c r="DC187" s="95"/>
      <c r="DD187" s="95"/>
      <c r="DE187" s="95"/>
      <c r="DF187" s="95"/>
      <c r="DG187" s="95"/>
      <c r="DH187" s="95"/>
      <c r="DI187" s="95"/>
      <c r="DJ187" s="95"/>
      <c r="DK187" s="95"/>
      <c r="DL187" s="95"/>
      <c r="DM187" s="95"/>
      <c r="DN187" s="95"/>
      <c r="DO187" s="95"/>
      <c r="DP187" s="95"/>
      <c r="DQ187" s="95"/>
    </row>
    <row r="188" spans="21:121" s="94" customFormat="1" hidden="1">
      <c r="U188" s="95"/>
      <c r="V188" s="95"/>
      <c r="W188" s="95"/>
      <c r="X188" s="95"/>
      <c r="Y188" s="95"/>
      <c r="Z188" s="95"/>
      <c r="AA188" s="95"/>
      <c r="AB188" s="102">
        <f t="shared" si="14"/>
        <v>139</v>
      </c>
      <c r="AC188" s="134">
        <v>20</v>
      </c>
      <c r="AD188" s="136"/>
      <c r="AM188" s="95"/>
      <c r="AN188" s="95"/>
      <c r="AO188" s="95"/>
      <c r="AP188" s="95"/>
      <c r="AQ188" s="95"/>
      <c r="AR188" s="95"/>
      <c r="AS188" s="95"/>
      <c r="AT188" s="95"/>
      <c r="AU188" s="95"/>
      <c r="AV188" s="95"/>
      <c r="AW188" s="95"/>
      <c r="AX188" s="95"/>
      <c r="AY188" s="95"/>
      <c r="AZ188" s="95"/>
      <c r="BA188" s="95"/>
      <c r="BB188" s="95"/>
      <c r="BC188" s="95"/>
      <c r="BD188" s="95"/>
      <c r="BE188" s="95"/>
      <c r="BF188" s="95"/>
      <c r="BG188" s="95"/>
      <c r="BH188" s="95"/>
      <c r="BI188" s="95"/>
      <c r="BJ188" s="95"/>
      <c r="BK188" s="95"/>
      <c r="BL188" s="95"/>
      <c r="BM188" s="95"/>
      <c r="BN188" s="95"/>
      <c r="BO188" s="95"/>
      <c r="BP188" s="95"/>
      <c r="BQ188" s="95"/>
      <c r="BR188" s="95"/>
      <c r="BS188" s="95"/>
      <c r="BT188" s="95"/>
      <c r="BU188" s="95"/>
      <c r="BV188" s="95"/>
      <c r="BW188" s="95"/>
      <c r="BX188" s="95"/>
      <c r="BY188" s="95"/>
      <c r="BZ188" s="95"/>
      <c r="CA188" s="95"/>
      <c r="CB188" s="95"/>
      <c r="CC188" s="95"/>
      <c r="CD188" s="95"/>
      <c r="CE188" s="95"/>
      <c r="CF188" s="95"/>
      <c r="CG188" s="95"/>
      <c r="CH188" s="95"/>
      <c r="CI188" s="95"/>
      <c r="CJ188" s="95"/>
      <c r="CK188" s="95"/>
      <c r="CL188" s="95"/>
      <c r="CM188" s="95"/>
      <c r="CN188" s="95"/>
      <c r="CO188" s="95"/>
      <c r="CP188" s="95"/>
      <c r="CQ188" s="95"/>
      <c r="CR188" s="95"/>
      <c r="CS188" s="95"/>
      <c r="CT188" s="95"/>
      <c r="CU188" s="95"/>
      <c r="CV188" s="95"/>
      <c r="CW188" s="95"/>
      <c r="CX188" s="95"/>
      <c r="CY188" s="95"/>
      <c r="CZ188" s="95"/>
      <c r="DA188" s="95"/>
      <c r="DB188" s="95"/>
      <c r="DC188" s="95"/>
      <c r="DD188" s="95"/>
      <c r="DE188" s="95"/>
      <c r="DF188" s="95"/>
      <c r="DG188" s="95"/>
      <c r="DH188" s="95"/>
      <c r="DI188" s="95"/>
      <c r="DJ188" s="95"/>
      <c r="DK188" s="95"/>
      <c r="DL188" s="95"/>
      <c r="DM188" s="95"/>
      <c r="DN188" s="95"/>
      <c r="DO188" s="95"/>
      <c r="DP188" s="95"/>
      <c r="DQ188" s="95"/>
    </row>
    <row r="189" spans="21:121" s="94" customFormat="1" hidden="1">
      <c r="U189" s="95"/>
      <c r="V189" s="95"/>
      <c r="W189" s="95"/>
      <c r="X189" s="95"/>
      <c r="Y189" s="95"/>
      <c r="Z189" s="95"/>
      <c r="AA189" s="95"/>
      <c r="AB189" s="102">
        <f t="shared" si="14"/>
        <v>140</v>
      </c>
      <c r="AC189" s="134">
        <v>20</v>
      </c>
      <c r="AD189" s="136"/>
      <c r="AM189" s="95"/>
      <c r="AN189" s="95"/>
      <c r="AO189" s="95"/>
      <c r="AP189" s="95"/>
      <c r="AQ189" s="95"/>
      <c r="AR189" s="95"/>
      <c r="AS189" s="95"/>
      <c r="AT189" s="95"/>
      <c r="AU189" s="95"/>
      <c r="AV189" s="95"/>
      <c r="AW189" s="95"/>
      <c r="AX189" s="95"/>
      <c r="AY189" s="95"/>
      <c r="AZ189" s="95"/>
      <c r="BA189" s="95"/>
      <c r="BB189" s="95"/>
      <c r="BC189" s="95"/>
      <c r="BD189" s="95"/>
      <c r="BE189" s="95"/>
      <c r="BF189" s="95"/>
      <c r="BG189" s="95"/>
      <c r="BH189" s="95"/>
      <c r="BI189" s="95"/>
      <c r="BJ189" s="95"/>
      <c r="BK189" s="95"/>
      <c r="BL189" s="95"/>
      <c r="BM189" s="95"/>
      <c r="BN189" s="95"/>
      <c r="BO189" s="95"/>
      <c r="BP189" s="95"/>
      <c r="BQ189" s="95"/>
      <c r="BR189" s="95"/>
      <c r="BS189" s="95"/>
      <c r="BT189" s="95"/>
      <c r="BU189" s="95"/>
      <c r="BV189" s="95"/>
      <c r="BW189" s="95"/>
      <c r="BX189" s="95"/>
      <c r="BY189" s="95"/>
      <c r="BZ189" s="95"/>
      <c r="CA189" s="95"/>
      <c r="CB189" s="95"/>
      <c r="CC189" s="95"/>
      <c r="CD189" s="95"/>
      <c r="CE189" s="95"/>
      <c r="CF189" s="95"/>
      <c r="CG189" s="95"/>
      <c r="CH189" s="95"/>
      <c r="CI189" s="95"/>
      <c r="CJ189" s="95"/>
      <c r="CK189" s="95"/>
      <c r="CL189" s="95"/>
      <c r="CM189" s="95"/>
      <c r="CN189" s="95"/>
      <c r="CO189" s="95"/>
      <c r="CP189" s="95"/>
      <c r="CQ189" s="95"/>
      <c r="CR189" s="95"/>
      <c r="CS189" s="95"/>
      <c r="CT189" s="95"/>
      <c r="CU189" s="95"/>
      <c r="CV189" s="95"/>
      <c r="CW189" s="95"/>
      <c r="CX189" s="95"/>
      <c r="CY189" s="95"/>
      <c r="CZ189" s="95"/>
      <c r="DA189" s="95"/>
      <c r="DB189" s="95"/>
      <c r="DC189" s="95"/>
      <c r="DD189" s="95"/>
      <c r="DE189" s="95"/>
      <c r="DF189" s="95"/>
      <c r="DG189" s="95"/>
      <c r="DH189" s="95"/>
      <c r="DI189" s="95"/>
      <c r="DJ189" s="95"/>
      <c r="DK189" s="95"/>
      <c r="DL189" s="95"/>
      <c r="DM189" s="95"/>
      <c r="DN189" s="95"/>
      <c r="DO189" s="95"/>
      <c r="DP189" s="95"/>
      <c r="DQ189" s="95"/>
    </row>
    <row r="190" spans="21:121" s="94" customFormat="1" hidden="1">
      <c r="U190" s="95"/>
      <c r="V190" s="95"/>
      <c r="W190" s="95"/>
      <c r="X190" s="95"/>
      <c r="Y190" s="95"/>
      <c r="Z190" s="95"/>
      <c r="AA190" s="95"/>
      <c r="AB190" s="102">
        <f t="shared" si="14"/>
        <v>141</v>
      </c>
      <c r="AC190" s="134">
        <v>20</v>
      </c>
      <c r="AD190" s="136"/>
      <c r="AM190" s="95"/>
      <c r="AN190" s="95"/>
      <c r="AO190" s="95"/>
      <c r="AP190" s="95"/>
      <c r="AQ190" s="95"/>
      <c r="AR190" s="95"/>
      <c r="AS190" s="95"/>
      <c r="AT190" s="95"/>
      <c r="AU190" s="95"/>
      <c r="AV190" s="95"/>
      <c r="AW190" s="95"/>
      <c r="AX190" s="95"/>
      <c r="AY190" s="95"/>
      <c r="AZ190" s="95"/>
      <c r="BA190" s="95"/>
      <c r="BB190" s="95"/>
      <c r="BC190" s="95"/>
      <c r="BD190" s="95"/>
      <c r="BE190" s="95"/>
      <c r="BF190" s="95"/>
      <c r="BG190" s="95"/>
      <c r="BH190" s="95"/>
      <c r="BI190" s="95"/>
      <c r="BJ190" s="95"/>
      <c r="BK190" s="95"/>
      <c r="BL190" s="95"/>
      <c r="BM190" s="95"/>
      <c r="BN190" s="95"/>
      <c r="BO190" s="95"/>
      <c r="BP190" s="95"/>
      <c r="BQ190" s="95"/>
      <c r="BR190" s="95"/>
      <c r="BS190" s="95"/>
      <c r="BT190" s="95"/>
      <c r="BU190" s="95"/>
      <c r="BV190" s="95"/>
      <c r="BW190" s="95"/>
      <c r="BX190" s="95"/>
      <c r="BY190" s="95"/>
      <c r="BZ190" s="95"/>
      <c r="CA190" s="95"/>
      <c r="CB190" s="95"/>
      <c r="CC190" s="95"/>
      <c r="CD190" s="95"/>
      <c r="CE190" s="95"/>
      <c r="CF190" s="95"/>
      <c r="CG190" s="95"/>
      <c r="CH190" s="95"/>
      <c r="CI190" s="95"/>
      <c r="CJ190" s="95"/>
      <c r="CK190" s="95"/>
      <c r="CL190" s="95"/>
      <c r="CM190" s="95"/>
      <c r="CN190" s="95"/>
      <c r="CO190" s="95"/>
      <c r="CP190" s="95"/>
      <c r="CQ190" s="95"/>
      <c r="CR190" s="95"/>
      <c r="CS190" s="95"/>
      <c r="CT190" s="95"/>
      <c r="CU190" s="95"/>
      <c r="CV190" s="95"/>
      <c r="CW190" s="95"/>
      <c r="CX190" s="95"/>
      <c r="CY190" s="95"/>
      <c r="CZ190" s="95"/>
      <c r="DA190" s="95"/>
      <c r="DB190" s="95"/>
      <c r="DC190" s="95"/>
      <c r="DD190" s="95"/>
      <c r="DE190" s="95"/>
      <c r="DF190" s="95"/>
      <c r="DG190" s="95"/>
      <c r="DH190" s="95"/>
      <c r="DI190" s="95"/>
      <c r="DJ190" s="95"/>
      <c r="DK190" s="95"/>
      <c r="DL190" s="95"/>
      <c r="DM190" s="95"/>
      <c r="DN190" s="95"/>
      <c r="DO190" s="95"/>
      <c r="DP190" s="95"/>
      <c r="DQ190" s="95"/>
    </row>
    <row r="191" spans="21:121" s="94" customFormat="1" hidden="1">
      <c r="U191" s="95"/>
      <c r="V191" s="95"/>
      <c r="W191" s="95"/>
      <c r="X191" s="95"/>
      <c r="Y191" s="95"/>
      <c r="Z191" s="95"/>
      <c r="AA191" s="95"/>
      <c r="AB191" s="102">
        <f t="shared" si="14"/>
        <v>142</v>
      </c>
      <c r="AC191" s="134">
        <v>20</v>
      </c>
      <c r="AD191" s="136"/>
      <c r="AM191" s="95"/>
      <c r="AN191" s="95"/>
      <c r="AO191" s="95"/>
      <c r="AP191" s="95"/>
      <c r="AQ191" s="95"/>
      <c r="AR191" s="95"/>
      <c r="AS191" s="95"/>
      <c r="AT191" s="95"/>
      <c r="AU191" s="95"/>
      <c r="AV191" s="95"/>
      <c r="AW191" s="95"/>
      <c r="AX191" s="95"/>
      <c r="AY191" s="95"/>
      <c r="AZ191" s="95"/>
      <c r="BA191" s="95"/>
      <c r="BB191" s="95"/>
      <c r="BC191" s="95"/>
      <c r="BD191" s="95"/>
      <c r="BE191" s="95"/>
      <c r="BF191" s="95"/>
      <c r="BG191" s="95"/>
      <c r="BH191" s="95"/>
      <c r="BI191" s="95"/>
      <c r="BJ191" s="95"/>
      <c r="BK191" s="95"/>
      <c r="BL191" s="95"/>
      <c r="BM191" s="95"/>
      <c r="BN191" s="95"/>
      <c r="BO191" s="95"/>
      <c r="BP191" s="95"/>
      <c r="BQ191" s="95"/>
      <c r="BR191" s="95"/>
      <c r="BS191" s="95"/>
      <c r="BT191" s="95"/>
      <c r="BU191" s="95"/>
      <c r="BV191" s="95"/>
      <c r="BW191" s="95"/>
      <c r="BX191" s="95"/>
      <c r="BY191" s="95"/>
      <c r="BZ191" s="95"/>
      <c r="CA191" s="95"/>
      <c r="CB191" s="95"/>
      <c r="CC191" s="95"/>
      <c r="CD191" s="95"/>
      <c r="CE191" s="95"/>
      <c r="CF191" s="95"/>
      <c r="CG191" s="95"/>
      <c r="CH191" s="95"/>
      <c r="CI191" s="95"/>
      <c r="CJ191" s="95"/>
      <c r="CK191" s="95"/>
      <c r="CL191" s="95"/>
      <c r="CM191" s="95"/>
      <c r="CN191" s="95"/>
      <c r="CO191" s="95"/>
      <c r="CP191" s="95"/>
      <c r="CQ191" s="95"/>
      <c r="CR191" s="95"/>
      <c r="CS191" s="95"/>
      <c r="CT191" s="95"/>
      <c r="CU191" s="95"/>
      <c r="CV191" s="95"/>
      <c r="CW191" s="95"/>
      <c r="CX191" s="95"/>
      <c r="CY191" s="95"/>
      <c r="CZ191" s="95"/>
      <c r="DA191" s="95"/>
      <c r="DB191" s="95"/>
      <c r="DC191" s="95"/>
      <c r="DD191" s="95"/>
      <c r="DE191" s="95"/>
      <c r="DF191" s="95"/>
      <c r="DG191" s="95"/>
      <c r="DH191" s="95"/>
      <c r="DI191" s="95"/>
      <c r="DJ191" s="95"/>
      <c r="DK191" s="95"/>
      <c r="DL191" s="95"/>
      <c r="DM191" s="95"/>
      <c r="DN191" s="95"/>
      <c r="DO191" s="95"/>
      <c r="DP191" s="95"/>
      <c r="DQ191" s="95"/>
    </row>
    <row r="192" spans="21:121" s="94" customFormat="1" hidden="1">
      <c r="U192" s="95"/>
      <c r="V192" s="95"/>
      <c r="W192" s="95"/>
      <c r="X192" s="95"/>
      <c r="Y192" s="95"/>
      <c r="Z192" s="95"/>
      <c r="AA192" s="95"/>
      <c r="AB192" s="102">
        <f t="shared" si="14"/>
        <v>143</v>
      </c>
      <c r="AC192" s="134">
        <v>20</v>
      </c>
      <c r="AD192" s="136"/>
      <c r="AM192" s="95"/>
      <c r="AN192" s="95"/>
      <c r="AO192" s="95"/>
      <c r="AP192" s="95"/>
      <c r="AQ192" s="95"/>
      <c r="AR192" s="95"/>
      <c r="AS192" s="95"/>
      <c r="AT192" s="95"/>
      <c r="AU192" s="95"/>
      <c r="AV192" s="95"/>
      <c r="AW192" s="95"/>
      <c r="AX192" s="95"/>
      <c r="AY192" s="95"/>
      <c r="AZ192" s="95"/>
      <c r="BA192" s="95"/>
      <c r="BB192" s="95"/>
      <c r="BC192" s="95"/>
      <c r="BD192" s="95"/>
      <c r="BE192" s="95"/>
      <c r="BF192" s="95"/>
      <c r="BG192" s="95"/>
      <c r="BH192" s="95"/>
      <c r="BI192" s="95"/>
      <c r="BJ192" s="95"/>
      <c r="BK192" s="95"/>
      <c r="BL192" s="95"/>
      <c r="BM192" s="95"/>
      <c r="BN192" s="95"/>
      <c r="BO192" s="95"/>
      <c r="BP192" s="95"/>
      <c r="BQ192" s="95"/>
      <c r="BR192" s="95"/>
      <c r="BS192" s="95"/>
      <c r="BT192" s="95"/>
      <c r="BU192" s="95"/>
      <c r="BV192" s="95"/>
      <c r="BW192" s="95"/>
      <c r="BX192" s="95"/>
      <c r="BY192" s="95"/>
      <c r="BZ192" s="95"/>
      <c r="CA192" s="95"/>
      <c r="CB192" s="95"/>
      <c r="CC192" s="95"/>
      <c r="CD192" s="95"/>
      <c r="CE192" s="95"/>
      <c r="CF192" s="95"/>
      <c r="CG192" s="95"/>
      <c r="CH192" s="95"/>
      <c r="CI192" s="95"/>
      <c r="CJ192" s="95"/>
      <c r="CK192" s="95"/>
      <c r="CL192" s="95"/>
      <c r="CM192" s="95"/>
      <c r="CN192" s="95"/>
      <c r="CO192" s="95"/>
      <c r="CP192" s="95"/>
      <c r="CQ192" s="95"/>
      <c r="CR192" s="95"/>
      <c r="CS192" s="95"/>
      <c r="CT192" s="95"/>
      <c r="CU192" s="95"/>
      <c r="CV192" s="95"/>
      <c r="CW192" s="95"/>
      <c r="CX192" s="95"/>
      <c r="CY192" s="95"/>
      <c r="CZ192" s="95"/>
      <c r="DA192" s="95"/>
      <c r="DB192" s="95"/>
      <c r="DC192" s="95"/>
      <c r="DD192" s="95"/>
      <c r="DE192" s="95"/>
      <c r="DF192" s="95"/>
      <c r="DG192" s="95"/>
      <c r="DH192" s="95"/>
      <c r="DI192" s="95"/>
      <c r="DJ192" s="95"/>
      <c r="DK192" s="95"/>
      <c r="DL192" s="95"/>
      <c r="DM192" s="95"/>
      <c r="DN192" s="95"/>
      <c r="DO192" s="95"/>
      <c r="DP192" s="95"/>
      <c r="DQ192" s="95"/>
    </row>
    <row r="193" spans="21:121" s="94" customFormat="1" hidden="1">
      <c r="U193" s="95"/>
      <c r="V193" s="95"/>
      <c r="W193" s="95"/>
      <c r="X193" s="95"/>
      <c r="Y193" s="95"/>
      <c r="Z193" s="95"/>
      <c r="AA193" s="95"/>
      <c r="AB193" s="102">
        <f t="shared" si="14"/>
        <v>144</v>
      </c>
      <c r="AC193" s="134">
        <v>20</v>
      </c>
      <c r="AD193" s="136"/>
      <c r="AM193" s="95"/>
      <c r="AN193" s="95"/>
      <c r="AO193" s="95"/>
      <c r="AP193" s="95"/>
      <c r="AQ193" s="95"/>
      <c r="AR193" s="95"/>
      <c r="AS193" s="95"/>
      <c r="AT193" s="95"/>
      <c r="AU193" s="95"/>
      <c r="AV193" s="95"/>
      <c r="AW193" s="95"/>
      <c r="AX193" s="95"/>
      <c r="AY193" s="95"/>
      <c r="AZ193" s="95"/>
      <c r="BA193" s="95"/>
      <c r="BB193" s="95"/>
      <c r="BC193" s="95"/>
      <c r="BD193" s="95"/>
      <c r="BE193" s="95"/>
      <c r="BF193" s="95"/>
      <c r="BG193" s="95"/>
      <c r="BH193" s="95"/>
      <c r="BI193" s="95"/>
      <c r="BJ193" s="95"/>
      <c r="BK193" s="95"/>
      <c r="BL193" s="95"/>
      <c r="BM193" s="95"/>
      <c r="BN193" s="95"/>
      <c r="BO193" s="95"/>
      <c r="BP193" s="95"/>
      <c r="BQ193" s="95"/>
      <c r="BR193" s="95"/>
      <c r="BS193" s="95"/>
      <c r="BT193" s="95"/>
      <c r="BU193" s="95"/>
      <c r="BV193" s="95"/>
      <c r="BW193" s="95"/>
      <c r="BX193" s="95"/>
      <c r="BY193" s="95"/>
      <c r="BZ193" s="95"/>
      <c r="CA193" s="95"/>
      <c r="CB193" s="95"/>
      <c r="CC193" s="95"/>
      <c r="CD193" s="95"/>
      <c r="CE193" s="95"/>
      <c r="CF193" s="95"/>
      <c r="CG193" s="95"/>
      <c r="CH193" s="95"/>
      <c r="CI193" s="95"/>
      <c r="CJ193" s="95"/>
      <c r="CK193" s="95"/>
      <c r="CL193" s="95"/>
      <c r="CM193" s="95"/>
      <c r="CN193" s="95"/>
      <c r="CO193" s="95"/>
      <c r="CP193" s="95"/>
      <c r="CQ193" s="95"/>
      <c r="CR193" s="95"/>
      <c r="CS193" s="95"/>
      <c r="CT193" s="95"/>
      <c r="CU193" s="95"/>
      <c r="CV193" s="95"/>
      <c r="CW193" s="95"/>
      <c r="CX193" s="95"/>
      <c r="CY193" s="95"/>
      <c r="CZ193" s="95"/>
      <c r="DA193" s="95"/>
      <c r="DB193" s="95"/>
      <c r="DC193" s="95"/>
      <c r="DD193" s="95"/>
      <c r="DE193" s="95"/>
      <c r="DF193" s="95"/>
      <c r="DG193" s="95"/>
      <c r="DH193" s="95"/>
      <c r="DI193" s="95"/>
      <c r="DJ193" s="95"/>
      <c r="DK193" s="95"/>
      <c r="DL193" s="95"/>
      <c r="DM193" s="95"/>
      <c r="DN193" s="95"/>
      <c r="DO193" s="95"/>
      <c r="DP193" s="95"/>
      <c r="DQ193" s="95"/>
    </row>
    <row r="194" spans="21:121" s="94" customFormat="1" hidden="1">
      <c r="U194" s="95"/>
      <c r="V194" s="95"/>
      <c r="W194" s="95"/>
      <c r="X194" s="95"/>
      <c r="Y194" s="95"/>
      <c r="Z194" s="95"/>
      <c r="AA194" s="95"/>
      <c r="AB194" s="102">
        <f t="shared" si="14"/>
        <v>145</v>
      </c>
      <c r="AC194" s="134">
        <v>20</v>
      </c>
      <c r="AD194" s="136"/>
      <c r="AM194" s="95"/>
      <c r="AN194" s="95"/>
      <c r="AO194" s="95"/>
      <c r="AP194" s="95"/>
      <c r="AQ194" s="95"/>
      <c r="AR194" s="95"/>
      <c r="AS194" s="95"/>
      <c r="AT194" s="95"/>
      <c r="AU194" s="95"/>
      <c r="AV194" s="95"/>
      <c r="AW194" s="95"/>
      <c r="AX194" s="95"/>
      <c r="AY194" s="95"/>
      <c r="AZ194" s="95"/>
      <c r="BA194" s="95"/>
      <c r="BB194" s="95"/>
      <c r="BC194" s="95"/>
      <c r="BD194" s="95"/>
      <c r="BE194" s="95"/>
      <c r="BF194" s="95"/>
      <c r="BG194" s="95"/>
      <c r="BH194" s="95"/>
      <c r="BI194" s="95"/>
      <c r="BJ194" s="95"/>
      <c r="BK194" s="95"/>
      <c r="BL194" s="95"/>
      <c r="BM194" s="95"/>
      <c r="BN194" s="95"/>
      <c r="BO194" s="95"/>
      <c r="BP194" s="95"/>
      <c r="BQ194" s="95"/>
      <c r="BR194" s="95"/>
      <c r="BS194" s="95"/>
      <c r="BT194" s="95"/>
      <c r="BU194" s="95"/>
      <c r="BV194" s="95"/>
      <c r="BW194" s="95"/>
      <c r="BX194" s="95"/>
      <c r="BY194" s="95"/>
      <c r="BZ194" s="95"/>
      <c r="CA194" s="95"/>
      <c r="CB194" s="95"/>
      <c r="CC194" s="95"/>
      <c r="CD194" s="95"/>
      <c r="CE194" s="95"/>
      <c r="CF194" s="95"/>
      <c r="CG194" s="95"/>
      <c r="CH194" s="95"/>
      <c r="CI194" s="95"/>
      <c r="CJ194" s="95"/>
      <c r="CK194" s="95"/>
      <c r="CL194" s="95"/>
      <c r="CM194" s="95"/>
      <c r="CN194" s="95"/>
      <c r="CO194" s="95"/>
      <c r="CP194" s="95"/>
      <c r="CQ194" s="95"/>
      <c r="CR194" s="95"/>
      <c r="CS194" s="95"/>
      <c r="CT194" s="95"/>
      <c r="CU194" s="95"/>
      <c r="CV194" s="95"/>
      <c r="CW194" s="95"/>
      <c r="CX194" s="95"/>
      <c r="CY194" s="95"/>
      <c r="CZ194" s="95"/>
      <c r="DA194" s="95"/>
      <c r="DB194" s="95"/>
      <c r="DC194" s="95"/>
      <c r="DD194" s="95"/>
      <c r="DE194" s="95"/>
      <c r="DF194" s="95"/>
      <c r="DG194" s="95"/>
      <c r="DH194" s="95"/>
      <c r="DI194" s="95"/>
      <c r="DJ194" s="95"/>
      <c r="DK194" s="95"/>
      <c r="DL194" s="95"/>
      <c r="DM194" s="95"/>
      <c r="DN194" s="95"/>
      <c r="DO194" s="95"/>
      <c r="DP194" s="95"/>
      <c r="DQ194" s="95"/>
    </row>
    <row r="195" spans="21:121" s="94" customFormat="1" hidden="1">
      <c r="U195" s="95"/>
      <c r="V195" s="95"/>
      <c r="W195" s="95"/>
      <c r="X195" s="95"/>
      <c r="Y195" s="95"/>
      <c r="Z195" s="95"/>
      <c r="AA195" s="95"/>
      <c r="AB195" s="102">
        <f t="shared" si="14"/>
        <v>146</v>
      </c>
      <c r="AC195" s="134">
        <v>20</v>
      </c>
      <c r="AD195" s="136"/>
      <c r="AM195" s="95"/>
      <c r="AN195" s="95"/>
      <c r="AO195" s="95"/>
      <c r="AP195" s="95"/>
      <c r="AQ195" s="95"/>
      <c r="AR195" s="95"/>
      <c r="AS195" s="95"/>
      <c r="AT195" s="95"/>
      <c r="AU195" s="95"/>
      <c r="AV195" s="95"/>
      <c r="AW195" s="95"/>
      <c r="AX195" s="95"/>
      <c r="AY195" s="95"/>
      <c r="AZ195" s="95"/>
      <c r="BA195" s="95"/>
      <c r="BB195" s="95"/>
      <c r="BC195" s="95"/>
      <c r="BD195" s="95"/>
      <c r="BE195" s="95"/>
      <c r="BF195" s="95"/>
      <c r="BG195" s="95"/>
      <c r="BH195" s="95"/>
      <c r="BI195" s="95"/>
      <c r="BJ195" s="95"/>
      <c r="BK195" s="95"/>
      <c r="BL195" s="95"/>
      <c r="BM195" s="95"/>
      <c r="BN195" s="95"/>
      <c r="BO195" s="95"/>
      <c r="BP195" s="95"/>
      <c r="BQ195" s="95"/>
      <c r="BR195" s="95"/>
      <c r="BS195" s="95"/>
      <c r="BT195" s="95"/>
      <c r="BU195" s="95"/>
      <c r="BV195" s="95"/>
      <c r="BW195" s="95"/>
      <c r="BX195" s="95"/>
      <c r="BY195" s="95"/>
      <c r="BZ195" s="95"/>
      <c r="CA195" s="95"/>
      <c r="CB195" s="95"/>
      <c r="CC195" s="95"/>
      <c r="CD195" s="95"/>
      <c r="CE195" s="95"/>
      <c r="CF195" s="95"/>
      <c r="CG195" s="95"/>
      <c r="CH195" s="95"/>
      <c r="CI195" s="95"/>
      <c r="CJ195" s="95"/>
      <c r="CK195" s="95"/>
      <c r="CL195" s="95"/>
      <c r="CM195" s="95"/>
      <c r="CN195" s="95"/>
      <c r="CO195" s="95"/>
      <c r="CP195" s="95"/>
      <c r="CQ195" s="95"/>
      <c r="CR195" s="95"/>
      <c r="CS195" s="95"/>
      <c r="CT195" s="95"/>
      <c r="CU195" s="95"/>
      <c r="CV195" s="95"/>
      <c r="CW195" s="95"/>
      <c r="CX195" s="95"/>
      <c r="CY195" s="95"/>
      <c r="CZ195" s="95"/>
      <c r="DA195" s="95"/>
      <c r="DB195" s="95"/>
      <c r="DC195" s="95"/>
      <c r="DD195" s="95"/>
      <c r="DE195" s="95"/>
      <c r="DF195" s="95"/>
      <c r="DG195" s="95"/>
      <c r="DH195" s="95"/>
      <c r="DI195" s="95"/>
      <c r="DJ195" s="95"/>
      <c r="DK195" s="95"/>
      <c r="DL195" s="95"/>
      <c r="DM195" s="95"/>
      <c r="DN195" s="95"/>
      <c r="DO195" s="95"/>
      <c r="DP195" s="95"/>
      <c r="DQ195" s="95"/>
    </row>
    <row r="196" spans="21:121" hidden="1">
      <c r="V196" s="95"/>
      <c r="W196" s="95"/>
      <c r="X196" s="95"/>
      <c r="Y196" s="95"/>
      <c r="Z196" s="95"/>
      <c r="AA196" s="95"/>
      <c r="AB196" s="102">
        <f t="shared" si="14"/>
        <v>147</v>
      </c>
      <c r="AC196" s="134">
        <v>20</v>
      </c>
    </row>
    <row r="197" spans="21:121" hidden="1">
      <c r="V197" s="95"/>
      <c r="W197" s="95"/>
      <c r="X197" s="95"/>
      <c r="Y197" s="95"/>
      <c r="Z197" s="95"/>
      <c r="AA197" s="95"/>
      <c r="AB197" s="102">
        <f t="shared" si="14"/>
        <v>148</v>
      </c>
      <c r="AC197" s="134">
        <v>20</v>
      </c>
    </row>
    <row r="198" spans="21:121" hidden="1">
      <c r="V198" s="95"/>
      <c r="W198" s="95"/>
      <c r="X198" s="95"/>
      <c r="Y198" s="95"/>
      <c r="Z198" s="95"/>
      <c r="AA198" s="95"/>
      <c r="AB198" s="102">
        <f t="shared" si="14"/>
        <v>149</v>
      </c>
      <c r="AC198" s="134">
        <v>20</v>
      </c>
    </row>
    <row r="199" spans="21:121" hidden="1">
      <c r="V199" s="95"/>
      <c r="W199" s="95"/>
      <c r="X199" s="95"/>
      <c r="Y199" s="95"/>
      <c r="Z199" s="95"/>
      <c r="AA199" s="95"/>
      <c r="AB199" s="102">
        <f t="shared" si="14"/>
        <v>150</v>
      </c>
      <c r="AC199" s="134">
        <v>20</v>
      </c>
    </row>
    <row r="200" spans="21:121" hidden="1">
      <c r="V200" s="95"/>
      <c r="W200" s="95"/>
      <c r="X200" s="95"/>
      <c r="Y200" s="95"/>
      <c r="Z200" s="95"/>
      <c r="AA200" s="95"/>
      <c r="AB200" s="102">
        <f t="shared" si="14"/>
        <v>151</v>
      </c>
      <c r="AC200" s="134">
        <v>20</v>
      </c>
    </row>
  </sheetData>
  <sheetProtection algorithmName="SHA-512" hashValue="KnsuUhCo298ZRxoget/ooc0d9K3KWVvu4CR2DztjhtT9ldDYAnr1fgIhYoVha9IpQtos8IfhbWIlaxxxpwNNaA==" saltValue="bCp1QPFqtu7YlpAZcfd5RA==" spinCount="100000" sheet="1" formatCells="0" insertRows="0" deleteColumns="0" deleteRows="0" sort="0"/>
  <protectedRanges>
    <protectedRange sqref="C13:H16" name="Edit Cells"/>
  </protectedRanges>
  <mergeCells count="39">
    <mergeCell ref="B2:H2"/>
    <mergeCell ref="V65:W65"/>
    <mergeCell ref="X65:Z65"/>
    <mergeCell ref="V66:W66"/>
    <mergeCell ref="X66:Z66"/>
    <mergeCell ref="V59:W59"/>
    <mergeCell ref="X59:Z59"/>
    <mergeCell ref="V60:W60"/>
    <mergeCell ref="X60:Z60"/>
    <mergeCell ref="V61:W61"/>
    <mergeCell ref="X61:Z61"/>
    <mergeCell ref="V56:W56"/>
    <mergeCell ref="X56:Z56"/>
    <mergeCell ref="V57:W57"/>
    <mergeCell ref="X57:Z57"/>
    <mergeCell ref="V58:W58"/>
    <mergeCell ref="V67:W67"/>
    <mergeCell ref="X67:Z67"/>
    <mergeCell ref="V62:W62"/>
    <mergeCell ref="X62:Z62"/>
    <mergeCell ref="V63:W63"/>
    <mergeCell ref="X63:Z63"/>
    <mergeCell ref="V64:W64"/>
    <mergeCell ref="X64:Z64"/>
    <mergeCell ref="X58:Z58"/>
    <mergeCell ref="V53:W53"/>
    <mergeCell ref="X53:Z53"/>
    <mergeCell ref="V54:W54"/>
    <mergeCell ref="X54:Z54"/>
    <mergeCell ref="V55:W55"/>
    <mergeCell ref="X55:Z55"/>
    <mergeCell ref="B39:D39"/>
    <mergeCell ref="V52:W52"/>
    <mergeCell ref="X52:Z52"/>
    <mergeCell ref="W21:AC21"/>
    <mergeCell ref="V50:W50"/>
    <mergeCell ref="X50:Z50"/>
    <mergeCell ref="V51:W51"/>
    <mergeCell ref="X51:Z51"/>
  </mergeCells>
  <dataValidations count="2">
    <dataValidation type="list" allowBlank="1" showInputMessage="1" showErrorMessage="1" sqref="U48:U50 AC12 C14:H16" xr:uid="{00000000-0002-0000-0300-000000000000}">
      <formula1>"Yes, No"</formula1>
    </dataValidation>
    <dataValidation type="list" allowBlank="1" showInputMessage="1" showErrorMessage="1" sqref="U44 AC5" xr:uid="{00000000-0002-0000-0300-000001000000}">
      <formula1>$V$34:$V$46</formula1>
    </dataValidation>
  </dataValidations>
  <pageMargins left="0.7" right="0.7" top="0.75" bottom="0.75" header="0.3" footer="0.3"/>
  <pageSetup scale="47"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dimension ref="A1:S303"/>
  <sheetViews>
    <sheetView showGridLines="0" zoomScale="90" zoomScaleNormal="90" workbookViewId="0">
      <pane ySplit="2" topLeftCell="A9" activePane="bottomLeft" state="frozen"/>
      <selection pane="bottomLeft" activeCell="D8" sqref="D8"/>
    </sheetView>
  </sheetViews>
  <sheetFormatPr defaultColWidth="0" defaultRowHeight="14.25" zeroHeight="1"/>
  <cols>
    <col min="1" max="1" width="9.140625" style="84" customWidth="1"/>
    <col min="2" max="2" width="17.85546875" style="84" customWidth="1"/>
    <col min="3" max="3" width="19.85546875" style="84" bestFit="1" customWidth="1"/>
    <col min="4" max="4" width="24.42578125" style="84" bestFit="1" customWidth="1"/>
    <col min="5" max="5" width="11.28515625" style="84" customWidth="1"/>
    <col min="6" max="6" width="10.28515625" style="84" customWidth="1"/>
    <col min="7" max="7" width="14.140625" style="84" customWidth="1"/>
    <col min="8" max="9" width="11" style="84" customWidth="1"/>
    <col min="10" max="10" width="7.5703125" style="84" customWidth="1"/>
    <col min="11" max="16" width="9.140625" style="84" customWidth="1"/>
    <col min="17" max="17" width="6.28515625" style="84" customWidth="1"/>
    <col min="18" max="19" width="0" style="84" hidden="1" customWidth="1"/>
    <col min="20" max="16384" width="9.140625" style="84" hidden="1"/>
  </cols>
  <sheetData>
    <row r="1" spans="1:17" ht="19.5" customHeight="1" thickBot="1">
      <c r="A1" s="185"/>
      <c r="B1" s="355" t="s">
        <v>168</v>
      </c>
      <c r="C1" s="356"/>
      <c r="D1" s="356"/>
      <c r="E1" s="356"/>
      <c r="F1" s="356"/>
      <c r="G1" s="356"/>
      <c r="H1" s="357"/>
      <c r="I1" s="355" t="s">
        <v>169</v>
      </c>
      <c r="J1" s="356"/>
      <c r="K1" s="356"/>
      <c r="L1" s="356"/>
      <c r="M1" s="357"/>
      <c r="N1" s="142"/>
    </row>
    <row r="2" spans="1:17" ht="45.75" thickBot="1">
      <c r="A2" s="186" t="s">
        <v>170</v>
      </c>
      <c r="B2" s="187" t="s">
        <v>23</v>
      </c>
      <c r="C2" s="188" t="s">
        <v>24</v>
      </c>
      <c r="D2" s="188" t="s">
        <v>27</v>
      </c>
      <c r="E2" s="188" t="s">
        <v>25</v>
      </c>
      <c r="F2" s="189" t="s">
        <v>171</v>
      </c>
      <c r="G2" s="188" t="s">
        <v>291</v>
      </c>
      <c r="H2" s="190" t="s">
        <v>292</v>
      </c>
      <c r="I2" s="187" t="s">
        <v>269</v>
      </c>
      <c r="J2" s="188" t="s">
        <v>172</v>
      </c>
      <c r="K2" s="188" t="s">
        <v>173</v>
      </c>
      <c r="L2" s="188" t="s">
        <v>174</v>
      </c>
      <c r="M2" s="190" t="s">
        <v>175</v>
      </c>
      <c r="N2" s="142"/>
      <c r="O2" s="184" t="s">
        <v>176</v>
      </c>
      <c r="P2" s="183">
        <v>125</v>
      </c>
      <c r="Q2" s="143" t="s">
        <v>177</v>
      </c>
    </row>
    <row r="3" spans="1:17">
      <c r="A3" s="144">
        <v>1</v>
      </c>
      <c r="B3" s="160"/>
      <c r="C3" s="161"/>
      <c r="D3" s="161"/>
      <c r="E3" s="162"/>
      <c r="F3" s="162"/>
      <c r="G3" s="162"/>
      <c r="H3" s="145" t="str">
        <f>IF(AND(G3&gt;0, E3&gt;0), G3, IF(AND(E3&gt;0, F3&gt;0),(((INDEX('Leak Repair Summary'!$W$22:$AC$31,MATCH(F3,'Leak Repair Summary'!$V$22:$V$31)+1,MATCH(E3,'Leak Repair Summary'!$W$19:$AC$19)+1)-INDEX('Leak Repair Summary'!$W$22:$AC$31,MATCH(F3,'Leak Repair Summary'!$V$22:$V$31),MATCH(E3,'Leak Repair Summary'!$W$19:$AC$19)+1))/(INDEX('Leak Repair Summary'!$V$22:$V$31,MATCH(F3,'Leak Repair Summary'!$V$22:$V$31)+1,1)-INDEX('Leak Repair Summary'!$V$22:$V$31,MATCH(F3,'Leak Repair Summary'!$V$22:$V$31),1))*(F3-INDEX('Leak Repair Summary'!$V$22:$V$31,MATCH(F3,'Leak Repair Summary'!$V$22:$V$31),1))+INDEX('Leak Repair Summary'!$W$22:$AC$31,MATCH(F3,'Leak Repair Summary'!$V$22:$V$31),MATCH(E3,'Leak Repair Summary'!$W$19:$AC$19)+1))-((INDEX('Leak Repair Summary'!$W$22:$AC$31,MATCH(F3,'Leak Repair Summary'!$V$22:$V$31)+1,MATCH(E3,'Leak Repair Summary'!$W$19:$AC$19))-INDEX('Leak Repair Summary'!$W$22:$AC$31,MATCH(F3,'Leak Repair Summary'!$V$22:$V$31),MATCH(E3,'Leak Repair Summary'!$W$19:$AC$19)))/(INDEX('Leak Repair Summary'!$V$22:$V$31,MATCH(F3,'Leak Repair Summary'!$V$22:$V$31)+1,1)-INDEX('Leak Repair Summary'!$V$22:$V$31,MATCH(F3,'Leak Repair Summary'!$V$22:$V$31),1))*(F3-INDEX('Leak Repair Summary'!$V$22:$V$31,MATCH(F3,'Leak Repair Summary'!$V$22:$V$31),1))+INDEX('Leak Repair Summary'!$W$22:$AC$31,MATCH(F3,'Leak Repair Summary'!$V$22:$V$31),MATCH(E3,'Leak Repair Summary'!$W$19:$AC$19))))/(INDEX('Leak Repair Summary'!$W$19:$AC$19,1,MATCH(E3,'Leak Repair Summary'!$W$19:$AC$19)+1)-INDEX('Leak Repair Summary'!$W$19:$AC$19,1,MATCH(E3,'Leak Repair Summary'!$W$19:$AC$19)))*(E3-INDEX('Leak Repair Summary'!$W$19:$AC$19,1,MATCH(E3,'Leak Repair Summary'!$W$19:$AC$19)))+((INDEX('Leak Repair Summary'!$W$22:$AC$31,MATCH(F3,'Leak Repair Summary'!$V$22:$V$31)+1,MATCH(E3,'Leak Repair Summary'!$W$19:$AC$19))-INDEX('Leak Repair Summary'!$W$22:$AC$31,MATCH(F3,'Leak Repair Summary'!$V$22:$V$31),MATCH(E3,'Leak Repair Summary'!$W$19:$AC$19)))/(INDEX('Leak Repair Summary'!$V$22:$V$31,MATCH(F3,'Leak Repair Summary'!$V$22:$V$31)+1,1)-INDEX('Leak Repair Summary'!$V$22:$V$31,MATCH(F3,'Leak Repair Summary'!$V$22:$V$31),1))*(F3-INDEX('Leak Repair Summary'!$V$22:$V$31,MATCH(F3,'Leak Repair Summary'!$V$22:$V$31),1))+INDEX('Leak Repair Summary'!$W$22:$AC$31,MATCH(F3,'Leak Repair Summary'!$V$22:$V$31),MATCH(E3,'Leak Repair Summary'!$W$19:$AC$19)))," "))</f>
        <v xml:space="preserve"> </v>
      </c>
      <c r="I3" s="171"/>
      <c r="J3" s="172"/>
      <c r="K3" s="146" t="str">
        <f>IF(J3=0,"",J3*$P$2)</f>
        <v/>
      </c>
      <c r="L3" s="179"/>
      <c r="M3" s="147" t="str">
        <f>IFERROR(K3+L3,"")</f>
        <v/>
      </c>
      <c r="N3" s="148"/>
    </row>
    <row r="4" spans="1:17">
      <c r="A4" s="149">
        <v>2</v>
      </c>
      <c r="B4" s="163"/>
      <c r="C4" s="164"/>
      <c r="D4" s="164"/>
      <c r="E4" s="165"/>
      <c r="F4" s="165"/>
      <c r="G4" s="165"/>
      <c r="H4" s="150" t="str">
        <f>IF(AND(G4&gt;0, E4&gt;0), G4, IF(AND(E4&gt;0, F4&gt;0),(((INDEX('Leak Repair Summary'!$W$22:$AC$31,MATCH(F4,'Leak Repair Summary'!$V$22:$V$31)+1,MATCH(E4,'Leak Repair Summary'!$W$19:$AC$19)+1)-INDEX('Leak Repair Summary'!$W$22:$AC$31,MATCH(F4,'Leak Repair Summary'!$V$22:$V$31),MATCH(E4,'Leak Repair Summary'!$W$19:$AC$19)+1))/(INDEX('Leak Repair Summary'!$V$22:$V$31,MATCH(F4,'Leak Repair Summary'!$V$22:$V$31)+1,1)-INDEX('Leak Repair Summary'!$V$22:$V$31,MATCH(F4,'Leak Repair Summary'!$V$22:$V$31),1))*(F4-INDEX('Leak Repair Summary'!$V$22:$V$31,MATCH(F4,'Leak Repair Summary'!$V$22:$V$31),1))+INDEX('Leak Repair Summary'!$W$22:$AC$31,MATCH(F4,'Leak Repair Summary'!$V$22:$V$31),MATCH(E4,'Leak Repair Summary'!$W$19:$AC$19)+1))-((INDEX('Leak Repair Summary'!$W$22:$AC$31,MATCH(F4,'Leak Repair Summary'!$V$22:$V$31)+1,MATCH(E4,'Leak Repair Summary'!$W$19:$AC$19))-INDEX('Leak Repair Summary'!$W$22:$AC$31,MATCH(F4,'Leak Repair Summary'!$V$22:$V$31),MATCH(E4,'Leak Repair Summary'!$W$19:$AC$19)))/(INDEX('Leak Repair Summary'!$V$22:$V$31,MATCH(F4,'Leak Repair Summary'!$V$22:$V$31)+1,1)-INDEX('Leak Repair Summary'!$V$22:$V$31,MATCH(F4,'Leak Repair Summary'!$V$22:$V$31),1))*(F4-INDEX('Leak Repair Summary'!$V$22:$V$31,MATCH(F4,'Leak Repair Summary'!$V$22:$V$31),1))+INDEX('Leak Repair Summary'!$W$22:$AC$31,MATCH(F4,'Leak Repair Summary'!$V$22:$V$31),MATCH(E4,'Leak Repair Summary'!$W$19:$AC$19))))/(INDEX('Leak Repair Summary'!$W$19:$AC$19,1,MATCH(E4,'Leak Repair Summary'!$W$19:$AC$19)+1)-INDEX('Leak Repair Summary'!$W$19:$AC$19,1,MATCH(E4,'Leak Repair Summary'!$W$19:$AC$19)))*(E4-INDEX('Leak Repair Summary'!$W$19:$AC$19,1,MATCH(E4,'Leak Repair Summary'!$W$19:$AC$19)))+((INDEX('Leak Repair Summary'!$W$22:$AC$31,MATCH(F4,'Leak Repair Summary'!$V$22:$V$31)+1,MATCH(E4,'Leak Repair Summary'!$W$19:$AC$19))-INDEX('Leak Repair Summary'!$W$22:$AC$31,MATCH(F4,'Leak Repair Summary'!$V$22:$V$31),MATCH(E4,'Leak Repair Summary'!$W$19:$AC$19)))/(INDEX('Leak Repair Summary'!$V$22:$V$31,MATCH(F4,'Leak Repair Summary'!$V$22:$V$31)+1,1)-INDEX('Leak Repair Summary'!$V$22:$V$31,MATCH(F4,'Leak Repair Summary'!$V$22:$V$31),1))*(F4-INDEX('Leak Repair Summary'!$V$22:$V$31,MATCH(F4,'Leak Repair Summary'!$V$22:$V$31),1))+INDEX('Leak Repair Summary'!$W$22:$AC$31,MATCH(F4,'Leak Repair Summary'!$V$22:$V$31),MATCH(E4,'Leak Repair Summary'!$W$19:$AC$19)))," "))</f>
        <v xml:space="preserve"> </v>
      </c>
      <c r="I4" s="173"/>
      <c r="J4" s="174"/>
      <c r="K4" s="151" t="str">
        <f t="shared" ref="K4:K67" si="0">IF(J4=0,"",J4*$P$2)</f>
        <v/>
      </c>
      <c r="L4" s="180"/>
      <c r="M4" s="152" t="str">
        <f t="shared" ref="M4:M67" si="1">IFERROR(K4+L4,"")</f>
        <v/>
      </c>
      <c r="N4" s="148"/>
    </row>
    <row r="5" spans="1:17">
      <c r="A5" s="149">
        <v>3</v>
      </c>
      <c r="B5" s="163"/>
      <c r="C5" s="164"/>
      <c r="D5" s="164"/>
      <c r="E5" s="165"/>
      <c r="F5" s="165"/>
      <c r="G5" s="165"/>
      <c r="H5" s="150" t="str">
        <f>IF(AND(G5&gt;0, E5&gt;0), G5, IF(AND(E5&gt;0, F5&gt;0),(((INDEX('Leak Repair Summary'!$W$22:$AC$31,MATCH(F5,'Leak Repair Summary'!$V$22:$V$31)+1,MATCH(E5,'Leak Repair Summary'!$W$19:$AC$19)+1)-INDEX('Leak Repair Summary'!$W$22:$AC$31,MATCH(F5,'Leak Repair Summary'!$V$22:$V$31),MATCH(E5,'Leak Repair Summary'!$W$19:$AC$19)+1))/(INDEX('Leak Repair Summary'!$V$22:$V$31,MATCH(F5,'Leak Repair Summary'!$V$22:$V$31)+1,1)-INDEX('Leak Repair Summary'!$V$22:$V$31,MATCH(F5,'Leak Repair Summary'!$V$22:$V$31),1))*(F5-INDEX('Leak Repair Summary'!$V$22:$V$31,MATCH(F5,'Leak Repair Summary'!$V$22:$V$31),1))+INDEX('Leak Repair Summary'!$W$22:$AC$31,MATCH(F5,'Leak Repair Summary'!$V$22:$V$31),MATCH(E5,'Leak Repair Summary'!$W$19:$AC$19)+1))-((INDEX('Leak Repair Summary'!$W$22:$AC$31,MATCH(F5,'Leak Repair Summary'!$V$22:$V$31)+1,MATCH(E5,'Leak Repair Summary'!$W$19:$AC$19))-INDEX('Leak Repair Summary'!$W$22:$AC$31,MATCH(F5,'Leak Repair Summary'!$V$22:$V$31),MATCH(E5,'Leak Repair Summary'!$W$19:$AC$19)))/(INDEX('Leak Repair Summary'!$V$22:$V$31,MATCH(F5,'Leak Repair Summary'!$V$22:$V$31)+1,1)-INDEX('Leak Repair Summary'!$V$22:$V$31,MATCH(F5,'Leak Repair Summary'!$V$22:$V$31),1))*(F5-INDEX('Leak Repair Summary'!$V$22:$V$31,MATCH(F5,'Leak Repair Summary'!$V$22:$V$31),1))+INDEX('Leak Repair Summary'!$W$22:$AC$31,MATCH(F5,'Leak Repair Summary'!$V$22:$V$31),MATCH(E5,'Leak Repair Summary'!$W$19:$AC$19))))/(INDEX('Leak Repair Summary'!$W$19:$AC$19,1,MATCH(E5,'Leak Repair Summary'!$W$19:$AC$19)+1)-INDEX('Leak Repair Summary'!$W$19:$AC$19,1,MATCH(E5,'Leak Repair Summary'!$W$19:$AC$19)))*(E5-INDEX('Leak Repair Summary'!$W$19:$AC$19,1,MATCH(E5,'Leak Repair Summary'!$W$19:$AC$19)))+((INDEX('Leak Repair Summary'!$W$22:$AC$31,MATCH(F5,'Leak Repair Summary'!$V$22:$V$31)+1,MATCH(E5,'Leak Repair Summary'!$W$19:$AC$19))-INDEX('Leak Repair Summary'!$W$22:$AC$31,MATCH(F5,'Leak Repair Summary'!$V$22:$V$31),MATCH(E5,'Leak Repair Summary'!$W$19:$AC$19)))/(INDEX('Leak Repair Summary'!$V$22:$V$31,MATCH(F5,'Leak Repair Summary'!$V$22:$V$31)+1,1)-INDEX('Leak Repair Summary'!$V$22:$V$31,MATCH(F5,'Leak Repair Summary'!$V$22:$V$31),1))*(F5-INDEX('Leak Repair Summary'!$V$22:$V$31,MATCH(F5,'Leak Repair Summary'!$V$22:$V$31),1))+INDEX('Leak Repair Summary'!$W$22:$AC$31,MATCH(F5,'Leak Repair Summary'!$V$22:$V$31),MATCH(E5,'Leak Repair Summary'!$W$19:$AC$19)))," "))</f>
        <v xml:space="preserve"> </v>
      </c>
      <c r="I5" s="173"/>
      <c r="J5" s="174"/>
      <c r="K5" s="151" t="str">
        <f t="shared" si="0"/>
        <v/>
      </c>
      <c r="L5" s="180"/>
      <c r="M5" s="152" t="str">
        <f t="shared" si="1"/>
        <v/>
      </c>
      <c r="N5" s="148"/>
    </row>
    <row r="6" spans="1:17">
      <c r="A6" s="149">
        <v>4</v>
      </c>
      <c r="B6" s="163"/>
      <c r="C6" s="164"/>
      <c r="D6" s="164"/>
      <c r="E6" s="165"/>
      <c r="F6" s="165"/>
      <c r="G6" s="165"/>
      <c r="H6" s="150" t="str">
        <f>IF(AND(G6&gt;0, E6&gt;0), G6, IF(AND(E6&gt;0, F6&gt;0),(((INDEX('Leak Repair Summary'!$W$22:$AC$31,MATCH(F6,'Leak Repair Summary'!$V$22:$V$31)+1,MATCH(E6,'Leak Repair Summary'!$W$19:$AC$19)+1)-INDEX('Leak Repair Summary'!$W$22:$AC$31,MATCH(F6,'Leak Repair Summary'!$V$22:$V$31),MATCH(E6,'Leak Repair Summary'!$W$19:$AC$19)+1))/(INDEX('Leak Repair Summary'!$V$22:$V$31,MATCH(F6,'Leak Repair Summary'!$V$22:$V$31)+1,1)-INDEX('Leak Repair Summary'!$V$22:$V$31,MATCH(F6,'Leak Repair Summary'!$V$22:$V$31),1))*(F6-INDEX('Leak Repair Summary'!$V$22:$V$31,MATCH(F6,'Leak Repair Summary'!$V$22:$V$31),1))+INDEX('Leak Repair Summary'!$W$22:$AC$31,MATCH(F6,'Leak Repair Summary'!$V$22:$V$31),MATCH(E6,'Leak Repair Summary'!$W$19:$AC$19)+1))-((INDEX('Leak Repair Summary'!$W$22:$AC$31,MATCH(F6,'Leak Repair Summary'!$V$22:$V$31)+1,MATCH(E6,'Leak Repair Summary'!$W$19:$AC$19))-INDEX('Leak Repair Summary'!$W$22:$AC$31,MATCH(F6,'Leak Repair Summary'!$V$22:$V$31),MATCH(E6,'Leak Repair Summary'!$W$19:$AC$19)))/(INDEX('Leak Repair Summary'!$V$22:$V$31,MATCH(F6,'Leak Repair Summary'!$V$22:$V$31)+1,1)-INDEX('Leak Repair Summary'!$V$22:$V$31,MATCH(F6,'Leak Repair Summary'!$V$22:$V$31),1))*(F6-INDEX('Leak Repair Summary'!$V$22:$V$31,MATCH(F6,'Leak Repair Summary'!$V$22:$V$31),1))+INDEX('Leak Repair Summary'!$W$22:$AC$31,MATCH(F6,'Leak Repair Summary'!$V$22:$V$31),MATCH(E6,'Leak Repair Summary'!$W$19:$AC$19))))/(INDEX('Leak Repair Summary'!$W$19:$AC$19,1,MATCH(E6,'Leak Repair Summary'!$W$19:$AC$19)+1)-INDEX('Leak Repair Summary'!$W$19:$AC$19,1,MATCH(E6,'Leak Repair Summary'!$W$19:$AC$19)))*(E6-INDEX('Leak Repair Summary'!$W$19:$AC$19,1,MATCH(E6,'Leak Repair Summary'!$W$19:$AC$19)))+((INDEX('Leak Repair Summary'!$W$22:$AC$31,MATCH(F6,'Leak Repair Summary'!$V$22:$V$31)+1,MATCH(E6,'Leak Repair Summary'!$W$19:$AC$19))-INDEX('Leak Repair Summary'!$W$22:$AC$31,MATCH(F6,'Leak Repair Summary'!$V$22:$V$31),MATCH(E6,'Leak Repair Summary'!$W$19:$AC$19)))/(INDEX('Leak Repair Summary'!$V$22:$V$31,MATCH(F6,'Leak Repair Summary'!$V$22:$V$31)+1,1)-INDEX('Leak Repair Summary'!$V$22:$V$31,MATCH(F6,'Leak Repair Summary'!$V$22:$V$31),1))*(F6-INDEX('Leak Repair Summary'!$V$22:$V$31,MATCH(F6,'Leak Repair Summary'!$V$22:$V$31),1))+INDEX('Leak Repair Summary'!$W$22:$AC$31,MATCH(F6,'Leak Repair Summary'!$V$22:$V$31),MATCH(E6,'Leak Repair Summary'!$W$19:$AC$19)))," "))</f>
        <v xml:space="preserve"> </v>
      </c>
      <c r="I6" s="173"/>
      <c r="J6" s="174"/>
      <c r="K6" s="151" t="str">
        <f t="shared" si="0"/>
        <v/>
      </c>
      <c r="L6" s="180"/>
      <c r="M6" s="152" t="str">
        <f t="shared" si="1"/>
        <v/>
      </c>
      <c r="N6" s="148"/>
    </row>
    <row r="7" spans="1:17">
      <c r="A7" s="149">
        <v>5</v>
      </c>
      <c r="B7" s="163"/>
      <c r="C7" s="164"/>
      <c r="D7" s="164"/>
      <c r="E7" s="165"/>
      <c r="F7" s="165"/>
      <c r="G7" s="165"/>
      <c r="H7" s="150" t="str">
        <f>IF(AND(G7&gt;0, E7&gt;0), G7, IF(AND(E7&gt;0, F7&gt;0),(((INDEX('Leak Repair Summary'!$W$22:$AC$31,MATCH(F7,'Leak Repair Summary'!$V$22:$V$31)+1,MATCH(E7,'Leak Repair Summary'!$W$19:$AC$19)+1)-INDEX('Leak Repair Summary'!$W$22:$AC$31,MATCH(F7,'Leak Repair Summary'!$V$22:$V$31),MATCH(E7,'Leak Repair Summary'!$W$19:$AC$19)+1))/(INDEX('Leak Repair Summary'!$V$22:$V$31,MATCH(F7,'Leak Repair Summary'!$V$22:$V$31)+1,1)-INDEX('Leak Repair Summary'!$V$22:$V$31,MATCH(F7,'Leak Repair Summary'!$V$22:$V$31),1))*(F7-INDEX('Leak Repair Summary'!$V$22:$V$31,MATCH(F7,'Leak Repair Summary'!$V$22:$V$31),1))+INDEX('Leak Repair Summary'!$W$22:$AC$31,MATCH(F7,'Leak Repair Summary'!$V$22:$V$31),MATCH(E7,'Leak Repair Summary'!$W$19:$AC$19)+1))-((INDEX('Leak Repair Summary'!$W$22:$AC$31,MATCH(F7,'Leak Repair Summary'!$V$22:$V$31)+1,MATCH(E7,'Leak Repair Summary'!$W$19:$AC$19))-INDEX('Leak Repair Summary'!$W$22:$AC$31,MATCH(F7,'Leak Repair Summary'!$V$22:$V$31),MATCH(E7,'Leak Repair Summary'!$W$19:$AC$19)))/(INDEX('Leak Repair Summary'!$V$22:$V$31,MATCH(F7,'Leak Repair Summary'!$V$22:$V$31)+1,1)-INDEX('Leak Repair Summary'!$V$22:$V$31,MATCH(F7,'Leak Repair Summary'!$V$22:$V$31),1))*(F7-INDEX('Leak Repair Summary'!$V$22:$V$31,MATCH(F7,'Leak Repair Summary'!$V$22:$V$31),1))+INDEX('Leak Repair Summary'!$W$22:$AC$31,MATCH(F7,'Leak Repair Summary'!$V$22:$V$31),MATCH(E7,'Leak Repair Summary'!$W$19:$AC$19))))/(INDEX('Leak Repair Summary'!$W$19:$AC$19,1,MATCH(E7,'Leak Repair Summary'!$W$19:$AC$19)+1)-INDEX('Leak Repair Summary'!$W$19:$AC$19,1,MATCH(E7,'Leak Repair Summary'!$W$19:$AC$19)))*(E7-INDEX('Leak Repair Summary'!$W$19:$AC$19,1,MATCH(E7,'Leak Repair Summary'!$W$19:$AC$19)))+((INDEX('Leak Repair Summary'!$W$22:$AC$31,MATCH(F7,'Leak Repair Summary'!$V$22:$V$31)+1,MATCH(E7,'Leak Repair Summary'!$W$19:$AC$19))-INDEX('Leak Repair Summary'!$W$22:$AC$31,MATCH(F7,'Leak Repair Summary'!$V$22:$V$31),MATCH(E7,'Leak Repair Summary'!$W$19:$AC$19)))/(INDEX('Leak Repair Summary'!$V$22:$V$31,MATCH(F7,'Leak Repair Summary'!$V$22:$V$31)+1,1)-INDEX('Leak Repair Summary'!$V$22:$V$31,MATCH(F7,'Leak Repair Summary'!$V$22:$V$31),1))*(F7-INDEX('Leak Repair Summary'!$V$22:$V$31,MATCH(F7,'Leak Repair Summary'!$V$22:$V$31),1))+INDEX('Leak Repair Summary'!$W$22:$AC$31,MATCH(F7,'Leak Repair Summary'!$V$22:$V$31),MATCH(E7,'Leak Repair Summary'!$W$19:$AC$19)))," "))</f>
        <v xml:space="preserve"> </v>
      </c>
      <c r="I7" s="173"/>
      <c r="J7" s="174"/>
      <c r="K7" s="151" t="str">
        <f t="shared" si="0"/>
        <v/>
      </c>
      <c r="L7" s="180"/>
      <c r="M7" s="152" t="str">
        <f t="shared" si="1"/>
        <v/>
      </c>
      <c r="N7" s="148"/>
    </row>
    <row r="8" spans="1:17">
      <c r="A8" s="149">
        <v>6</v>
      </c>
      <c r="B8" s="163"/>
      <c r="C8" s="164"/>
      <c r="D8" s="164"/>
      <c r="E8" s="165"/>
      <c r="F8" s="165"/>
      <c r="G8" s="165"/>
      <c r="H8" s="150" t="str">
        <f>IF(AND(G8&gt;0, E8&gt;0), G8, IF(AND(E8&gt;0, F8&gt;0),(((INDEX('Leak Repair Summary'!$W$22:$AC$31,MATCH(F8,'Leak Repair Summary'!$V$22:$V$31)+1,MATCH(E8,'Leak Repair Summary'!$W$19:$AC$19)+1)-INDEX('Leak Repair Summary'!$W$22:$AC$31,MATCH(F8,'Leak Repair Summary'!$V$22:$V$31),MATCH(E8,'Leak Repair Summary'!$W$19:$AC$19)+1))/(INDEX('Leak Repair Summary'!$V$22:$V$31,MATCH(F8,'Leak Repair Summary'!$V$22:$V$31)+1,1)-INDEX('Leak Repair Summary'!$V$22:$V$31,MATCH(F8,'Leak Repair Summary'!$V$22:$V$31),1))*(F8-INDEX('Leak Repair Summary'!$V$22:$V$31,MATCH(F8,'Leak Repair Summary'!$V$22:$V$31),1))+INDEX('Leak Repair Summary'!$W$22:$AC$31,MATCH(F8,'Leak Repair Summary'!$V$22:$V$31),MATCH(E8,'Leak Repair Summary'!$W$19:$AC$19)+1))-((INDEX('Leak Repair Summary'!$W$22:$AC$31,MATCH(F8,'Leak Repair Summary'!$V$22:$V$31)+1,MATCH(E8,'Leak Repair Summary'!$W$19:$AC$19))-INDEX('Leak Repair Summary'!$W$22:$AC$31,MATCH(F8,'Leak Repair Summary'!$V$22:$V$31),MATCH(E8,'Leak Repair Summary'!$W$19:$AC$19)))/(INDEX('Leak Repair Summary'!$V$22:$V$31,MATCH(F8,'Leak Repair Summary'!$V$22:$V$31)+1,1)-INDEX('Leak Repair Summary'!$V$22:$V$31,MATCH(F8,'Leak Repair Summary'!$V$22:$V$31),1))*(F8-INDEX('Leak Repair Summary'!$V$22:$V$31,MATCH(F8,'Leak Repair Summary'!$V$22:$V$31),1))+INDEX('Leak Repair Summary'!$W$22:$AC$31,MATCH(F8,'Leak Repair Summary'!$V$22:$V$31),MATCH(E8,'Leak Repair Summary'!$W$19:$AC$19))))/(INDEX('Leak Repair Summary'!$W$19:$AC$19,1,MATCH(E8,'Leak Repair Summary'!$W$19:$AC$19)+1)-INDEX('Leak Repair Summary'!$W$19:$AC$19,1,MATCH(E8,'Leak Repair Summary'!$W$19:$AC$19)))*(E8-INDEX('Leak Repair Summary'!$W$19:$AC$19,1,MATCH(E8,'Leak Repair Summary'!$W$19:$AC$19)))+((INDEX('Leak Repair Summary'!$W$22:$AC$31,MATCH(F8,'Leak Repair Summary'!$V$22:$V$31)+1,MATCH(E8,'Leak Repair Summary'!$W$19:$AC$19))-INDEX('Leak Repair Summary'!$W$22:$AC$31,MATCH(F8,'Leak Repair Summary'!$V$22:$V$31),MATCH(E8,'Leak Repair Summary'!$W$19:$AC$19)))/(INDEX('Leak Repair Summary'!$V$22:$V$31,MATCH(F8,'Leak Repair Summary'!$V$22:$V$31)+1,1)-INDEX('Leak Repair Summary'!$V$22:$V$31,MATCH(F8,'Leak Repair Summary'!$V$22:$V$31),1))*(F8-INDEX('Leak Repair Summary'!$V$22:$V$31,MATCH(F8,'Leak Repair Summary'!$V$22:$V$31),1))+INDEX('Leak Repair Summary'!$W$22:$AC$31,MATCH(F8,'Leak Repair Summary'!$V$22:$V$31),MATCH(E8,'Leak Repair Summary'!$W$19:$AC$19)))," "))</f>
        <v xml:space="preserve"> </v>
      </c>
      <c r="I8" s="173"/>
      <c r="J8" s="174"/>
      <c r="K8" s="151" t="str">
        <f t="shared" si="0"/>
        <v/>
      </c>
      <c r="L8" s="180"/>
      <c r="M8" s="152" t="str">
        <f t="shared" si="1"/>
        <v/>
      </c>
      <c r="N8" s="148"/>
      <c r="O8" s="153"/>
    </row>
    <row r="9" spans="1:17">
      <c r="A9" s="149">
        <v>7</v>
      </c>
      <c r="B9" s="163"/>
      <c r="C9" s="164"/>
      <c r="D9" s="164"/>
      <c r="E9" s="165"/>
      <c r="F9" s="165"/>
      <c r="G9" s="165"/>
      <c r="H9" s="150" t="str">
        <f>IF(AND(G9&gt;0, E9&gt;0), G9, IF(AND(E9&gt;0, F9&gt;0),(((INDEX('Leak Repair Summary'!$W$22:$AC$31,MATCH(F9,'Leak Repair Summary'!$V$22:$V$31)+1,MATCH(E9,'Leak Repair Summary'!$W$19:$AC$19)+1)-INDEX('Leak Repair Summary'!$W$22:$AC$31,MATCH(F9,'Leak Repair Summary'!$V$22:$V$31),MATCH(E9,'Leak Repair Summary'!$W$19:$AC$19)+1))/(INDEX('Leak Repair Summary'!$V$22:$V$31,MATCH(F9,'Leak Repair Summary'!$V$22:$V$31)+1,1)-INDEX('Leak Repair Summary'!$V$22:$V$31,MATCH(F9,'Leak Repair Summary'!$V$22:$V$31),1))*(F9-INDEX('Leak Repair Summary'!$V$22:$V$31,MATCH(F9,'Leak Repair Summary'!$V$22:$V$31),1))+INDEX('Leak Repair Summary'!$W$22:$AC$31,MATCH(F9,'Leak Repair Summary'!$V$22:$V$31),MATCH(E9,'Leak Repair Summary'!$W$19:$AC$19)+1))-((INDEX('Leak Repair Summary'!$W$22:$AC$31,MATCH(F9,'Leak Repair Summary'!$V$22:$V$31)+1,MATCH(E9,'Leak Repair Summary'!$W$19:$AC$19))-INDEX('Leak Repair Summary'!$W$22:$AC$31,MATCH(F9,'Leak Repair Summary'!$V$22:$V$31),MATCH(E9,'Leak Repair Summary'!$W$19:$AC$19)))/(INDEX('Leak Repair Summary'!$V$22:$V$31,MATCH(F9,'Leak Repair Summary'!$V$22:$V$31)+1,1)-INDEX('Leak Repair Summary'!$V$22:$V$31,MATCH(F9,'Leak Repair Summary'!$V$22:$V$31),1))*(F9-INDEX('Leak Repair Summary'!$V$22:$V$31,MATCH(F9,'Leak Repair Summary'!$V$22:$V$31),1))+INDEX('Leak Repair Summary'!$W$22:$AC$31,MATCH(F9,'Leak Repair Summary'!$V$22:$V$31),MATCH(E9,'Leak Repair Summary'!$W$19:$AC$19))))/(INDEX('Leak Repair Summary'!$W$19:$AC$19,1,MATCH(E9,'Leak Repair Summary'!$W$19:$AC$19)+1)-INDEX('Leak Repair Summary'!$W$19:$AC$19,1,MATCH(E9,'Leak Repair Summary'!$W$19:$AC$19)))*(E9-INDEX('Leak Repair Summary'!$W$19:$AC$19,1,MATCH(E9,'Leak Repair Summary'!$W$19:$AC$19)))+((INDEX('Leak Repair Summary'!$W$22:$AC$31,MATCH(F9,'Leak Repair Summary'!$V$22:$V$31)+1,MATCH(E9,'Leak Repair Summary'!$W$19:$AC$19))-INDEX('Leak Repair Summary'!$W$22:$AC$31,MATCH(F9,'Leak Repair Summary'!$V$22:$V$31),MATCH(E9,'Leak Repair Summary'!$W$19:$AC$19)))/(INDEX('Leak Repair Summary'!$V$22:$V$31,MATCH(F9,'Leak Repair Summary'!$V$22:$V$31)+1,1)-INDEX('Leak Repair Summary'!$V$22:$V$31,MATCH(F9,'Leak Repair Summary'!$V$22:$V$31),1))*(F9-INDEX('Leak Repair Summary'!$V$22:$V$31,MATCH(F9,'Leak Repair Summary'!$V$22:$V$31),1))+INDEX('Leak Repair Summary'!$W$22:$AC$31,MATCH(F9,'Leak Repair Summary'!$V$22:$V$31),MATCH(E9,'Leak Repair Summary'!$W$19:$AC$19)))," "))</f>
        <v xml:space="preserve"> </v>
      </c>
      <c r="I9" s="173"/>
      <c r="J9" s="174"/>
      <c r="K9" s="151" t="str">
        <f t="shared" si="0"/>
        <v/>
      </c>
      <c r="L9" s="180"/>
      <c r="M9" s="152" t="str">
        <f t="shared" si="1"/>
        <v/>
      </c>
      <c r="N9" s="148"/>
    </row>
    <row r="10" spans="1:17">
      <c r="A10" s="149">
        <v>8</v>
      </c>
      <c r="B10" s="163"/>
      <c r="C10" s="164"/>
      <c r="D10" s="164"/>
      <c r="E10" s="165"/>
      <c r="F10" s="165"/>
      <c r="G10" s="165"/>
      <c r="H10" s="150" t="str">
        <f>IF(AND(G10&gt;0, E10&gt;0), G10, IF(AND(E10&gt;0, F10&gt;0),(((INDEX('Leak Repair Summary'!$W$22:$AC$31,MATCH(F10,'Leak Repair Summary'!$V$22:$V$31)+1,MATCH(E10,'Leak Repair Summary'!$W$19:$AC$19)+1)-INDEX('Leak Repair Summary'!$W$22:$AC$31,MATCH(F10,'Leak Repair Summary'!$V$22:$V$31),MATCH(E10,'Leak Repair Summary'!$W$19:$AC$19)+1))/(INDEX('Leak Repair Summary'!$V$22:$V$31,MATCH(F10,'Leak Repair Summary'!$V$22:$V$31)+1,1)-INDEX('Leak Repair Summary'!$V$22:$V$31,MATCH(F10,'Leak Repair Summary'!$V$22:$V$31),1))*(F10-INDEX('Leak Repair Summary'!$V$22:$V$31,MATCH(F10,'Leak Repair Summary'!$V$22:$V$31),1))+INDEX('Leak Repair Summary'!$W$22:$AC$31,MATCH(F10,'Leak Repair Summary'!$V$22:$V$31),MATCH(E10,'Leak Repair Summary'!$W$19:$AC$19)+1))-((INDEX('Leak Repair Summary'!$W$22:$AC$31,MATCH(F10,'Leak Repair Summary'!$V$22:$V$31)+1,MATCH(E10,'Leak Repair Summary'!$W$19:$AC$19))-INDEX('Leak Repair Summary'!$W$22:$AC$31,MATCH(F10,'Leak Repair Summary'!$V$22:$V$31),MATCH(E10,'Leak Repair Summary'!$W$19:$AC$19)))/(INDEX('Leak Repair Summary'!$V$22:$V$31,MATCH(F10,'Leak Repair Summary'!$V$22:$V$31)+1,1)-INDEX('Leak Repair Summary'!$V$22:$V$31,MATCH(F10,'Leak Repair Summary'!$V$22:$V$31),1))*(F10-INDEX('Leak Repair Summary'!$V$22:$V$31,MATCH(F10,'Leak Repair Summary'!$V$22:$V$31),1))+INDEX('Leak Repair Summary'!$W$22:$AC$31,MATCH(F10,'Leak Repair Summary'!$V$22:$V$31),MATCH(E10,'Leak Repair Summary'!$W$19:$AC$19))))/(INDEX('Leak Repair Summary'!$W$19:$AC$19,1,MATCH(E10,'Leak Repair Summary'!$W$19:$AC$19)+1)-INDEX('Leak Repair Summary'!$W$19:$AC$19,1,MATCH(E10,'Leak Repair Summary'!$W$19:$AC$19)))*(E10-INDEX('Leak Repair Summary'!$W$19:$AC$19,1,MATCH(E10,'Leak Repair Summary'!$W$19:$AC$19)))+((INDEX('Leak Repair Summary'!$W$22:$AC$31,MATCH(F10,'Leak Repair Summary'!$V$22:$V$31)+1,MATCH(E10,'Leak Repair Summary'!$W$19:$AC$19))-INDEX('Leak Repair Summary'!$W$22:$AC$31,MATCH(F10,'Leak Repair Summary'!$V$22:$V$31),MATCH(E10,'Leak Repair Summary'!$W$19:$AC$19)))/(INDEX('Leak Repair Summary'!$V$22:$V$31,MATCH(F10,'Leak Repair Summary'!$V$22:$V$31)+1,1)-INDEX('Leak Repair Summary'!$V$22:$V$31,MATCH(F10,'Leak Repair Summary'!$V$22:$V$31),1))*(F10-INDEX('Leak Repair Summary'!$V$22:$V$31,MATCH(F10,'Leak Repair Summary'!$V$22:$V$31),1))+INDEX('Leak Repair Summary'!$W$22:$AC$31,MATCH(F10,'Leak Repair Summary'!$V$22:$V$31),MATCH(E10,'Leak Repair Summary'!$W$19:$AC$19)))," "))</f>
        <v xml:space="preserve"> </v>
      </c>
      <c r="I10" s="173"/>
      <c r="J10" s="174"/>
      <c r="K10" s="151" t="str">
        <f t="shared" si="0"/>
        <v/>
      </c>
      <c r="L10" s="180"/>
      <c r="M10" s="152" t="str">
        <f t="shared" si="1"/>
        <v/>
      </c>
      <c r="N10" s="148"/>
    </row>
    <row r="11" spans="1:17">
      <c r="A11" s="149">
        <v>9</v>
      </c>
      <c r="B11" s="163"/>
      <c r="C11" s="164"/>
      <c r="D11" s="164"/>
      <c r="E11" s="165"/>
      <c r="F11" s="165"/>
      <c r="G11" s="165"/>
      <c r="H11" s="150" t="str">
        <f>IF(AND(G11&gt;0, E11&gt;0), G11, IF(AND(E11&gt;0, F11&gt;0),(((INDEX('Leak Repair Summary'!$W$22:$AC$31,MATCH(F11,'Leak Repair Summary'!$V$22:$V$31)+1,MATCH(E11,'Leak Repair Summary'!$W$19:$AC$19)+1)-INDEX('Leak Repair Summary'!$W$22:$AC$31,MATCH(F11,'Leak Repair Summary'!$V$22:$V$31),MATCH(E11,'Leak Repair Summary'!$W$19:$AC$19)+1))/(INDEX('Leak Repair Summary'!$V$22:$V$31,MATCH(F11,'Leak Repair Summary'!$V$22:$V$31)+1,1)-INDEX('Leak Repair Summary'!$V$22:$V$31,MATCH(F11,'Leak Repair Summary'!$V$22:$V$31),1))*(F11-INDEX('Leak Repair Summary'!$V$22:$V$31,MATCH(F11,'Leak Repair Summary'!$V$22:$V$31),1))+INDEX('Leak Repair Summary'!$W$22:$AC$31,MATCH(F11,'Leak Repair Summary'!$V$22:$V$31),MATCH(E11,'Leak Repair Summary'!$W$19:$AC$19)+1))-((INDEX('Leak Repair Summary'!$W$22:$AC$31,MATCH(F11,'Leak Repair Summary'!$V$22:$V$31)+1,MATCH(E11,'Leak Repair Summary'!$W$19:$AC$19))-INDEX('Leak Repair Summary'!$W$22:$AC$31,MATCH(F11,'Leak Repair Summary'!$V$22:$V$31),MATCH(E11,'Leak Repair Summary'!$W$19:$AC$19)))/(INDEX('Leak Repair Summary'!$V$22:$V$31,MATCH(F11,'Leak Repair Summary'!$V$22:$V$31)+1,1)-INDEX('Leak Repair Summary'!$V$22:$V$31,MATCH(F11,'Leak Repair Summary'!$V$22:$V$31),1))*(F11-INDEX('Leak Repair Summary'!$V$22:$V$31,MATCH(F11,'Leak Repair Summary'!$V$22:$V$31),1))+INDEX('Leak Repair Summary'!$W$22:$AC$31,MATCH(F11,'Leak Repair Summary'!$V$22:$V$31),MATCH(E11,'Leak Repair Summary'!$W$19:$AC$19))))/(INDEX('Leak Repair Summary'!$W$19:$AC$19,1,MATCH(E11,'Leak Repair Summary'!$W$19:$AC$19)+1)-INDEX('Leak Repair Summary'!$W$19:$AC$19,1,MATCH(E11,'Leak Repair Summary'!$W$19:$AC$19)))*(E11-INDEX('Leak Repair Summary'!$W$19:$AC$19,1,MATCH(E11,'Leak Repair Summary'!$W$19:$AC$19)))+((INDEX('Leak Repair Summary'!$W$22:$AC$31,MATCH(F11,'Leak Repair Summary'!$V$22:$V$31)+1,MATCH(E11,'Leak Repair Summary'!$W$19:$AC$19))-INDEX('Leak Repair Summary'!$W$22:$AC$31,MATCH(F11,'Leak Repair Summary'!$V$22:$V$31),MATCH(E11,'Leak Repair Summary'!$W$19:$AC$19)))/(INDEX('Leak Repair Summary'!$V$22:$V$31,MATCH(F11,'Leak Repair Summary'!$V$22:$V$31)+1,1)-INDEX('Leak Repair Summary'!$V$22:$V$31,MATCH(F11,'Leak Repair Summary'!$V$22:$V$31),1))*(F11-INDEX('Leak Repair Summary'!$V$22:$V$31,MATCH(F11,'Leak Repair Summary'!$V$22:$V$31),1))+INDEX('Leak Repair Summary'!$W$22:$AC$31,MATCH(F11,'Leak Repair Summary'!$V$22:$V$31),MATCH(E11,'Leak Repair Summary'!$W$19:$AC$19)))," "))</f>
        <v xml:space="preserve"> </v>
      </c>
      <c r="I11" s="173"/>
      <c r="J11" s="174"/>
      <c r="K11" s="151" t="str">
        <f t="shared" si="0"/>
        <v/>
      </c>
      <c r="L11" s="180"/>
      <c r="M11" s="152" t="str">
        <f t="shared" si="1"/>
        <v/>
      </c>
      <c r="N11" s="148"/>
    </row>
    <row r="12" spans="1:17">
      <c r="A12" s="149">
        <v>10</v>
      </c>
      <c r="B12" s="163"/>
      <c r="C12" s="164"/>
      <c r="D12" s="164"/>
      <c r="E12" s="165"/>
      <c r="F12" s="165"/>
      <c r="G12" s="165"/>
      <c r="H12" s="150" t="str">
        <f>IF(AND(G12&gt;0, E12&gt;0), G12, IF(AND(E12&gt;0, F12&gt;0),(((INDEX('Leak Repair Summary'!$W$22:$AC$31,MATCH(F12,'Leak Repair Summary'!$V$22:$V$31)+1,MATCH(E12,'Leak Repair Summary'!$W$19:$AC$19)+1)-INDEX('Leak Repair Summary'!$W$22:$AC$31,MATCH(F12,'Leak Repair Summary'!$V$22:$V$31),MATCH(E12,'Leak Repair Summary'!$W$19:$AC$19)+1))/(INDEX('Leak Repair Summary'!$V$22:$V$31,MATCH(F12,'Leak Repair Summary'!$V$22:$V$31)+1,1)-INDEX('Leak Repair Summary'!$V$22:$V$31,MATCH(F12,'Leak Repair Summary'!$V$22:$V$31),1))*(F12-INDEX('Leak Repair Summary'!$V$22:$V$31,MATCH(F12,'Leak Repair Summary'!$V$22:$V$31),1))+INDEX('Leak Repair Summary'!$W$22:$AC$31,MATCH(F12,'Leak Repair Summary'!$V$22:$V$31),MATCH(E12,'Leak Repair Summary'!$W$19:$AC$19)+1))-((INDEX('Leak Repair Summary'!$W$22:$AC$31,MATCH(F12,'Leak Repair Summary'!$V$22:$V$31)+1,MATCH(E12,'Leak Repair Summary'!$W$19:$AC$19))-INDEX('Leak Repair Summary'!$W$22:$AC$31,MATCH(F12,'Leak Repair Summary'!$V$22:$V$31),MATCH(E12,'Leak Repair Summary'!$W$19:$AC$19)))/(INDEX('Leak Repair Summary'!$V$22:$V$31,MATCH(F12,'Leak Repair Summary'!$V$22:$V$31)+1,1)-INDEX('Leak Repair Summary'!$V$22:$V$31,MATCH(F12,'Leak Repair Summary'!$V$22:$V$31),1))*(F12-INDEX('Leak Repair Summary'!$V$22:$V$31,MATCH(F12,'Leak Repair Summary'!$V$22:$V$31),1))+INDEX('Leak Repair Summary'!$W$22:$AC$31,MATCH(F12,'Leak Repair Summary'!$V$22:$V$31),MATCH(E12,'Leak Repair Summary'!$W$19:$AC$19))))/(INDEX('Leak Repair Summary'!$W$19:$AC$19,1,MATCH(E12,'Leak Repair Summary'!$W$19:$AC$19)+1)-INDEX('Leak Repair Summary'!$W$19:$AC$19,1,MATCH(E12,'Leak Repair Summary'!$W$19:$AC$19)))*(E12-INDEX('Leak Repair Summary'!$W$19:$AC$19,1,MATCH(E12,'Leak Repair Summary'!$W$19:$AC$19)))+((INDEX('Leak Repair Summary'!$W$22:$AC$31,MATCH(F12,'Leak Repair Summary'!$V$22:$V$31)+1,MATCH(E12,'Leak Repair Summary'!$W$19:$AC$19))-INDEX('Leak Repair Summary'!$W$22:$AC$31,MATCH(F12,'Leak Repair Summary'!$V$22:$V$31),MATCH(E12,'Leak Repair Summary'!$W$19:$AC$19)))/(INDEX('Leak Repair Summary'!$V$22:$V$31,MATCH(F12,'Leak Repair Summary'!$V$22:$V$31)+1,1)-INDEX('Leak Repair Summary'!$V$22:$V$31,MATCH(F12,'Leak Repair Summary'!$V$22:$V$31),1))*(F12-INDEX('Leak Repair Summary'!$V$22:$V$31,MATCH(F12,'Leak Repair Summary'!$V$22:$V$31),1))+INDEX('Leak Repair Summary'!$W$22:$AC$31,MATCH(F12,'Leak Repair Summary'!$V$22:$V$31),MATCH(E12,'Leak Repair Summary'!$W$19:$AC$19)))," "))</f>
        <v xml:space="preserve"> </v>
      </c>
      <c r="I12" s="173"/>
      <c r="J12" s="174"/>
      <c r="K12" s="151" t="str">
        <f t="shared" si="0"/>
        <v/>
      </c>
      <c r="L12" s="180"/>
      <c r="M12" s="152" t="str">
        <f t="shared" si="1"/>
        <v/>
      </c>
      <c r="N12" s="148"/>
    </row>
    <row r="13" spans="1:17">
      <c r="A13" s="149">
        <v>11</v>
      </c>
      <c r="B13" s="163"/>
      <c r="C13" s="164"/>
      <c r="D13" s="164"/>
      <c r="E13" s="165"/>
      <c r="F13" s="165"/>
      <c r="G13" s="165"/>
      <c r="H13" s="150" t="str">
        <f>IF(AND(G13&gt;0, E13&gt;0), G13, IF(AND(E13&gt;0, F13&gt;0),(((INDEX('Leak Repair Summary'!$W$22:$AC$31,MATCH(F13,'Leak Repair Summary'!$V$22:$V$31)+1,MATCH(E13,'Leak Repair Summary'!$W$19:$AC$19)+1)-INDEX('Leak Repair Summary'!$W$22:$AC$31,MATCH(F13,'Leak Repair Summary'!$V$22:$V$31),MATCH(E13,'Leak Repair Summary'!$W$19:$AC$19)+1))/(INDEX('Leak Repair Summary'!$V$22:$V$31,MATCH(F13,'Leak Repair Summary'!$V$22:$V$31)+1,1)-INDEX('Leak Repair Summary'!$V$22:$V$31,MATCH(F13,'Leak Repair Summary'!$V$22:$V$31),1))*(F13-INDEX('Leak Repair Summary'!$V$22:$V$31,MATCH(F13,'Leak Repair Summary'!$V$22:$V$31),1))+INDEX('Leak Repair Summary'!$W$22:$AC$31,MATCH(F13,'Leak Repair Summary'!$V$22:$V$31),MATCH(E13,'Leak Repair Summary'!$W$19:$AC$19)+1))-((INDEX('Leak Repair Summary'!$W$22:$AC$31,MATCH(F13,'Leak Repair Summary'!$V$22:$V$31)+1,MATCH(E13,'Leak Repair Summary'!$W$19:$AC$19))-INDEX('Leak Repair Summary'!$W$22:$AC$31,MATCH(F13,'Leak Repair Summary'!$V$22:$V$31),MATCH(E13,'Leak Repair Summary'!$W$19:$AC$19)))/(INDEX('Leak Repair Summary'!$V$22:$V$31,MATCH(F13,'Leak Repair Summary'!$V$22:$V$31)+1,1)-INDEX('Leak Repair Summary'!$V$22:$V$31,MATCH(F13,'Leak Repair Summary'!$V$22:$V$31),1))*(F13-INDEX('Leak Repair Summary'!$V$22:$V$31,MATCH(F13,'Leak Repair Summary'!$V$22:$V$31),1))+INDEX('Leak Repair Summary'!$W$22:$AC$31,MATCH(F13,'Leak Repair Summary'!$V$22:$V$31),MATCH(E13,'Leak Repair Summary'!$W$19:$AC$19))))/(INDEX('Leak Repair Summary'!$W$19:$AC$19,1,MATCH(E13,'Leak Repair Summary'!$W$19:$AC$19)+1)-INDEX('Leak Repair Summary'!$W$19:$AC$19,1,MATCH(E13,'Leak Repair Summary'!$W$19:$AC$19)))*(E13-INDEX('Leak Repair Summary'!$W$19:$AC$19,1,MATCH(E13,'Leak Repair Summary'!$W$19:$AC$19)))+((INDEX('Leak Repair Summary'!$W$22:$AC$31,MATCH(F13,'Leak Repair Summary'!$V$22:$V$31)+1,MATCH(E13,'Leak Repair Summary'!$W$19:$AC$19))-INDEX('Leak Repair Summary'!$W$22:$AC$31,MATCH(F13,'Leak Repair Summary'!$V$22:$V$31),MATCH(E13,'Leak Repair Summary'!$W$19:$AC$19)))/(INDEX('Leak Repair Summary'!$V$22:$V$31,MATCH(F13,'Leak Repair Summary'!$V$22:$V$31)+1,1)-INDEX('Leak Repair Summary'!$V$22:$V$31,MATCH(F13,'Leak Repair Summary'!$V$22:$V$31),1))*(F13-INDEX('Leak Repair Summary'!$V$22:$V$31,MATCH(F13,'Leak Repair Summary'!$V$22:$V$31),1))+INDEX('Leak Repair Summary'!$W$22:$AC$31,MATCH(F13,'Leak Repair Summary'!$V$22:$V$31),MATCH(E13,'Leak Repair Summary'!$W$19:$AC$19)))," "))</f>
        <v xml:space="preserve"> </v>
      </c>
      <c r="I13" s="173"/>
      <c r="J13" s="174"/>
      <c r="K13" s="151" t="str">
        <f t="shared" si="0"/>
        <v/>
      </c>
      <c r="L13" s="180"/>
      <c r="M13" s="152" t="str">
        <f t="shared" si="1"/>
        <v/>
      </c>
      <c r="N13" s="148"/>
    </row>
    <row r="14" spans="1:17">
      <c r="A14" s="149">
        <v>12</v>
      </c>
      <c r="B14" s="163"/>
      <c r="C14" s="164"/>
      <c r="D14" s="164"/>
      <c r="E14" s="165"/>
      <c r="F14" s="165"/>
      <c r="G14" s="165"/>
      <c r="H14" s="150" t="str">
        <f>IF(AND(G14&gt;0, E14&gt;0), G14, IF(AND(E14&gt;0, F14&gt;0),(((INDEX('Leak Repair Summary'!$W$22:$AC$31,MATCH(F14,'Leak Repair Summary'!$V$22:$V$31)+1,MATCH(E14,'Leak Repair Summary'!$W$19:$AC$19)+1)-INDEX('Leak Repair Summary'!$W$22:$AC$31,MATCH(F14,'Leak Repair Summary'!$V$22:$V$31),MATCH(E14,'Leak Repair Summary'!$W$19:$AC$19)+1))/(INDEX('Leak Repair Summary'!$V$22:$V$31,MATCH(F14,'Leak Repair Summary'!$V$22:$V$31)+1,1)-INDEX('Leak Repair Summary'!$V$22:$V$31,MATCH(F14,'Leak Repair Summary'!$V$22:$V$31),1))*(F14-INDEX('Leak Repair Summary'!$V$22:$V$31,MATCH(F14,'Leak Repair Summary'!$V$22:$V$31),1))+INDEX('Leak Repair Summary'!$W$22:$AC$31,MATCH(F14,'Leak Repair Summary'!$V$22:$V$31),MATCH(E14,'Leak Repair Summary'!$W$19:$AC$19)+1))-((INDEX('Leak Repair Summary'!$W$22:$AC$31,MATCH(F14,'Leak Repair Summary'!$V$22:$V$31)+1,MATCH(E14,'Leak Repair Summary'!$W$19:$AC$19))-INDEX('Leak Repair Summary'!$W$22:$AC$31,MATCH(F14,'Leak Repair Summary'!$V$22:$V$31),MATCH(E14,'Leak Repair Summary'!$W$19:$AC$19)))/(INDEX('Leak Repair Summary'!$V$22:$V$31,MATCH(F14,'Leak Repair Summary'!$V$22:$V$31)+1,1)-INDEX('Leak Repair Summary'!$V$22:$V$31,MATCH(F14,'Leak Repair Summary'!$V$22:$V$31),1))*(F14-INDEX('Leak Repair Summary'!$V$22:$V$31,MATCH(F14,'Leak Repair Summary'!$V$22:$V$31),1))+INDEX('Leak Repair Summary'!$W$22:$AC$31,MATCH(F14,'Leak Repair Summary'!$V$22:$V$31),MATCH(E14,'Leak Repair Summary'!$W$19:$AC$19))))/(INDEX('Leak Repair Summary'!$W$19:$AC$19,1,MATCH(E14,'Leak Repair Summary'!$W$19:$AC$19)+1)-INDEX('Leak Repair Summary'!$W$19:$AC$19,1,MATCH(E14,'Leak Repair Summary'!$W$19:$AC$19)))*(E14-INDEX('Leak Repair Summary'!$W$19:$AC$19,1,MATCH(E14,'Leak Repair Summary'!$W$19:$AC$19)))+((INDEX('Leak Repair Summary'!$W$22:$AC$31,MATCH(F14,'Leak Repair Summary'!$V$22:$V$31)+1,MATCH(E14,'Leak Repair Summary'!$W$19:$AC$19))-INDEX('Leak Repair Summary'!$W$22:$AC$31,MATCH(F14,'Leak Repair Summary'!$V$22:$V$31),MATCH(E14,'Leak Repair Summary'!$W$19:$AC$19)))/(INDEX('Leak Repair Summary'!$V$22:$V$31,MATCH(F14,'Leak Repair Summary'!$V$22:$V$31)+1,1)-INDEX('Leak Repair Summary'!$V$22:$V$31,MATCH(F14,'Leak Repair Summary'!$V$22:$V$31),1))*(F14-INDEX('Leak Repair Summary'!$V$22:$V$31,MATCH(F14,'Leak Repair Summary'!$V$22:$V$31),1))+INDEX('Leak Repair Summary'!$W$22:$AC$31,MATCH(F14,'Leak Repair Summary'!$V$22:$V$31),MATCH(E14,'Leak Repair Summary'!$W$19:$AC$19)))," "))</f>
        <v xml:space="preserve"> </v>
      </c>
      <c r="I14" s="173"/>
      <c r="J14" s="174"/>
      <c r="K14" s="151" t="str">
        <f t="shared" si="0"/>
        <v/>
      </c>
      <c r="L14" s="180"/>
      <c r="M14" s="152" t="str">
        <f t="shared" si="1"/>
        <v/>
      </c>
      <c r="N14" s="148"/>
    </row>
    <row r="15" spans="1:17">
      <c r="A15" s="149">
        <v>13</v>
      </c>
      <c r="B15" s="163"/>
      <c r="C15" s="164"/>
      <c r="D15" s="164"/>
      <c r="E15" s="165"/>
      <c r="F15" s="165"/>
      <c r="G15" s="165"/>
      <c r="H15" s="150" t="str">
        <f>IF(AND(G15&gt;0, E15&gt;0), G15, IF(AND(E15&gt;0, F15&gt;0),(((INDEX('Leak Repair Summary'!$W$22:$AC$31,MATCH(F15,'Leak Repair Summary'!$V$22:$V$31)+1,MATCH(E15,'Leak Repair Summary'!$W$19:$AC$19)+1)-INDEX('Leak Repair Summary'!$W$22:$AC$31,MATCH(F15,'Leak Repair Summary'!$V$22:$V$31),MATCH(E15,'Leak Repair Summary'!$W$19:$AC$19)+1))/(INDEX('Leak Repair Summary'!$V$22:$V$31,MATCH(F15,'Leak Repair Summary'!$V$22:$V$31)+1,1)-INDEX('Leak Repair Summary'!$V$22:$V$31,MATCH(F15,'Leak Repair Summary'!$V$22:$V$31),1))*(F15-INDEX('Leak Repair Summary'!$V$22:$V$31,MATCH(F15,'Leak Repair Summary'!$V$22:$V$31),1))+INDEX('Leak Repair Summary'!$W$22:$AC$31,MATCH(F15,'Leak Repair Summary'!$V$22:$V$31),MATCH(E15,'Leak Repair Summary'!$W$19:$AC$19)+1))-((INDEX('Leak Repair Summary'!$W$22:$AC$31,MATCH(F15,'Leak Repair Summary'!$V$22:$V$31)+1,MATCH(E15,'Leak Repair Summary'!$W$19:$AC$19))-INDEX('Leak Repair Summary'!$W$22:$AC$31,MATCH(F15,'Leak Repair Summary'!$V$22:$V$31),MATCH(E15,'Leak Repair Summary'!$W$19:$AC$19)))/(INDEX('Leak Repair Summary'!$V$22:$V$31,MATCH(F15,'Leak Repair Summary'!$V$22:$V$31)+1,1)-INDEX('Leak Repair Summary'!$V$22:$V$31,MATCH(F15,'Leak Repair Summary'!$V$22:$V$31),1))*(F15-INDEX('Leak Repair Summary'!$V$22:$V$31,MATCH(F15,'Leak Repair Summary'!$V$22:$V$31),1))+INDEX('Leak Repair Summary'!$W$22:$AC$31,MATCH(F15,'Leak Repair Summary'!$V$22:$V$31),MATCH(E15,'Leak Repair Summary'!$W$19:$AC$19))))/(INDEX('Leak Repair Summary'!$W$19:$AC$19,1,MATCH(E15,'Leak Repair Summary'!$W$19:$AC$19)+1)-INDEX('Leak Repair Summary'!$W$19:$AC$19,1,MATCH(E15,'Leak Repair Summary'!$W$19:$AC$19)))*(E15-INDEX('Leak Repair Summary'!$W$19:$AC$19,1,MATCH(E15,'Leak Repair Summary'!$W$19:$AC$19)))+((INDEX('Leak Repair Summary'!$W$22:$AC$31,MATCH(F15,'Leak Repair Summary'!$V$22:$V$31)+1,MATCH(E15,'Leak Repair Summary'!$W$19:$AC$19))-INDEX('Leak Repair Summary'!$W$22:$AC$31,MATCH(F15,'Leak Repair Summary'!$V$22:$V$31),MATCH(E15,'Leak Repair Summary'!$W$19:$AC$19)))/(INDEX('Leak Repair Summary'!$V$22:$V$31,MATCH(F15,'Leak Repair Summary'!$V$22:$V$31)+1,1)-INDEX('Leak Repair Summary'!$V$22:$V$31,MATCH(F15,'Leak Repair Summary'!$V$22:$V$31),1))*(F15-INDEX('Leak Repair Summary'!$V$22:$V$31,MATCH(F15,'Leak Repair Summary'!$V$22:$V$31),1))+INDEX('Leak Repair Summary'!$W$22:$AC$31,MATCH(F15,'Leak Repair Summary'!$V$22:$V$31),MATCH(E15,'Leak Repair Summary'!$W$19:$AC$19)))," "))</f>
        <v xml:space="preserve"> </v>
      </c>
      <c r="I15" s="173"/>
      <c r="J15" s="174"/>
      <c r="K15" s="151" t="str">
        <f t="shared" si="0"/>
        <v/>
      </c>
      <c r="L15" s="180"/>
      <c r="M15" s="152" t="str">
        <f t="shared" si="1"/>
        <v/>
      </c>
      <c r="N15" s="148"/>
    </row>
    <row r="16" spans="1:17">
      <c r="A16" s="149">
        <v>14</v>
      </c>
      <c r="B16" s="163"/>
      <c r="C16" s="164"/>
      <c r="D16" s="164"/>
      <c r="E16" s="165"/>
      <c r="F16" s="165"/>
      <c r="G16" s="165"/>
      <c r="H16" s="150" t="str">
        <f>IF(AND(G16&gt;0, E16&gt;0), G16, IF(AND(E16&gt;0, F16&gt;0),(((INDEX('Leak Repair Summary'!$W$22:$AC$31,MATCH(F16,'Leak Repair Summary'!$V$22:$V$31)+1,MATCH(E16,'Leak Repair Summary'!$W$19:$AC$19)+1)-INDEX('Leak Repair Summary'!$W$22:$AC$31,MATCH(F16,'Leak Repair Summary'!$V$22:$V$31),MATCH(E16,'Leak Repair Summary'!$W$19:$AC$19)+1))/(INDEX('Leak Repair Summary'!$V$22:$V$31,MATCH(F16,'Leak Repair Summary'!$V$22:$V$31)+1,1)-INDEX('Leak Repair Summary'!$V$22:$V$31,MATCH(F16,'Leak Repair Summary'!$V$22:$V$31),1))*(F16-INDEX('Leak Repair Summary'!$V$22:$V$31,MATCH(F16,'Leak Repair Summary'!$V$22:$V$31),1))+INDEX('Leak Repair Summary'!$W$22:$AC$31,MATCH(F16,'Leak Repair Summary'!$V$22:$V$31),MATCH(E16,'Leak Repair Summary'!$W$19:$AC$19)+1))-((INDEX('Leak Repair Summary'!$W$22:$AC$31,MATCH(F16,'Leak Repair Summary'!$V$22:$V$31)+1,MATCH(E16,'Leak Repair Summary'!$W$19:$AC$19))-INDEX('Leak Repair Summary'!$W$22:$AC$31,MATCH(F16,'Leak Repair Summary'!$V$22:$V$31),MATCH(E16,'Leak Repair Summary'!$W$19:$AC$19)))/(INDEX('Leak Repair Summary'!$V$22:$V$31,MATCH(F16,'Leak Repair Summary'!$V$22:$V$31)+1,1)-INDEX('Leak Repair Summary'!$V$22:$V$31,MATCH(F16,'Leak Repair Summary'!$V$22:$V$31),1))*(F16-INDEX('Leak Repair Summary'!$V$22:$V$31,MATCH(F16,'Leak Repair Summary'!$V$22:$V$31),1))+INDEX('Leak Repair Summary'!$W$22:$AC$31,MATCH(F16,'Leak Repair Summary'!$V$22:$V$31),MATCH(E16,'Leak Repair Summary'!$W$19:$AC$19))))/(INDEX('Leak Repair Summary'!$W$19:$AC$19,1,MATCH(E16,'Leak Repair Summary'!$W$19:$AC$19)+1)-INDEX('Leak Repair Summary'!$W$19:$AC$19,1,MATCH(E16,'Leak Repair Summary'!$W$19:$AC$19)))*(E16-INDEX('Leak Repair Summary'!$W$19:$AC$19,1,MATCH(E16,'Leak Repair Summary'!$W$19:$AC$19)))+((INDEX('Leak Repair Summary'!$W$22:$AC$31,MATCH(F16,'Leak Repair Summary'!$V$22:$V$31)+1,MATCH(E16,'Leak Repair Summary'!$W$19:$AC$19))-INDEX('Leak Repair Summary'!$W$22:$AC$31,MATCH(F16,'Leak Repair Summary'!$V$22:$V$31),MATCH(E16,'Leak Repair Summary'!$W$19:$AC$19)))/(INDEX('Leak Repair Summary'!$V$22:$V$31,MATCH(F16,'Leak Repair Summary'!$V$22:$V$31)+1,1)-INDEX('Leak Repair Summary'!$V$22:$V$31,MATCH(F16,'Leak Repair Summary'!$V$22:$V$31),1))*(F16-INDEX('Leak Repair Summary'!$V$22:$V$31,MATCH(F16,'Leak Repair Summary'!$V$22:$V$31),1))+INDEX('Leak Repair Summary'!$W$22:$AC$31,MATCH(F16,'Leak Repair Summary'!$V$22:$V$31),MATCH(E16,'Leak Repair Summary'!$W$19:$AC$19)))," "))</f>
        <v xml:space="preserve"> </v>
      </c>
      <c r="I16" s="173"/>
      <c r="J16" s="174"/>
      <c r="K16" s="151" t="str">
        <f t="shared" si="0"/>
        <v/>
      </c>
      <c r="L16" s="180"/>
      <c r="M16" s="152" t="str">
        <f t="shared" si="1"/>
        <v/>
      </c>
      <c r="N16" s="148"/>
    </row>
    <row r="17" spans="1:14">
      <c r="A17" s="149">
        <v>15</v>
      </c>
      <c r="B17" s="163"/>
      <c r="C17" s="164"/>
      <c r="D17" s="164"/>
      <c r="E17" s="165"/>
      <c r="F17" s="165"/>
      <c r="G17" s="165"/>
      <c r="H17" s="150" t="str">
        <f>IF(AND(G17&gt;0, E17&gt;0), G17, IF(AND(E17&gt;0, F17&gt;0),(((INDEX('Leak Repair Summary'!$W$22:$AC$31,MATCH(F17,'Leak Repair Summary'!$V$22:$V$31)+1,MATCH(E17,'Leak Repair Summary'!$W$19:$AC$19)+1)-INDEX('Leak Repair Summary'!$W$22:$AC$31,MATCH(F17,'Leak Repair Summary'!$V$22:$V$31),MATCH(E17,'Leak Repair Summary'!$W$19:$AC$19)+1))/(INDEX('Leak Repair Summary'!$V$22:$V$31,MATCH(F17,'Leak Repair Summary'!$V$22:$V$31)+1,1)-INDEX('Leak Repair Summary'!$V$22:$V$31,MATCH(F17,'Leak Repair Summary'!$V$22:$V$31),1))*(F17-INDEX('Leak Repair Summary'!$V$22:$V$31,MATCH(F17,'Leak Repair Summary'!$V$22:$V$31),1))+INDEX('Leak Repair Summary'!$W$22:$AC$31,MATCH(F17,'Leak Repair Summary'!$V$22:$V$31),MATCH(E17,'Leak Repair Summary'!$W$19:$AC$19)+1))-((INDEX('Leak Repair Summary'!$W$22:$AC$31,MATCH(F17,'Leak Repair Summary'!$V$22:$V$31)+1,MATCH(E17,'Leak Repair Summary'!$W$19:$AC$19))-INDEX('Leak Repair Summary'!$W$22:$AC$31,MATCH(F17,'Leak Repair Summary'!$V$22:$V$31),MATCH(E17,'Leak Repair Summary'!$W$19:$AC$19)))/(INDEX('Leak Repair Summary'!$V$22:$V$31,MATCH(F17,'Leak Repair Summary'!$V$22:$V$31)+1,1)-INDEX('Leak Repair Summary'!$V$22:$V$31,MATCH(F17,'Leak Repair Summary'!$V$22:$V$31),1))*(F17-INDEX('Leak Repair Summary'!$V$22:$V$31,MATCH(F17,'Leak Repair Summary'!$V$22:$V$31),1))+INDEX('Leak Repair Summary'!$W$22:$AC$31,MATCH(F17,'Leak Repair Summary'!$V$22:$V$31),MATCH(E17,'Leak Repair Summary'!$W$19:$AC$19))))/(INDEX('Leak Repair Summary'!$W$19:$AC$19,1,MATCH(E17,'Leak Repair Summary'!$W$19:$AC$19)+1)-INDEX('Leak Repair Summary'!$W$19:$AC$19,1,MATCH(E17,'Leak Repair Summary'!$W$19:$AC$19)))*(E17-INDEX('Leak Repair Summary'!$W$19:$AC$19,1,MATCH(E17,'Leak Repair Summary'!$W$19:$AC$19)))+((INDEX('Leak Repair Summary'!$W$22:$AC$31,MATCH(F17,'Leak Repair Summary'!$V$22:$V$31)+1,MATCH(E17,'Leak Repair Summary'!$W$19:$AC$19))-INDEX('Leak Repair Summary'!$W$22:$AC$31,MATCH(F17,'Leak Repair Summary'!$V$22:$V$31),MATCH(E17,'Leak Repair Summary'!$W$19:$AC$19)))/(INDEX('Leak Repair Summary'!$V$22:$V$31,MATCH(F17,'Leak Repair Summary'!$V$22:$V$31)+1,1)-INDEX('Leak Repair Summary'!$V$22:$V$31,MATCH(F17,'Leak Repair Summary'!$V$22:$V$31),1))*(F17-INDEX('Leak Repair Summary'!$V$22:$V$31,MATCH(F17,'Leak Repair Summary'!$V$22:$V$31),1))+INDEX('Leak Repair Summary'!$W$22:$AC$31,MATCH(F17,'Leak Repair Summary'!$V$22:$V$31),MATCH(E17,'Leak Repair Summary'!$W$19:$AC$19)))," "))</f>
        <v xml:space="preserve"> </v>
      </c>
      <c r="I17" s="173"/>
      <c r="J17" s="174"/>
      <c r="K17" s="151" t="str">
        <f t="shared" si="0"/>
        <v/>
      </c>
      <c r="L17" s="180"/>
      <c r="M17" s="152" t="str">
        <f t="shared" si="1"/>
        <v/>
      </c>
      <c r="N17" s="148"/>
    </row>
    <row r="18" spans="1:14">
      <c r="A18" s="149">
        <v>16</v>
      </c>
      <c r="B18" s="163"/>
      <c r="C18" s="164"/>
      <c r="D18" s="164"/>
      <c r="E18" s="165"/>
      <c r="F18" s="165"/>
      <c r="G18" s="165"/>
      <c r="H18" s="150" t="str">
        <f>IF(AND(G18&gt;0, E18&gt;0), G18, IF(AND(E18&gt;0, F18&gt;0),(((INDEX('Leak Repair Summary'!$W$22:$AC$31,MATCH(F18,'Leak Repair Summary'!$V$22:$V$31)+1,MATCH(E18,'Leak Repair Summary'!$W$19:$AC$19)+1)-INDEX('Leak Repair Summary'!$W$22:$AC$31,MATCH(F18,'Leak Repair Summary'!$V$22:$V$31),MATCH(E18,'Leak Repair Summary'!$W$19:$AC$19)+1))/(INDEX('Leak Repair Summary'!$V$22:$V$31,MATCH(F18,'Leak Repair Summary'!$V$22:$V$31)+1,1)-INDEX('Leak Repair Summary'!$V$22:$V$31,MATCH(F18,'Leak Repair Summary'!$V$22:$V$31),1))*(F18-INDEX('Leak Repair Summary'!$V$22:$V$31,MATCH(F18,'Leak Repair Summary'!$V$22:$V$31),1))+INDEX('Leak Repair Summary'!$W$22:$AC$31,MATCH(F18,'Leak Repair Summary'!$V$22:$V$31),MATCH(E18,'Leak Repair Summary'!$W$19:$AC$19)+1))-((INDEX('Leak Repair Summary'!$W$22:$AC$31,MATCH(F18,'Leak Repair Summary'!$V$22:$V$31)+1,MATCH(E18,'Leak Repair Summary'!$W$19:$AC$19))-INDEX('Leak Repair Summary'!$W$22:$AC$31,MATCH(F18,'Leak Repair Summary'!$V$22:$V$31),MATCH(E18,'Leak Repair Summary'!$W$19:$AC$19)))/(INDEX('Leak Repair Summary'!$V$22:$V$31,MATCH(F18,'Leak Repair Summary'!$V$22:$V$31)+1,1)-INDEX('Leak Repair Summary'!$V$22:$V$31,MATCH(F18,'Leak Repair Summary'!$V$22:$V$31),1))*(F18-INDEX('Leak Repair Summary'!$V$22:$V$31,MATCH(F18,'Leak Repair Summary'!$V$22:$V$31),1))+INDEX('Leak Repair Summary'!$W$22:$AC$31,MATCH(F18,'Leak Repair Summary'!$V$22:$V$31),MATCH(E18,'Leak Repair Summary'!$W$19:$AC$19))))/(INDEX('Leak Repair Summary'!$W$19:$AC$19,1,MATCH(E18,'Leak Repair Summary'!$W$19:$AC$19)+1)-INDEX('Leak Repair Summary'!$W$19:$AC$19,1,MATCH(E18,'Leak Repair Summary'!$W$19:$AC$19)))*(E18-INDEX('Leak Repair Summary'!$W$19:$AC$19,1,MATCH(E18,'Leak Repair Summary'!$W$19:$AC$19)))+((INDEX('Leak Repair Summary'!$W$22:$AC$31,MATCH(F18,'Leak Repair Summary'!$V$22:$V$31)+1,MATCH(E18,'Leak Repair Summary'!$W$19:$AC$19))-INDEX('Leak Repair Summary'!$W$22:$AC$31,MATCH(F18,'Leak Repair Summary'!$V$22:$V$31),MATCH(E18,'Leak Repair Summary'!$W$19:$AC$19)))/(INDEX('Leak Repair Summary'!$V$22:$V$31,MATCH(F18,'Leak Repair Summary'!$V$22:$V$31)+1,1)-INDEX('Leak Repair Summary'!$V$22:$V$31,MATCH(F18,'Leak Repair Summary'!$V$22:$V$31),1))*(F18-INDEX('Leak Repair Summary'!$V$22:$V$31,MATCH(F18,'Leak Repair Summary'!$V$22:$V$31),1))+INDEX('Leak Repair Summary'!$W$22:$AC$31,MATCH(F18,'Leak Repair Summary'!$V$22:$V$31),MATCH(E18,'Leak Repair Summary'!$W$19:$AC$19)))," "))</f>
        <v xml:space="preserve"> </v>
      </c>
      <c r="I18" s="173"/>
      <c r="J18" s="174"/>
      <c r="K18" s="151" t="str">
        <f t="shared" si="0"/>
        <v/>
      </c>
      <c r="L18" s="180"/>
      <c r="M18" s="152" t="str">
        <f t="shared" si="1"/>
        <v/>
      </c>
      <c r="N18" s="148"/>
    </row>
    <row r="19" spans="1:14">
      <c r="A19" s="149">
        <v>17</v>
      </c>
      <c r="B19" s="163"/>
      <c r="C19" s="164"/>
      <c r="D19" s="164"/>
      <c r="E19" s="165"/>
      <c r="F19" s="165"/>
      <c r="G19" s="165"/>
      <c r="H19" s="150" t="str">
        <f>IF(AND(G19&gt;0, E19&gt;0), G19, IF(AND(E19&gt;0, F19&gt;0),(((INDEX('Leak Repair Summary'!$W$22:$AC$31,MATCH(F19,'Leak Repair Summary'!$V$22:$V$31)+1,MATCH(E19,'Leak Repair Summary'!$W$19:$AC$19)+1)-INDEX('Leak Repair Summary'!$W$22:$AC$31,MATCH(F19,'Leak Repair Summary'!$V$22:$V$31),MATCH(E19,'Leak Repair Summary'!$W$19:$AC$19)+1))/(INDEX('Leak Repair Summary'!$V$22:$V$31,MATCH(F19,'Leak Repair Summary'!$V$22:$V$31)+1,1)-INDEX('Leak Repair Summary'!$V$22:$V$31,MATCH(F19,'Leak Repair Summary'!$V$22:$V$31),1))*(F19-INDEX('Leak Repair Summary'!$V$22:$V$31,MATCH(F19,'Leak Repair Summary'!$V$22:$V$31),1))+INDEX('Leak Repair Summary'!$W$22:$AC$31,MATCH(F19,'Leak Repair Summary'!$V$22:$V$31),MATCH(E19,'Leak Repair Summary'!$W$19:$AC$19)+1))-((INDEX('Leak Repair Summary'!$W$22:$AC$31,MATCH(F19,'Leak Repair Summary'!$V$22:$V$31)+1,MATCH(E19,'Leak Repair Summary'!$W$19:$AC$19))-INDEX('Leak Repair Summary'!$W$22:$AC$31,MATCH(F19,'Leak Repair Summary'!$V$22:$V$31),MATCH(E19,'Leak Repair Summary'!$W$19:$AC$19)))/(INDEX('Leak Repair Summary'!$V$22:$V$31,MATCH(F19,'Leak Repair Summary'!$V$22:$V$31)+1,1)-INDEX('Leak Repair Summary'!$V$22:$V$31,MATCH(F19,'Leak Repair Summary'!$V$22:$V$31),1))*(F19-INDEX('Leak Repair Summary'!$V$22:$V$31,MATCH(F19,'Leak Repair Summary'!$V$22:$V$31),1))+INDEX('Leak Repair Summary'!$W$22:$AC$31,MATCH(F19,'Leak Repair Summary'!$V$22:$V$31),MATCH(E19,'Leak Repair Summary'!$W$19:$AC$19))))/(INDEX('Leak Repair Summary'!$W$19:$AC$19,1,MATCH(E19,'Leak Repair Summary'!$W$19:$AC$19)+1)-INDEX('Leak Repair Summary'!$W$19:$AC$19,1,MATCH(E19,'Leak Repair Summary'!$W$19:$AC$19)))*(E19-INDEX('Leak Repair Summary'!$W$19:$AC$19,1,MATCH(E19,'Leak Repair Summary'!$W$19:$AC$19)))+((INDEX('Leak Repair Summary'!$W$22:$AC$31,MATCH(F19,'Leak Repair Summary'!$V$22:$V$31)+1,MATCH(E19,'Leak Repair Summary'!$W$19:$AC$19))-INDEX('Leak Repair Summary'!$W$22:$AC$31,MATCH(F19,'Leak Repair Summary'!$V$22:$V$31),MATCH(E19,'Leak Repair Summary'!$W$19:$AC$19)))/(INDEX('Leak Repair Summary'!$V$22:$V$31,MATCH(F19,'Leak Repair Summary'!$V$22:$V$31)+1,1)-INDEX('Leak Repair Summary'!$V$22:$V$31,MATCH(F19,'Leak Repair Summary'!$V$22:$V$31),1))*(F19-INDEX('Leak Repair Summary'!$V$22:$V$31,MATCH(F19,'Leak Repair Summary'!$V$22:$V$31),1))+INDEX('Leak Repair Summary'!$W$22:$AC$31,MATCH(F19,'Leak Repair Summary'!$V$22:$V$31),MATCH(E19,'Leak Repair Summary'!$W$19:$AC$19)))," "))</f>
        <v xml:space="preserve"> </v>
      </c>
      <c r="I19" s="173"/>
      <c r="J19" s="174"/>
      <c r="K19" s="151" t="str">
        <f t="shared" si="0"/>
        <v/>
      </c>
      <c r="L19" s="180"/>
      <c r="M19" s="152" t="str">
        <f t="shared" si="1"/>
        <v/>
      </c>
      <c r="N19" s="148"/>
    </row>
    <row r="20" spans="1:14">
      <c r="A20" s="149">
        <v>18</v>
      </c>
      <c r="B20" s="163"/>
      <c r="C20" s="164"/>
      <c r="D20" s="164"/>
      <c r="E20" s="165"/>
      <c r="F20" s="165"/>
      <c r="G20" s="165"/>
      <c r="H20" s="150" t="str">
        <f>IF(AND(G20&gt;0, E20&gt;0), G20, IF(AND(E20&gt;0, F20&gt;0),(((INDEX('Leak Repair Summary'!$W$22:$AC$31,MATCH(F20,'Leak Repair Summary'!$V$22:$V$31)+1,MATCH(E20,'Leak Repair Summary'!$W$19:$AC$19)+1)-INDEX('Leak Repair Summary'!$W$22:$AC$31,MATCH(F20,'Leak Repair Summary'!$V$22:$V$31),MATCH(E20,'Leak Repair Summary'!$W$19:$AC$19)+1))/(INDEX('Leak Repair Summary'!$V$22:$V$31,MATCH(F20,'Leak Repair Summary'!$V$22:$V$31)+1,1)-INDEX('Leak Repair Summary'!$V$22:$V$31,MATCH(F20,'Leak Repair Summary'!$V$22:$V$31),1))*(F20-INDEX('Leak Repair Summary'!$V$22:$V$31,MATCH(F20,'Leak Repair Summary'!$V$22:$V$31),1))+INDEX('Leak Repair Summary'!$W$22:$AC$31,MATCH(F20,'Leak Repair Summary'!$V$22:$V$31),MATCH(E20,'Leak Repair Summary'!$W$19:$AC$19)+1))-((INDEX('Leak Repair Summary'!$W$22:$AC$31,MATCH(F20,'Leak Repair Summary'!$V$22:$V$31)+1,MATCH(E20,'Leak Repair Summary'!$W$19:$AC$19))-INDEX('Leak Repair Summary'!$W$22:$AC$31,MATCH(F20,'Leak Repair Summary'!$V$22:$V$31),MATCH(E20,'Leak Repair Summary'!$W$19:$AC$19)))/(INDEX('Leak Repair Summary'!$V$22:$V$31,MATCH(F20,'Leak Repair Summary'!$V$22:$V$31)+1,1)-INDEX('Leak Repair Summary'!$V$22:$V$31,MATCH(F20,'Leak Repair Summary'!$V$22:$V$31),1))*(F20-INDEX('Leak Repair Summary'!$V$22:$V$31,MATCH(F20,'Leak Repair Summary'!$V$22:$V$31),1))+INDEX('Leak Repair Summary'!$W$22:$AC$31,MATCH(F20,'Leak Repair Summary'!$V$22:$V$31),MATCH(E20,'Leak Repair Summary'!$W$19:$AC$19))))/(INDEX('Leak Repair Summary'!$W$19:$AC$19,1,MATCH(E20,'Leak Repair Summary'!$W$19:$AC$19)+1)-INDEX('Leak Repair Summary'!$W$19:$AC$19,1,MATCH(E20,'Leak Repair Summary'!$W$19:$AC$19)))*(E20-INDEX('Leak Repair Summary'!$W$19:$AC$19,1,MATCH(E20,'Leak Repair Summary'!$W$19:$AC$19)))+((INDEX('Leak Repair Summary'!$W$22:$AC$31,MATCH(F20,'Leak Repair Summary'!$V$22:$V$31)+1,MATCH(E20,'Leak Repair Summary'!$W$19:$AC$19))-INDEX('Leak Repair Summary'!$W$22:$AC$31,MATCH(F20,'Leak Repair Summary'!$V$22:$V$31),MATCH(E20,'Leak Repair Summary'!$W$19:$AC$19)))/(INDEX('Leak Repair Summary'!$V$22:$V$31,MATCH(F20,'Leak Repair Summary'!$V$22:$V$31)+1,1)-INDEX('Leak Repair Summary'!$V$22:$V$31,MATCH(F20,'Leak Repair Summary'!$V$22:$V$31),1))*(F20-INDEX('Leak Repair Summary'!$V$22:$V$31,MATCH(F20,'Leak Repair Summary'!$V$22:$V$31),1))+INDEX('Leak Repair Summary'!$W$22:$AC$31,MATCH(F20,'Leak Repair Summary'!$V$22:$V$31),MATCH(E20,'Leak Repair Summary'!$W$19:$AC$19)))," "))</f>
        <v xml:space="preserve"> </v>
      </c>
      <c r="I20" s="173"/>
      <c r="J20" s="174"/>
      <c r="K20" s="151" t="str">
        <f t="shared" si="0"/>
        <v/>
      </c>
      <c r="L20" s="180"/>
      <c r="M20" s="152" t="str">
        <f t="shared" si="1"/>
        <v/>
      </c>
      <c r="N20" s="148"/>
    </row>
    <row r="21" spans="1:14">
      <c r="A21" s="149">
        <v>19</v>
      </c>
      <c r="B21" s="163"/>
      <c r="C21" s="164"/>
      <c r="D21" s="164"/>
      <c r="E21" s="165"/>
      <c r="F21" s="165"/>
      <c r="G21" s="165"/>
      <c r="H21" s="150" t="str">
        <f>IF(AND(G21&gt;0, E21&gt;0), G21, IF(AND(E21&gt;0, F21&gt;0),(((INDEX('Leak Repair Summary'!$W$22:$AC$31,MATCH(F21,'Leak Repair Summary'!$V$22:$V$31)+1,MATCH(E21,'Leak Repair Summary'!$W$19:$AC$19)+1)-INDEX('Leak Repair Summary'!$W$22:$AC$31,MATCH(F21,'Leak Repair Summary'!$V$22:$V$31),MATCH(E21,'Leak Repair Summary'!$W$19:$AC$19)+1))/(INDEX('Leak Repair Summary'!$V$22:$V$31,MATCH(F21,'Leak Repair Summary'!$V$22:$V$31)+1,1)-INDEX('Leak Repair Summary'!$V$22:$V$31,MATCH(F21,'Leak Repair Summary'!$V$22:$V$31),1))*(F21-INDEX('Leak Repair Summary'!$V$22:$V$31,MATCH(F21,'Leak Repair Summary'!$V$22:$V$31),1))+INDEX('Leak Repair Summary'!$W$22:$AC$31,MATCH(F21,'Leak Repair Summary'!$V$22:$V$31),MATCH(E21,'Leak Repair Summary'!$W$19:$AC$19)+1))-((INDEX('Leak Repair Summary'!$W$22:$AC$31,MATCH(F21,'Leak Repair Summary'!$V$22:$V$31)+1,MATCH(E21,'Leak Repair Summary'!$W$19:$AC$19))-INDEX('Leak Repair Summary'!$W$22:$AC$31,MATCH(F21,'Leak Repair Summary'!$V$22:$V$31),MATCH(E21,'Leak Repair Summary'!$W$19:$AC$19)))/(INDEX('Leak Repair Summary'!$V$22:$V$31,MATCH(F21,'Leak Repair Summary'!$V$22:$V$31)+1,1)-INDEX('Leak Repair Summary'!$V$22:$V$31,MATCH(F21,'Leak Repair Summary'!$V$22:$V$31),1))*(F21-INDEX('Leak Repair Summary'!$V$22:$V$31,MATCH(F21,'Leak Repair Summary'!$V$22:$V$31),1))+INDEX('Leak Repair Summary'!$W$22:$AC$31,MATCH(F21,'Leak Repair Summary'!$V$22:$V$31),MATCH(E21,'Leak Repair Summary'!$W$19:$AC$19))))/(INDEX('Leak Repair Summary'!$W$19:$AC$19,1,MATCH(E21,'Leak Repair Summary'!$W$19:$AC$19)+1)-INDEX('Leak Repair Summary'!$W$19:$AC$19,1,MATCH(E21,'Leak Repair Summary'!$W$19:$AC$19)))*(E21-INDEX('Leak Repair Summary'!$W$19:$AC$19,1,MATCH(E21,'Leak Repair Summary'!$W$19:$AC$19)))+((INDEX('Leak Repair Summary'!$W$22:$AC$31,MATCH(F21,'Leak Repair Summary'!$V$22:$V$31)+1,MATCH(E21,'Leak Repair Summary'!$W$19:$AC$19))-INDEX('Leak Repair Summary'!$W$22:$AC$31,MATCH(F21,'Leak Repair Summary'!$V$22:$V$31),MATCH(E21,'Leak Repair Summary'!$W$19:$AC$19)))/(INDEX('Leak Repair Summary'!$V$22:$V$31,MATCH(F21,'Leak Repair Summary'!$V$22:$V$31)+1,1)-INDEX('Leak Repair Summary'!$V$22:$V$31,MATCH(F21,'Leak Repair Summary'!$V$22:$V$31),1))*(F21-INDEX('Leak Repair Summary'!$V$22:$V$31,MATCH(F21,'Leak Repair Summary'!$V$22:$V$31),1))+INDEX('Leak Repair Summary'!$W$22:$AC$31,MATCH(F21,'Leak Repair Summary'!$V$22:$V$31),MATCH(E21,'Leak Repair Summary'!$W$19:$AC$19)))," "))</f>
        <v xml:space="preserve"> </v>
      </c>
      <c r="I21" s="173"/>
      <c r="J21" s="174"/>
      <c r="K21" s="151" t="str">
        <f t="shared" si="0"/>
        <v/>
      </c>
      <c r="L21" s="180"/>
      <c r="M21" s="152" t="str">
        <f t="shared" si="1"/>
        <v/>
      </c>
      <c r="N21" s="148"/>
    </row>
    <row r="22" spans="1:14">
      <c r="A22" s="149">
        <v>20</v>
      </c>
      <c r="B22" s="163"/>
      <c r="C22" s="164"/>
      <c r="D22" s="164"/>
      <c r="E22" s="165"/>
      <c r="F22" s="165"/>
      <c r="G22" s="165"/>
      <c r="H22" s="150" t="str">
        <f>IF(AND(G22&gt;0, E22&gt;0), G22, IF(AND(E22&gt;0, F22&gt;0),(((INDEX('Leak Repair Summary'!$W$22:$AC$31,MATCH(F22,'Leak Repair Summary'!$V$22:$V$31)+1,MATCH(E22,'Leak Repair Summary'!$W$19:$AC$19)+1)-INDEX('Leak Repair Summary'!$W$22:$AC$31,MATCH(F22,'Leak Repair Summary'!$V$22:$V$31),MATCH(E22,'Leak Repair Summary'!$W$19:$AC$19)+1))/(INDEX('Leak Repair Summary'!$V$22:$V$31,MATCH(F22,'Leak Repair Summary'!$V$22:$V$31)+1,1)-INDEX('Leak Repair Summary'!$V$22:$V$31,MATCH(F22,'Leak Repair Summary'!$V$22:$V$31),1))*(F22-INDEX('Leak Repair Summary'!$V$22:$V$31,MATCH(F22,'Leak Repair Summary'!$V$22:$V$31),1))+INDEX('Leak Repair Summary'!$W$22:$AC$31,MATCH(F22,'Leak Repair Summary'!$V$22:$V$31),MATCH(E22,'Leak Repair Summary'!$W$19:$AC$19)+1))-((INDEX('Leak Repair Summary'!$W$22:$AC$31,MATCH(F22,'Leak Repair Summary'!$V$22:$V$31)+1,MATCH(E22,'Leak Repair Summary'!$W$19:$AC$19))-INDEX('Leak Repair Summary'!$W$22:$AC$31,MATCH(F22,'Leak Repair Summary'!$V$22:$V$31),MATCH(E22,'Leak Repair Summary'!$W$19:$AC$19)))/(INDEX('Leak Repair Summary'!$V$22:$V$31,MATCH(F22,'Leak Repair Summary'!$V$22:$V$31)+1,1)-INDEX('Leak Repair Summary'!$V$22:$V$31,MATCH(F22,'Leak Repair Summary'!$V$22:$V$31),1))*(F22-INDEX('Leak Repair Summary'!$V$22:$V$31,MATCH(F22,'Leak Repair Summary'!$V$22:$V$31),1))+INDEX('Leak Repair Summary'!$W$22:$AC$31,MATCH(F22,'Leak Repair Summary'!$V$22:$V$31),MATCH(E22,'Leak Repair Summary'!$W$19:$AC$19))))/(INDEX('Leak Repair Summary'!$W$19:$AC$19,1,MATCH(E22,'Leak Repair Summary'!$W$19:$AC$19)+1)-INDEX('Leak Repair Summary'!$W$19:$AC$19,1,MATCH(E22,'Leak Repair Summary'!$W$19:$AC$19)))*(E22-INDEX('Leak Repair Summary'!$W$19:$AC$19,1,MATCH(E22,'Leak Repair Summary'!$W$19:$AC$19)))+((INDEX('Leak Repair Summary'!$W$22:$AC$31,MATCH(F22,'Leak Repair Summary'!$V$22:$V$31)+1,MATCH(E22,'Leak Repair Summary'!$W$19:$AC$19))-INDEX('Leak Repair Summary'!$W$22:$AC$31,MATCH(F22,'Leak Repair Summary'!$V$22:$V$31),MATCH(E22,'Leak Repair Summary'!$W$19:$AC$19)))/(INDEX('Leak Repair Summary'!$V$22:$V$31,MATCH(F22,'Leak Repair Summary'!$V$22:$V$31)+1,1)-INDEX('Leak Repair Summary'!$V$22:$V$31,MATCH(F22,'Leak Repair Summary'!$V$22:$V$31),1))*(F22-INDEX('Leak Repair Summary'!$V$22:$V$31,MATCH(F22,'Leak Repair Summary'!$V$22:$V$31),1))+INDEX('Leak Repair Summary'!$W$22:$AC$31,MATCH(F22,'Leak Repair Summary'!$V$22:$V$31),MATCH(E22,'Leak Repair Summary'!$W$19:$AC$19)))," "))</f>
        <v xml:space="preserve"> </v>
      </c>
      <c r="I22" s="173"/>
      <c r="J22" s="174"/>
      <c r="K22" s="151" t="str">
        <f t="shared" si="0"/>
        <v/>
      </c>
      <c r="L22" s="180"/>
      <c r="M22" s="152" t="str">
        <f t="shared" si="1"/>
        <v/>
      </c>
      <c r="N22" s="148"/>
    </row>
    <row r="23" spans="1:14">
      <c r="A23" s="149">
        <v>21</v>
      </c>
      <c r="B23" s="163"/>
      <c r="C23" s="164"/>
      <c r="D23" s="164"/>
      <c r="E23" s="165"/>
      <c r="F23" s="165"/>
      <c r="G23" s="165"/>
      <c r="H23" s="150" t="str">
        <f>IF(AND(G23&gt;0, E23&gt;0), G23, IF(AND(E23&gt;0, F23&gt;0),(((INDEX('Leak Repair Summary'!$W$22:$AC$31,MATCH(F23,'Leak Repair Summary'!$V$22:$V$31)+1,MATCH(E23,'Leak Repair Summary'!$W$19:$AC$19)+1)-INDEX('Leak Repair Summary'!$W$22:$AC$31,MATCH(F23,'Leak Repair Summary'!$V$22:$V$31),MATCH(E23,'Leak Repair Summary'!$W$19:$AC$19)+1))/(INDEX('Leak Repair Summary'!$V$22:$V$31,MATCH(F23,'Leak Repair Summary'!$V$22:$V$31)+1,1)-INDEX('Leak Repair Summary'!$V$22:$V$31,MATCH(F23,'Leak Repair Summary'!$V$22:$V$31),1))*(F23-INDEX('Leak Repair Summary'!$V$22:$V$31,MATCH(F23,'Leak Repair Summary'!$V$22:$V$31),1))+INDEX('Leak Repair Summary'!$W$22:$AC$31,MATCH(F23,'Leak Repair Summary'!$V$22:$V$31),MATCH(E23,'Leak Repair Summary'!$W$19:$AC$19)+1))-((INDEX('Leak Repair Summary'!$W$22:$AC$31,MATCH(F23,'Leak Repair Summary'!$V$22:$V$31)+1,MATCH(E23,'Leak Repair Summary'!$W$19:$AC$19))-INDEX('Leak Repair Summary'!$W$22:$AC$31,MATCH(F23,'Leak Repair Summary'!$V$22:$V$31),MATCH(E23,'Leak Repair Summary'!$W$19:$AC$19)))/(INDEX('Leak Repair Summary'!$V$22:$V$31,MATCH(F23,'Leak Repair Summary'!$V$22:$V$31)+1,1)-INDEX('Leak Repair Summary'!$V$22:$V$31,MATCH(F23,'Leak Repair Summary'!$V$22:$V$31),1))*(F23-INDEX('Leak Repair Summary'!$V$22:$V$31,MATCH(F23,'Leak Repair Summary'!$V$22:$V$31),1))+INDEX('Leak Repair Summary'!$W$22:$AC$31,MATCH(F23,'Leak Repair Summary'!$V$22:$V$31),MATCH(E23,'Leak Repair Summary'!$W$19:$AC$19))))/(INDEX('Leak Repair Summary'!$W$19:$AC$19,1,MATCH(E23,'Leak Repair Summary'!$W$19:$AC$19)+1)-INDEX('Leak Repair Summary'!$W$19:$AC$19,1,MATCH(E23,'Leak Repair Summary'!$W$19:$AC$19)))*(E23-INDEX('Leak Repair Summary'!$W$19:$AC$19,1,MATCH(E23,'Leak Repair Summary'!$W$19:$AC$19)))+((INDEX('Leak Repair Summary'!$W$22:$AC$31,MATCH(F23,'Leak Repair Summary'!$V$22:$V$31)+1,MATCH(E23,'Leak Repair Summary'!$W$19:$AC$19))-INDEX('Leak Repair Summary'!$W$22:$AC$31,MATCH(F23,'Leak Repair Summary'!$V$22:$V$31),MATCH(E23,'Leak Repair Summary'!$W$19:$AC$19)))/(INDEX('Leak Repair Summary'!$V$22:$V$31,MATCH(F23,'Leak Repair Summary'!$V$22:$V$31)+1,1)-INDEX('Leak Repair Summary'!$V$22:$V$31,MATCH(F23,'Leak Repair Summary'!$V$22:$V$31),1))*(F23-INDEX('Leak Repair Summary'!$V$22:$V$31,MATCH(F23,'Leak Repair Summary'!$V$22:$V$31),1))+INDEX('Leak Repair Summary'!$W$22:$AC$31,MATCH(F23,'Leak Repair Summary'!$V$22:$V$31),MATCH(E23,'Leak Repair Summary'!$W$19:$AC$19)))," "))</f>
        <v xml:space="preserve"> </v>
      </c>
      <c r="I23" s="173"/>
      <c r="J23" s="174"/>
      <c r="K23" s="151" t="str">
        <f t="shared" si="0"/>
        <v/>
      </c>
      <c r="L23" s="180"/>
      <c r="M23" s="152" t="str">
        <f t="shared" si="1"/>
        <v/>
      </c>
      <c r="N23" s="148"/>
    </row>
    <row r="24" spans="1:14">
      <c r="A24" s="149">
        <v>22</v>
      </c>
      <c r="B24" s="163"/>
      <c r="C24" s="164"/>
      <c r="D24" s="164"/>
      <c r="E24" s="165"/>
      <c r="F24" s="165"/>
      <c r="G24" s="165"/>
      <c r="H24" s="150" t="str">
        <f>IF(AND(G24&gt;0, E24&gt;0), G24, IF(AND(E24&gt;0, F24&gt;0),(((INDEX('Leak Repair Summary'!$W$22:$AC$31,MATCH(F24,'Leak Repair Summary'!$V$22:$V$31)+1,MATCH(E24,'Leak Repair Summary'!$W$19:$AC$19)+1)-INDEX('Leak Repair Summary'!$W$22:$AC$31,MATCH(F24,'Leak Repair Summary'!$V$22:$V$31),MATCH(E24,'Leak Repair Summary'!$W$19:$AC$19)+1))/(INDEX('Leak Repair Summary'!$V$22:$V$31,MATCH(F24,'Leak Repair Summary'!$V$22:$V$31)+1,1)-INDEX('Leak Repair Summary'!$V$22:$V$31,MATCH(F24,'Leak Repair Summary'!$V$22:$V$31),1))*(F24-INDEX('Leak Repair Summary'!$V$22:$V$31,MATCH(F24,'Leak Repair Summary'!$V$22:$V$31),1))+INDEX('Leak Repair Summary'!$W$22:$AC$31,MATCH(F24,'Leak Repair Summary'!$V$22:$V$31),MATCH(E24,'Leak Repair Summary'!$W$19:$AC$19)+1))-((INDEX('Leak Repair Summary'!$W$22:$AC$31,MATCH(F24,'Leak Repair Summary'!$V$22:$V$31)+1,MATCH(E24,'Leak Repair Summary'!$W$19:$AC$19))-INDEX('Leak Repair Summary'!$W$22:$AC$31,MATCH(F24,'Leak Repair Summary'!$V$22:$V$31),MATCH(E24,'Leak Repair Summary'!$W$19:$AC$19)))/(INDEX('Leak Repair Summary'!$V$22:$V$31,MATCH(F24,'Leak Repair Summary'!$V$22:$V$31)+1,1)-INDEX('Leak Repair Summary'!$V$22:$V$31,MATCH(F24,'Leak Repair Summary'!$V$22:$V$31),1))*(F24-INDEX('Leak Repair Summary'!$V$22:$V$31,MATCH(F24,'Leak Repair Summary'!$V$22:$V$31),1))+INDEX('Leak Repair Summary'!$W$22:$AC$31,MATCH(F24,'Leak Repair Summary'!$V$22:$V$31),MATCH(E24,'Leak Repair Summary'!$W$19:$AC$19))))/(INDEX('Leak Repair Summary'!$W$19:$AC$19,1,MATCH(E24,'Leak Repair Summary'!$W$19:$AC$19)+1)-INDEX('Leak Repair Summary'!$W$19:$AC$19,1,MATCH(E24,'Leak Repair Summary'!$W$19:$AC$19)))*(E24-INDEX('Leak Repair Summary'!$W$19:$AC$19,1,MATCH(E24,'Leak Repair Summary'!$W$19:$AC$19)))+((INDEX('Leak Repair Summary'!$W$22:$AC$31,MATCH(F24,'Leak Repair Summary'!$V$22:$V$31)+1,MATCH(E24,'Leak Repair Summary'!$W$19:$AC$19))-INDEX('Leak Repair Summary'!$W$22:$AC$31,MATCH(F24,'Leak Repair Summary'!$V$22:$V$31),MATCH(E24,'Leak Repair Summary'!$W$19:$AC$19)))/(INDEX('Leak Repair Summary'!$V$22:$V$31,MATCH(F24,'Leak Repair Summary'!$V$22:$V$31)+1,1)-INDEX('Leak Repair Summary'!$V$22:$V$31,MATCH(F24,'Leak Repair Summary'!$V$22:$V$31),1))*(F24-INDEX('Leak Repair Summary'!$V$22:$V$31,MATCH(F24,'Leak Repair Summary'!$V$22:$V$31),1))+INDEX('Leak Repair Summary'!$W$22:$AC$31,MATCH(F24,'Leak Repair Summary'!$V$22:$V$31),MATCH(E24,'Leak Repair Summary'!$W$19:$AC$19)))," "))</f>
        <v xml:space="preserve"> </v>
      </c>
      <c r="I24" s="173"/>
      <c r="J24" s="174"/>
      <c r="K24" s="151" t="str">
        <f t="shared" si="0"/>
        <v/>
      </c>
      <c r="L24" s="180"/>
      <c r="M24" s="152" t="str">
        <f t="shared" si="1"/>
        <v/>
      </c>
      <c r="N24" s="148"/>
    </row>
    <row r="25" spans="1:14">
      <c r="A25" s="149">
        <v>23</v>
      </c>
      <c r="B25" s="163"/>
      <c r="C25" s="164"/>
      <c r="D25" s="164"/>
      <c r="E25" s="165"/>
      <c r="F25" s="165"/>
      <c r="G25" s="165"/>
      <c r="H25" s="150" t="str">
        <f>IF(AND(G25&gt;0, E25&gt;0), G25, IF(AND(E25&gt;0, F25&gt;0),(((INDEX('Leak Repair Summary'!$W$22:$AC$31,MATCH(F25,'Leak Repair Summary'!$V$22:$V$31)+1,MATCH(E25,'Leak Repair Summary'!$W$19:$AC$19)+1)-INDEX('Leak Repair Summary'!$W$22:$AC$31,MATCH(F25,'Leak Repair Summary'!$V$22:$V$31),MATCH(E25,'Leak Repair Summary'!$W$19:$AC$19)+1))/(INDEX('Leak Repair Summary'!$V$22:$V$31,MATCH(F25,'Leak Repair Summary'!$V$22:$V$31)+1,1)-INDEX('Leak Repair Summary'!$V$22:$V$31,MATCH(F25,'Leak Repair Summary'!$V$22:$V$31),1))*(F25-INDEX('Leak Repair Summary'!$V$22:$V$31,MATCH(F25,'Leak Repair Summary'!$V$22:$V$31),1))+INDEX('Leak Repair Summary'!$W$22:$AC$31,MATCH(F25,'Leak Repair Summary'!$V$22:$V$31),MATCH(E25,'Leak Repair Summary'!$W$19:$AC$19)+1))-((INDEX('Leak Repair Summary'!$W$22:$AC$31,MATCH(F25,'Leak Repair Summary'!$V$22:$V$31)+1,MATCH(E25,'Leak Repair Summary'!$W$19:$AC$19))-INDEX('Leak Repair Summary'!$W$22:$AC$31,MATCH(F25,'Leak Repair Summary'!$V$22:$V$31),MATCH(E25,'Leak Repair Summary'!$W$19:$AC$19)))/(INDEX('Leak Repair Summary'!$V$22:$V$31,MATCH(F25,'Leak Repair Summary'!$V$22:$V$31)+1,1)-INDEX('Leak Repair Summary'!$V$22:$V$31,MATCH(F25,'Leak Repair Summary'!$V$22:$V$31),1))*(F25-INDEX('Leak Repair Summary'!$V$22:$V$31,MATCH(F25,'Leak Repair Summary'!$V$22:$V$31),1))+INDEX('Leak Repair Summary'!$W$22:$AC$31,MATCH(F25,'Leak Repair Summary'!$V$22:$V$31),MATCH(E25,'Leak Repair Summary'!$W$19:$AC$19))))/(INDEX('Leak Repair Summary'!$W$19:$AC$19,1,MATCH(E25,'Leak Repair Summary'!$W$19:$AC$19)+1)-INDEX('Leak Repair Summary'!$W$19:$AC$19,1,MATCH(E25,'Leak Repair Summary'!$W$19:$AC$19)))*(E25-INDEX('Leak Repair Summary'!$W$19:$AC$19,1,MATCH(E25,'Leak Repair Summary'!$W$19:$AC$19)))+((INDEX('Leak Repair Summary'!$W$22:$AC$31,MATCH(F25,'Leak Repair Summary'!$V$22:$V$31)+1,MATCH(E25,'Leak Repair Summary'!$W$19:$AC$19))-INDEX('Leak Repair Summary'!$W$22:$AC$31,MATCH(F25,'Leak Repair Summary'!$V$22:$V$31),MATCH(E25,'Leak Repair Summary'!$W$19:$AC$19)))/(INDEX('Leak Repair Summary'!$V$22:$V$31,MATCH(F25,'Leak Repair Summary'!$V$22:$V$31)+1,1)-INDEX('Leak Repair Summary'!$V$22:$V$31,MATCH(F25,'Leak Repair Summary'!$V$22:$V$31),1))*(F25-INDEX('Leak Repair Summary'!$V$22:$V$31,MATCH(F25,'Leak Repair Summary'!$V$22:$V$31),1))+INDEX('Leak Repair Summary'!$W$22:$AC$31,MATCH(F25,'Leak Repair Summary'!$V$22:$V$31),MATCH(E25,'Leak Repair Summary'!$W$19:$AC$19)))," "))</f>
        <v xml:space="preserve"> </v>
      </c>
      <c r="I25" s="173"/>
      <c r="J25" s="174"/>
      <c r="K25" s="151" t="str">
        <f t="shared" si="0"/>
        <v/>
      </c>
      <c r="L25" s="180"/>
      <c r="M25" s="152" t="str">
        <f t="shared" si="1"/>
        <v/>
      </c>
      <c r="N25" s="148"/>
    </row>
    <row r="26" spans="1:14">
      <c r="A26" s="149">
        <v>24</v>
      </c>
      <c r="B26" s="163"/>
      <c r="C26" s="164"/>
      <c r="D26" s="164"/>
      <c r="E26" s="165"/>
      <c r="F26" s="165"/>
      <c r="G26" s="165"/>
      <c r="H26" s="150" t="str">
        <f>IF(AND(G26&gt;0, E26&gt;0), G26, IF(AND(E26&gt;0, F26&gt;0),(((INDEX('Leak Repair Summary'!$W$22:$AC$31,MATCH(F26,'Leak Repair Summary'!$V$22:$V$31)+1,MATCH(E26,'Leak Repair Summary'!$W$19:$AC$19)+1)-INDEX('Leak Repair Summary'!$W$22:$AC$31,MATCH(F26,'Leak Repair Summary'!$V$22:$V$31),MATCH(E26,'Leak Repair Summary'!$W$19:$AC$19)+1))/(INDEX('Leak Repair Summary'!$V$22:$V$31,MATCH(F26,'Leak Repair Summary'!$V$22:$V$31)+1,1)-INDEX('Leak Repair Summary'!$V$22:$V$31,MATCH(F26,'Leak Repair Summary'!$V$22:$V$31),1))*(F26-INDEX('Leak Repair Summary'!$V$22:$V$31,MATCH(F26,'Leak Repair Summary'!$V$22:$V$31),1))+INDEX('Leak Repair Summary'!$W$22:$AC$31,MATCH(F26,'Leak Repair Summary'!$V$22:$V$31),MATCH(E26,'Leak Repair Summary'!$W$19:$AC$19)+1))-((INDEX('Leak Repair Summary'!$W$22:$AC$31,MATCH(F26,'Leak Repair Summary'!$V$22:$V$31)+1,MATCH(E26,'Leak Repair Summary'!$W$19:$AC$19))-INDEX('Leak Repair Summary'!$W$22:$AC$31,MATCH(F26,'Leak Repair Summary'!$V$22:$V$31),MATCH(E26,'Leak Repair Summary'!$W$19:$AC$19)))/(INDEX('Leak Repair Summary'!$V$22:$V$31,MATCH(F26,'Leak Repair Summary'!$V$22:$V$31)+1,1)-INDEX('Leak Repair Summary'!$V$22:$V$31,MATCH(F26,'Leak Repair Summary'!$V$22:$V$31),1))*(F26-INDEX('Leak Repair Summary'!$V$22:$V$31,MATCH(F26,'Leak Repair Summary'!$V$22:$V$31),1))+INDEX('Leak Repair Summary'!$W$22:$AC$31,MATCH(F26,'Leak Repair Summary'!$V$22:$V$31),MATCH(E26,'Leak Repair Summary'!$W$19:$AC$19))))/(INDEX('Leak Repair Summary'!$W$19:$AC$19,1,MATCH(E26,'Leak Repair Summary'!$W$19:$AC$19)+1)-INDEX('Leak Repair Summary'!$W$19:$AC$19,1,MATCH(E26,'Leak Repair Summary'!$W$19:$AC$19)))*(E26-INDEX('Leak Repair Summary'!$W$19:$AC$19,1,MATCH(E26,'Leak Repair Summary'!$W$19:$AC$19)))+((INDEX('Leak Repair Summary'!$W$22:$AC$31,MATCH(F26,'Leak Repair Summary'!$V$22:$V$31)+1,MATCH(E26,'Leak Repair Summary'!$W$19:$AC$19))-INDEX('Leak Repair Summary'!$W$22:$AC$31,MATCH(F26,'Leak Repair Summary'!$V$22:$V$31),MATCH(E26,'Leak Repair Summary'!$W$19:$AC$19)))/(INDEX('Leak Repair Summary'!$V$22:$V$31,MATCH(F26,'Leak Repair Summary'!$V$22:$V$31)+1,1)-INDEX('Leak Repair Summary'!$V$22:$V$31,MATCH(F26,'Leak Repair Summary'!$V$22:$V$31),1))*(F26-INDEX('Leak Repair Summary'!$V$22:$V$31,MATCH(F26,'Leak Repair Summary'!$V$22:$V$31),1))+INDEX('Leak Repair Summary'!$W$22:$AC$31,MATCH(F26,'Leak Repair Summary'!$V$22:$V$31),MATCH(E26,'Leak Repair Summary'!$W$19:$AC$19)))," "))</f>
        <v xml:space="preserve"> </v>
      </c>
      <c r="I26" s="173"/>
      <c r="J26" s="174"/>
      <c r="K26" s="151" t="str">
        <f t="shared" si="0"/>
        <v/>
      </c>
      <c r="L26" s="180"/>
      <c r="M26" s="152" t="str">
        <f t="shared" si="1"/>
        <v/>
      </c>
      <c r="N26" s="148"/>
    </row>
    <row r="27" spans="1:14">
      <c r="A27" s="149">
        <v>25</v>
      </c>
      <c r="B27" s="163"/>
      <c r="C27" s="164"/>
      <c r="D27" s="164"/>
      <c r="E27" s="165"/>
      <c r="F27" s="165"/>
      <c r="G27" s="165"/>
      <c r="H27" s="150" t="str">
        <f>IF(AND(G27&gt;0, E27&gt;0), G27, IF(AND(E27&gt;0, F27&gt;0),(((INDEX('Leak Repair Summary'!$W$22:$AC$31,MATCH(F27,'Leak Repair Summary'!$V$22:$V$31)+1,MATCH(E27,'Leak Repair Summary'!$W$19:$AC$19)+1)-INDEX('Leak Repair Summary'!$W$22:$AC$31,MATCH(F27,'Leak Repair Summary'!$V$22:$V$31),MATCH(E27,'Leak Repair Summary'!$W$19:$AC$19)+1))/(INDEX('Leak Repair Summary'!$V$22:$V$31,MATCH(F27,'Leak Repair Summary'!$V$22:$V$31)+1,1)-INDEX('Leak Repair Summary'!$V$22:$V$31,MATCH(F27,'Leak Repair Summary'!$V$22:$V$31),1))*(F27-INDEX('Leak Repair Summary'!$V$22:$V$31,MATCH(F27,'Leak Repair Summary'!$V$22:$V$31),1))+INDEX('Leak Repair Summary'!$W$22:$AC$31,MATCH(F27,'Leak Repair Summary'!$V$22:$V$31),MATCH(E27,'Leak Repair Summary'!$W$19:$AC$19)+1))-((INDEX('Leak Repair Summary'!$W$22:$AC$31,MATCH(F27,'Leak Repair Summary'!$V$22:$V$31)+1,MATCH(E27,'Leak Repair Summary'!$W$19:$AC$19))-INDEX('Leak Repair Summary'!$W$22:$AC$31,MATCH(F27,'Leak Repair Summary'!$V$22:$V$31),MATCH(E27,'Leak Repair Summary'!$W$19:$AC$19)))/(INDEX('Leak Repair Summary'!$V$22:$V$31,MATCH(F27,'Leak Repair Summary'!$V$22:$V$31)+1,1)-INDEX('Leak Repair Summary'!$V$22:$V$31,MATCH(F27,'Leak Repair Summary'!$V$22:$V$31),1))*(F27-INDEX('Leak Repair Summary'!$V$22:$V$31,MATCH(F27,'Leak Repair Summary'!$V$22:$V$31),1))+INDEX('Leak Repair Summary'!$W$22:$AC$31,MATCH(F27,'Leak Repair Summary'!$V$22:$V$31),MATCH(E27,'Leak Repair Summary'!$W$19:$AC$19))))/(INDEX('Leak Repair Summary'!$W$19:$AC$19,1,MATCH(E27,'Leak Repair Summary'!$W$19:$AC$19)+1)-INDEX('Leak Repair Summary'!$W$19:$AC$19,1,MATCH(E27,'Leak Repair Summary'!$W$19:$AC$19)))*(E27-INDEX('Leak Repair Summary'!$W$19:$AC$19,1,MATCH(E27,'Leak Repair Summary'!$W$19:$AC$19)))+((INDEX('Leak Repair Summary'!$W$22:$AC$31,MATCH(F27,'Leak Repair Summary'!$V$22:$V$31)+1,MATCH(E27,'Leak Repair Summary'!$W$19:$AC$19))-INDEX('Leak Repair Summary'!$W$22:$AC$31,MATCH(F27,'Leak Repair Summary'!$V$22:$V$31),MATCH(E27,'Leak Repair Summary'!$W$19:$AC$19)))/(INDEX('Leak Repair Summary'!$V$22:$V$31,MATCH(F27,'Leak Repair Summary'!$V$22:$V$31)+1,1)-INDEX('Leak Repair Summary'!$V$22:$V$31,MATCH(F27,'Leak Repair Summary'!$V$22:$V$31),1))*(F27-INDEX('Leak Repair Summary'!$V$22:$V$31,MATCH(F27,'Leak Repair Summary'!$V$22:$V$31),1))+INDEX('Leak Repair Summary'!$W$22:$AC$31,MATCH(F27,'Leak Repair Summary'!$V$22:$V$31),MATCH(E27,'Leak Repair Summary'!$W$19:$AC$19)))," "))</f>
        <v xml:space="preserve"> </v>
      </c>
      <c r="I27" s="173"/>
      <c r="J27" s="174"/>
      <c r="K27" s="151" t="str">
        <f t="shared" si="0"/>
        <v/>
      </c>
      <c r="L27" s="180"/>
      <c r="M27" s="152" t="str">
        <f t="shared" si="1"/>
        <v/>
      </c>
      <c r="N27" s="148"/>
    </row>
    <row r="28" spans="1:14">
      <c r="A28" s="149">
        <v>26</v>
      </c>
      <c r="B28" s="163"/>
      <c r="C28" s="164"/>
      <c r="D28" s="164"/>
      <c r="E28" s="165"/>
      <c r="F28" s="165"/>
      <c r="G28" s="165"/>
      <c r="H28" s="150" t="str">
        <f>IF(AND(G28&gt;0, E28&gt;0), G28, IF(AND(E28&gt;0, F28&gt;0),(((INDEX('Leak Repair Summary'!$W$22:$AC$31,MATCH(F28,'Leak Repair Summary'!$V$22:$V$31)+1,MATCH(E28,'Leak Repair Summary'!$W$19:$AC$19)+1)-INDEX('Leak Repair Summary'!$W$22:$AC$31,MATCH(F28,'Leak Repair Summary'!$V$22:$V$31),MATCH(E28,'Leak Repair Summary'!$W$19:$AC$19)+1))/(INDEX('Leak Repair Summary'!$V$22:$V$31,MATCH(F28,'Leak Repair Summary'!$V$22:$V$31)+1,1)-INDEX('Leak Repair Summary'!$V$22:$V$31,MATCH(F28,'Leak Repair Summary'!$V$22:$V$31),1))*(F28-INDEX('Leak Repair Summary'!$V$22:$V$31,MATCH(F28,'Leak Repair Summary'!$V$22:$V$31),1))+INDEX('Leak Repair Summary'!$W$22:$AC$31,MATCH(F28,'Leak Repair Summary'!$V$22:$V$31),MATCH(E28,'Leak Repair Summary'!$W$19:$AC$19)+1))-((INDEX('Leak Repair Summary'!$W$22:$AC$31,MATCH(F28,'Leak Repair Summary'!$V$22:$V$31)+1,MATCH(E28,'Leak Repair Summary'!$W$19:$AC$19))-INDEX('Leak Repair Summary'!$W$22:$AC$31,MATCH(F28,'Leak Repair Summary'!$V$22:$V$31),MATCH(E28,'Leak Repair Summary'!$W$19:$AC$19)))/(INDEX('Leak Repair Summary'!$V$22:$V$31,MATCH(F28,'Leak Repair Summary'!$V$22:$V$31)+1,1)-INDEX('Leak Repair Summary'!$V$22:$V$31,MATCH(F28,'Leak Repair Summary'!$V$22:$V$31),1))*(F28-INDEX('Leak Repair Summary'!$V$22:$V$31,MATCH(F28,'Leak Repair Summary'!$V$22:$V$31),1))+INDEX('Leak Repair Summary'!$W$22:$AC$31,MATCH(F28,'Leak Repair Summary'!$V$22:$V$31),MATCH(E28,'Leak Repair Summary'!$W$19:$AC$19))))/(INDEX('Leak Repair Summary'!$W$19:$AC$19,1,MATCH(E28,'Leak Repair Summary'!$W$19:$AC$19)+1)-INDEX('Leak Repair Summary'!$W$19:$AC$19,1,MATCH(E28,'Leak Repair Summary'!$W$19:$AC$19)))*(E28-INDEX('Leak Repair Summary'!$W$19:$AC$19,1,MATCH(E28,'Leak Repair Summary'!$W$19:$AC$19)))+((INDEX('Leak Repair Summary'!$W$22:$AC$31,MATCH(F28,'Leak Repair Summary'!$V$22:$V$31)+1,MATCH(E28,'Leak Repair Summary'!$W$19:$AC$19))-INDEX('Leak Repair Summary'!$W$22:$AC$31,MATCH(F28,'Leak Repair Summary'!$V$22:$V$31),MATCH(E28,'Leak Repair Summary'!$W$19:$AC$19)))/(INDEX('Leak Repair Summary'!$V$22:$V$31,MATCH(F28,'Leak Repair Summary'!$V$22:$V$31)+1,1)-INDEX('Leak Repair Summary'!$V$22:$V$31,MATCH(F28,'Leak Repair Summary'!$V$22:$V$31),1))*(F28-INDEX('Leak Repair Summary'!$V$22:$V$31,MATCH(F28,'Leak Repair Summary'!$V$22:$V$31),1))+INDEX('Leak Repair Summary'!$W$22:$AC$31,MATCH(F28,'Leak Repair Summary'!$V$22:$V$31),MATCH(E28,'Leak Repair Summary'!$W$19:$AC$19)))," "))</f>
        <v xml:space="preserve"> </v>
      </c>
      <c r="I28" s="173"/>
      <c r="J28" s="174"/>
      <c r="K28" s="151" t="str">
        <f t="shared" si="0"/>
        <v/>
      </c>
      <c r="L28" s="180"/>
      <c r="M28" s="152" t="str">
        <f t="shared" si="1"/>
        <v/>
      </c>
      <c r="N28" s="148"/>
    </row>
    <row r="29" spans="1:14">
      <c r="A29" s="149">
        <v>27</v>
      </c>
      <c r="B29" s="163"/>
      <c r="C29" s="164"/>
      <c r="D29" s="164"/>
      <c r="E29" s="165"/>
      <c r="F29" s="165"/>
      <c r="G29" s="165"/>
      <c r="H29" s="150" t="str">
        <f>IF(AND(G29&gt;0, E29&gt;0), G29, IF(AND(E29&gt;0, F29&gt;0),(((INDEX('Leak Repair Summary'!$W$22:$AC$31,MATCH(F29,'Leak Repair Summary'!$V$22:$V$31)+1,MATCH(E29,'Leak Repair Summary'!$W$19:$AC$19)+1)-INDEX('Leak Repair Summary'!$W$22:$AC$31,MATCH(F29,'Leak Repair Summary'!$V$22:$V$31),MATCH(E29,'Leak Repair Summary'!$W$19:$AC$19)+1))/(INDEX('Leak Repair Summary'!$V$22:$V$31,MATCH(F29,'Leak Repair Summary'!$V$22:$V$31)+1,1)-INDEX('Leak Repair Summary'!$V$22:$V$31,MATCH(F29,'Leak Repair Summary'!$V$22:$V$31),1))*(F29-INDEX('Leak Repair Summary'!$V$22:$V$31,MATCH(F29,'Leak Repair Summary'!$V$22:$V$31),1))+INDEX('Leak Repair Summary'!$W$22:$AC$31,MATCH(F29,'Leak Repair Summary'!$V$22:$V$31),MATCH(E29,'Leak Repair Summary'!$W$19:$AC$19)+1))-((INDEX('Leak Repair Summary'!$W$22:$AC$31,MATCH(F29,'Leak Repair Summary'!$V$22:$V$31)+1,MATCH(E29,'Leak Repair Summary'!$W$19:$AC$19))-INDEX('Leak Repair Summary'!$W$22:$AC$31,MATCH(F29,'Leak Repair Summary'!$V$22:$V$31),MATCH(E29,'Leak Repair Summary'!$W$19:$AC$19)))/(INDEX('Leak Repair Summary'!$V$22:$V$31,MATCH(F29,'Leak Repair Summary'!$V$22:$V$31)+1,1)-INDEX('Leak Repair Summary'!$V$22:$V$31,MATCH(F29,'Leak Repair Summary'!$V$22:$V$31),1))*(F29-INDEX('Leak Repair Summary'!$V$22:$V$31,MATCH(F29,'Leak Repair Summary'!$V$22:$V$31),1))+INDEX('Leak Repair Summary'!$W$22:$AC$31,MATCH(F29,'Leak Repair Summary'!$V$22:$V$31),MATCH(E29,'Leak Repair Summary'!$W$19:$AC$19))))/(INDEX('Leak Repair Summary'!$W$19:$AC$19,1,MATCH(E29,'Leak Repair Summary'!$W$19:$AC$19)+1)-INDEX('Leak Repair Summary'!$W$19:$AC$19,1,MATCH(E29,'Leak Repair Summary'!$W$19:$AC$19)))*(E29-INDEX('Leak Repair Summary'!$W$19:$AC$19,1,MATCH(E29,'Leak Repair Summary'!$W$19:$AC$19)))+((INDEX('Leak Repair Summary'!$W$22:$AC$31,MATCH(F29,'Leak Repair Summary'!$V$22:$V$31)+1,MATCH(E29,'Leak Repair Summary'!$W$19:$AC$19))-INDEX('Leak Repair Summary'!$W$22:$AC$31,MATCH(F29,'Leak Repair Summary'!$V$22:$V$31),MATCH(E29,'Leak Repair Summary'!$W$19:$AC$19)))/(INDEX('Leak Repair Summary'!$V$22:$V$31,MATCH(F29,'Leak Repair Summary'!$V$22:$V$31)+1,1)-INDEX('Leak Repair Summary'!$V$22:$V$31,MATCH(F29,'Leak Repair Summary'!$V$22:$V$31),1))*(F29-INDEX('Leak Repair Summary'!$V$22:$V$31,MATCH(F29,'Leak Repair Summary'!$V$22:$V$31),1))+INDEX('Leak Repair Summary'!$W$22:$AC$31,MATCH(F29,'Leak Repair Summary'!$V$22:$V$31),MATCH(E29,'Leak Repair Summary'!$W$19:$AC$19)))," "))</f>
        <v xml:space="preserve"> </v>
      </c>
      <c r="I29" s="173"/>
      <c r="J29" s="174"/>
      <c r="K29" s="151" t="str">
        <f t="shared" si="0"/>
        <v/>
      </c>
      <c r="L29" s="180"/>
      <c r="M29" s="152" t="str">
        <f t="shared" si="1"/>
        <v/>
      </c>
      <c r="N29" s="148"/>
    </row>
    <row r="30" spans="1:14">
      <c r="A30" s="149">
        <v>28</v>
      </c>
      <c r="B30" s="163"/>
      <c r="C30" s="164"/>
      <c r="D30" s="164"/>
      <c r="E30" s="165"/>
      <c r="F30" s="165"/>
      <c r="G30" s="165"/>
      <c r="H30" s="150" t="str">
        <f>IF(AND(G30&gt;0, E30&gt;0), G30, IF(AND(E30&gt;0, F30&gt;0),(((INDEX('Leak Repair Summary'!$W$22:$AC$31,MATCH(F30,'Leak Repair Summary'!$V$22:$V$31)+1,MATCH(E30,'Leak Repair Summary'!$W$19:$AC$19)+1)-INDEX('Leak Repair Summary'!$W$22:$AC$31,MATCH(F30,'Leak Repair Summary'!$V$22:$V$31),MATCH(E30,'Leak Repair Summary'!$W$19:$AC$19)+1))/(INDEX('Leak Repair Summary'!$V$22:$V$31,MATCH(F30,'Leak Repair Summary'!$V$22:$V$31)+1,1)-INDEX('Leak Repair Summary'!$V$22:$V$31,MATCH(F30,'Leak Repair Summary'!$V$22:$V$31),1))*(F30-INDEX('Leak Repair Summary'!$V$22:$V$31,MATCH(F30,'Leak Repair Summary'!$V$22:$V$31),1))+INDEX('Leak Repair Summary'!$W$22:$AC$31,MATCH(F30,'Leak Repair Summary'!$V$22:$V$31),MATCH(E30,'Leak Repair Summary'!$W$19:$AC$19)+1))-((INDEX('Leak Repair Summary'!$W$22:$AC$31,MATCH(F30,'Leak Repair Summary'!$V$22:$V$31)+1,MATCH(E30,'Leak Repair Summary'!$W$19:$AC$19))-INDEX('Leak Repair Summary'!$W$22:$AC$31,MATCH(F30,'Leak Repair Summary'!$V$22:$V$31),MATCH(E30,'Leak Repair Summary'!$W$19:$AC$19)))/(INDEX('Leak Repair Summary'!$V$22:$V$31,MATCH(F30,'Leak Repair Summary'!$V$22:$V$31)+1,1)-INDEX('Leak Repair Summary'!$V$22:$V$31,MATCH(F30,'Leak Repair Summary'!$V$22:$V$31),1))*(F30-INDEX('Leak Repair Summary'!$V$22:$V$31,MATCH(F30,'Leak Repair Summary'!$V$22:$V$31),1))+INDEX('Leak Repair Summary'!$W$22:$AC$31,MATCH(F30,'Leak Repair Summary'!$V$22:$V$31),MATCH(E30,'Leak Repair Summary'!$W$19:$AC$19))))/(INDEX('Leak Repair Summary'!$W$19:$AC$19,1,MATCH(E30,'Leak Repair Summary'!$W$19:$AC$19)+1)-INDEX('Leak Repair Summary'!$W$19:$AC$19,1,MATCH(E30,'Leak Repair Summary'!$W$19:$AC$19)))*(E30-INDEX('Leak Repair Summary'!$W$19:$AC$19,1,MATCH(E30,'Leak Repair Summary'!$W$19:$AC$19)))+((INDEX('Leak Repair Summary'!$W$22:$AC$31,MATCH(F30,'Leak Repair Summary'!$V$22:$V$31)+1,MATCH(E30,'Leak Repair Summary'!$W$19:$AC$19))-INDEX('Leak Repair Summary'!$W$22:$AC$31,MATCH(F30,'Leak Repair Summary'!$V$22:$V$31),MATCH(E30,'Leak Repair Summary'!$W$19:$AC$19)))/(INDEX('Leak Repair Summary'!$V$22:$V$31,MATCH(F30,'Leak Repair Summary'!$V$22:$V$31)+1,1)-INDEX('Leak Repair Summary'!$V$22:$V$31,MATCH(F30,'Leak Repair Summary'!$V$22:$V$31),1))*(F30-INDEX('Leak Repair Summary'!$V$22:$V$31,MATCH(F30,'Leak Repair Summary'!$V$22:$V$31),1))+INDEX('Leak Repair Summary'!$W$22:$AC$31,MATCH(F30,'Leak Repair Summary'!$V$22:$V$31),MATCH(E30,'Leak Repair Summary'!$W$19:$AC$19)))," "))</f>
        <v xml:space="preserve"> </v>
      </c>
      <c r="I30" s="173"/>
      <c r="J30" s="174"/>
      <c r="K30" s="151" t="str">
        <f t="shared" si="0"/>
        <v/>
      </c>
      <c r="L30" s="180"/>
      <c r="M30" s="152" t="str">
        <f t="shared" si="1"/>
        <v/>
      </c>
      <c r="N30" s="148"/>
    </row>
    <row r="31" spans="1:14">
      <c r="A31" s="149">
        <v>29</v>
      </c>
      <c r="B31" s="163"/>
      <c r="C31" s="164"/>
      <c r="D31" s="164"/>
      <c r="E31" s="165"/>
      <c r="F31" s="165"/>
      <c r="G31" s="165"/>
      <c r="H31" s="150" t="str">
        <f>IF(AND(G31&gt;0, E31&gt;0), G31, IF(AND(E31&gt;0, F31&gt;0),(((INDEX('Leak Repair Summary'!$W$22:$AC$31,MATCH(F31,'Leak Repair Summary'!$V$22:$V$31)+1,MATCH(E31,'Leak Repair Summary'!$W$19:$AC$19)+1)-INDEX('Leak Repair Summary'!$W$22:$AC$31,MATCH(F31,'Leak Repair Summary'!$V$22:$V$31),MATCH(E31,'Leak Repair Summary'!$W$19:$AC$19)+1))/(INDEX('Leak Repair Summary'!$V$22:$V$31,MATCH(F31,'Leak Repair Summary'!$V$22:$V$31)+1,1)-INDEX('Leak Repair Summary'!$V$22:$V$31,MATCH(F31,'Leak Repair Summary'!$V$22:$V$31),1))*(F31-INDEX('Leak Repair Summary'!$V$22:$V$31,MATCH(F31,'Leak Repair Summary'!$V$22:$V$31),1))+INDEX('Leak Repair Summary'!$W$22:$AC$31,MATCH(F31,'Leak Repair Summary'!$V$22:$V$31),MATCH(E31,'Leak Repair Summary'!$W$19:$AC$19)+1))-((INDEX('Leak Repair Summary'!$W$22:$AC$31,MATCH(F31,'Leak Repair Summary'!$V$22:$V$31)+1,MATCH(E31,'Leak Repair Summary'!$W$19:$AC$19))-INDEX('Leak Repair Summary'!$W$22:$AC$31,MATCH(F31,'Leak Repair Summary'!$V$22:$V$31),MATCH(E31,'Leak Repair Summary'!$W$19:$AC$19)))/(INDEX('Leak Repair Summary'!$V$22:$V$31,MATCH(F31,'Leak Repair Summary'!$V$22:$V$31)+1,1)-INDEX('Leak Repair Summary'!$V$22:$V$31,MATCH(F31,'Leak Repair Summary'!$V$22:$V$31),1))*(F31-INDEX('Leak Repair Summary'!$V$22:$V$31,MATCH(F31,'Leak Repair Summary'!$V$22:$V$31),1))+INDEX('Leak Repair Summary'!$W$22:$AC$31,MATCH(F31,'Leak Repair Summary'!$V$22:$V$31),MATCH(E31,'Leak Repair Summary'!$W$19:$AC$19))))/(INDEX('Leak Repair Summary'!$W$19:$AC$19,1,MATCH(E31,'Leak Repair Summary'!$W$19:$AC$19)+1)-INDEX('Leak Repair Summary'!$W$19:$AC$19,1,MATCH(E31,'Leak Repair Summary'!$W$19:$AC$19)))*(E31-INDEX('Leak Repair Summary'!$W$19:$AC$19,1,MATCH(E31,'Leak Repair Summary'!$W$19:$AC$19)))+((INDEX('Leak Repair Summary'!$W$22:$AC$31,MATCH(F31,'Leak Repair Summary'!$V$22:$V$31)+1,MATCH(E31,'Leak Repair Summary'!$W$19:$AC$19))-INDEX('Leak Repair Summary'!$W$22:$AC$31,MATCH(F31,'Leak Repair Summary'!$V$22:$V$31),MATCH(E31,'Leak Repair Summary'!$W$19:$AC$19)))/(INDEX('Leak Repair Summary'!$V$22:$V$31,MATCH(F31,'Leak Repair Summary'!$V$22:$V$31)+1,1)-INDEX('Leak Repair Summary'!$V$22:$V$31,MATCH(F31,'Leak Repair Summary'!$V$22:$V$31),1))*(F31-INDEX('Leak Repair Summary'!$V$22:$V$31,MATCH(F31,'Leak Repair Summary'!$V$22:$V$31),1))+INDEX('Leak Repair Summary'!$W$22:$AC$31,MATCH(F31,'Leak Repair Summary'!$V$22:$V$31),MATCH(E31,'Leak Repair Summary'!$W$19:$AC$19)))," "))</f>
        <v xml:space="preserve"> </v>
      </c>
      <c r="I31" s="173"/>
      <c r="J31" s="174"/>
      <c r="K31" s="151" t="str">
        <f t="shared" si="0"/>
        <v/>
      </c>
      <c r="L31" s="180"/>
      <c r="M31" s="152" t="str">
        <f t="shared" si="1"/>
        <v/>
      </c>
      <c r="N31" s="148"/>
    </row>
    <row r="32" spans="1:14">
      <c r="A32" s="149">
        <v>30</v>
      </c>
      <c r="B32" s="163"/>
      <c r="C32" s="164"/>
      <c r="D32" s="164"/>
      <c r="E32" s="165"/>
      <c r="F32" s="165"/>
      <c r="G32" s="165"/>
      <c r="H32" s="150" t="str">
        <f>IF(AND(G32&gt;0, E32&gt;0), G32, IF(AND(E32&gt;0, F32&gt;0),(((INDEX('Leak Repair Summary'!$W$22:$AC$31,MATCH(F32,'Leak Repair Summary'!$V$22:$V$31)+1,MATCH(E32,'Leak Repair Summary'!$W$19:$AC$19)+1)-INDEX('Leak Repair Summary'!$W$22:$AC$31,MATCH(F32,'Leak Repair Summary'!$V$22:$V$31),MATCH(E32,'Leak Repair Summary'!$W$19:$AC$19)+1))/(INDEX('Leak Repair Summary'!$V$22:$V$31,MATCH(F32,'Leak Repair Summary'!$V$22:$V$31)+1,1)-INDEX('Leak Repair Summary'!$V$22:$V$31,MATCH(F32,'Leak Repair Summary'!$V$22:$V$31),1))*(F32-INDEX('Leak Repair Summary'!$V$22:$V$31,MATCH(F32,'Leak Repair Summary'!$V$22:$V$31),1))+INDEX('Leak Repair Summary'!$W$22:$AC$31,MATCH(F32,'Leak Repair Summary'!$V$22:$V$31),MATCH(E32,'Leak Repair Summary'!$W$19:$AC$19)+1))-((INDEX('Leak Repair Summary'!$W$22:$AC$31,MATCH(F32,'Leak Repair Summary'!$V$22:$V$31)+1,MATCH(E32,'Leak Repair Summary'!$W$19:$AC$19))-INDEX('Leak Repair Summary'!$W$22:$AC$31,MATCH(F32,'Leak Repair Summary'!$V$22:$V$31),MATCH(E32,'Leak Repair Summary'!$W$19:$AC$19)))/(INDEX('Leak Repair Summary'!$V$22:$V$31,MATCH(F32,'Leak Repair Summary'!$V$22:$V$31)+1,1)-INDEX('Leak Repair Summary'!$V$22:$V$31,MATCH(F32,'Leak Repair Summary'!$V$22:$V$31),1))*(F32-INDEX('Leak Repair Summary'!$V$22:$V$31,MATCH(F32,'Leak Repair Summary'!$V$22:$V$31),1))+INDEX('Leak Repair Summary'!$W$22:$AC$31,MATCH(F32,'Leak Repair Summary'!$V$22:$V$31),MATCH(E32,'Leak Repair Summary'!$W$19:$AC$19))))/(INDEX('Leak Repair Summary'!$W$19:$AC$19,1,MATCH(E32,'Leak Repair Summary'!$W$19:$AC$19)+1)-INDEX('Leak Repair Summary'!$W$19:$AC$19,1,MATCH(E32,'Leak Repair Summary'!$W$19:$AC$19)))*(E32-INDEX('Leak Repair Summary'!$W$19:$AC$19,1,MATCH(E32,'Leak Repair Summary'!$W$19:$AC$19)))+((INDEX('Leak Repair Summary'!$W$22:$AC$31,MATCH(F32,'Leak Repair Summary'!$V$22:$V$31)+1,MATCH(E32,'Leak Repair Summary'!$W$19:$AC$19))-INDEX('Leak Repair Summary'!$W$22:$AC$31,MATCH(F32,'Leak Repair Summary'!$V$22:$V$31),MATCH(E32,'Leak Repair Summary'!$W$19:$AC$19)))/(INDEX('Leak Repair Summary'!$V$22:$V$31,MATCH(F32,'Leak Repair Summary'!$V$22:$V$31)+1,1)-INDEX('Leak Repair Summary'!$V$22:$V$31,MATCH(F32,'Leak Repair Summary'!$V$22:$V$31),1))*(F32-INDEX('Leak Repair Summary'!$V$22:$V$31,MATCH(F32,'Leak Repair Summary'!$V$22:$V$31),1))+INDEX('Leak Repair Summary'!$W$22:$AC$31,MATCH(F32,'Leak Repair Summary'!$V$22:$V$31),MATCH(E32,'Leak Repair Summary'!$W$19:$AC$19)))," "))</f>
        <v xml:space="preserve"> </v>
      </c>
      <c r="I32" s="173"/>
      <c r="J32" s="174"/>
      <c r="K32" s="151" t="str">
        <f t="shared" si="0"/>
        <v/>
      </c>
      <c r="L32" s="180"/>
      <c r="M32" s="152" t="str">
        <f t="shared" si="1"/>
        <v/>
      </c>
      <c r="N32" s="148"/>
    </row>
    <row r="33" spans="1:14">
      <c r="A33" s="149">
        <v>31</v>
      </c>
      <c r="B33" s="163"/>
      <c r="C33" s="164"/>
      <c r="D33" s="164"/>
      <c r="E33" s="165"/>
      <c r="F33" s="165"/>
      <c r="G33" s="165"/>
      <c r="H33" s="150" t="str">
        <f>IF(AND(G33&gt;0, E33&gt;0), G33, IF(AND(E33&gt;0, F33&gt;0),(((INDEX('Leak Repair Summary'!$W$22:$AC$31,MATCH(F33,'Leak Repair Summary'!$V$22:$V$31)+1,MATCH(E33,'Leak Repair Summary'!$W$19:$AC$19)+1)-INDEX('Leak Repair Summary'!$W$22:$AC$31,MATCH(F33,'Leak Repair Summary'!$V$22:$V$31),MATCH(E33,'Leak Repair Summary'!$W$19:$AC$19)+1))/(INDEX('Leak Repair Summary'!$V$22:$V$31,MATCH(F33,'Leak Repair Summary'!$V$22:$V$31)+1,1)-INDEX('Leak Repair Summary'!$V$22:$V$31,MATCH(F33,'Leak Repair Summary'!$V$22:$V$31),1))*(F33-INDEX('Leak Repair Summary'!$V$22:$V$31,MATCH(F33,'Leak Repair Summary'!$V$22:$V$31),1))+INDEX('Leak Repair Summary'!$W$22:$AC$31,MATCH(F33,'Leak Repair Summary'!$V$22:$V$31),MATCH(E33,'Leak Repair Summary'!$W$19:$AC$19)+1))-((INDEX('Leak Repair Summary'!$W$22:$AC$31,MATCH(F33,'Leak Repair Summary'!$V$22:$V$31)+1,MATCH(E33,'Leak Repair Summary'!$W$19:$AC$19))-INDEX('Leak Repair Summary'!$W$22:$AC$31,MATCH(F33,'Leak Repair Summary'!$V$22:$V$31),MATCH(E33,'Leak Repair Summary'!$W$19:$AC$19)))/(INDEX('Leak Repair Summary'!$V$22:$V$31,MATCH(F33,'Leak Repair Summary'!$V$22:$V$31)+1,1)-INDEX('Leak Repair Summary'!$V$22:$V$31,MATCH(F33,'Leak Repair Summary'!$V$22:$V$31),1))*(F33-INDEX('Leak Repair Summary'!$V$22:$V$31,MATCH(F33,'Leak Repair Summary'!$V$22:$V$31),1))+INDEX('Leak Repair Summary'!$W$22:$AC$31,MATCH(F33,'Leak Repair Summary'!$V$22:$V$31),MATCH(E33,'Leak Repair Summary'!$W$19:$AC$19))))/(INDEX('Leak Repair Summary'!$W$19:$AC$19,1,MATCH(E33,'Leak Repair Summary'!$W$19:$AC$19)+1)-INDEX('Leak Repair Summary'!$W$19:$AC$19,1,MATCH(E33,'Leak Repair Summary'!$W$19:$AC$19)))*(E33-INDEX('Leak Repair Summary'!$W$19:$AC$19,1,MATCH(E33,'Leak Repair Summary'!$W$19:$AC$19)))+((INDEX('Leak Repair Summary'!$W$22:$AC$31,MATCH(F33,'Leak Repair Summary'!$V$22:$V$31)+1,MATCH(E33,'Leak Repair Summary'!$W$19:$AC$19))-INDEX('Leak Repair Summary'!$W$22:$AC$31,MATCH(F33,'Leak Repair Summary'!$V$22:$V$31),MATCH(E33,'Leak Repair Summary'!$W$19:$AC$19)))/(INDEX('Leak Repair Summary'!$V$22:$V$31,MATCH(F33,'Leak Repair Summary'!$V$22:$V$31)+1,1)-INDEX('Leak Repair Summary'!$V$22:$V$31,MATCH(F33,'Leak Repair Summary'!$V$22:$V$31),1))*(F33-INDEX('Leak Repair Summary'!$V$22:$V$31,MATCH(F33,'Leak Repair Summary'!$V$22:$V$31),1))+INDEX('Leak Repair Summary'!$W$22:$AC$31,MATCH(F33,'Leak Repair Summary'!$V$22:$V$31),MATCH(E33,'Leak Repair Summary'!$W$19:$AC$19)))," "))</f>
        <v xml:space="preserve"> </v>
      </c>
      <c r="I33" s="173"/>
      <c r="J33" s="174"/>
      <c r="K33" s="151" t="str">
        <f t="shared" si="0"/>
        <v/>
      </c>
      <c r="L33" s="180"/>
      <c r="M33" s="152" t="str">
        <f t="shared" si="1"/>
        <v/>
      </c>
      <c r="N33" s="148"/>
    </row>
    <row r="34" spans="1:14">
      <c r="A34" s="149">
        <v>32</v>
      </c>
      <c r="B34" s="163"/>
      <c r="C34" s="164"/>
      <c r="D34" s="164"/>
      <c r="E34" s="165"/>
      <c r="F34" s="165"/>
      <c r="G34" s="165"/>
      <c r="H34" s="150" t="str">
        <f>IF(AND(G34&gt;0, E34&gt;0), G34, IF(AND(E34&gt;0, F34&gt;0),(((INDEX('Leak Repair Summary'!$W$22:$AC$31,MATCH(F34,'Leak Repair Summary'!$V$22:$V$31)+1,MATCH(E34,'Leak Repair Summary'!$W$19:$AC$19)+1)-INDEX('Leak Repair Summary'!$W$22:$AC$31,MATCH(F34,'Leak Repair Summary'!$V$22:$V$31),MATCH(E34,'Leak Repair Summary'!$W$19:$AC$19)+1))/(INDEX('Leak Repair Summary'!$V$22:$V$31,MATCH(F34,'Leak Repair Summary'!$V$22:$V$31)+1,1)-INDEX('Leak Repair Summary'!$V$22:$V$31,MATCH(F34,'Leak Repair Summary'!$V$22:$V$31),1))*(F34-INDEX('Leak Repair Summary'!$V$22:$V$31,MATCH(F34,'Leak Repair Summary'!$V$22:$V$31),1))+INDEX('Leak Repair Summary'!$W$22:$AC$31,MATCH(F34,'Leak Repair Summary'!$V$22:$V$31),MATCH(E34,'Leak Repair Summary'!$W$19:$AC$19)+1))-((INDEX('Leak Repair Summary'!$W$22:$AC$31,MATCH(F34,'Leak Repair Summary'!$V$22:$V$31)+1,MATCH(E34,'Leak Repair Summary'!$W$19:$AC$19))-INDEX('Leak Repair Summary'!$W$22:$AC$31,MATCH(F34,'Leak Repair Summary'!$V$22:$V$31),MATCH(E34,'Leak Repair Summary'!$W$19:$AC$19)))/(INDEX('Leak Repair Summary'!$V$22:$V$31,MATCH(F34,'Leak Repair Summary'!$V$22:$V$31)+1,1)-INDEX('Leak Repair Summary'!$V$22:$V$31,MATCH(F34,'Leak Repair Summary'!$V$22:$V$31),1))*(F34-INDEX('Leak Repair Summary'!$V$22:$V$31,MATCH(F34,'Leak Repair Summary'!$V$22:$V$31),1))+INDEX('Leak Repair Summary'!$W$22:$AC$31,MATCH(F34,'Leak Repair Summary'!$V$22:$V$31),MATCH(E34,'Leak Repair Summary'!$W$19:$AC$19))))/(INDEX('Leak Repair Summary'!$W$19:$AC$19,1,MATCH(E34,'Leak Repair Summary'!$W$19:$AC$19)+1)-INDEX('Leak Repair Summary'!$W$19:$AC$19,1,MATCH(E34,'Leak Repair Summary'!$W$19:$AC$19)))*(E34-INDEX('Leak Repair Summary'!$W$19:$AC$19,1,MATCH(E34,'Leak Repair Summary'!$W$19:$AC$19)))+((INDEX('Leak Repair Summary'!$W$22:$AC$31,MATCH(F34,'Leak Repair Summary'!$V$22:$V$31)+1,MATCH(E34,'Leak Repair Summary'!$W$19:$AC$19))-INDEX('Leak Repair Summary'!$W$22:$AC$31,MATCH(F34,'Leak Repair Summary'!$V$22:$V$31),MATCH(E34,'Leak Repair Summary'!$W$19:$AC$19)))/(INDEX('Leak Repair Summary'!$V$22:$V$31,MATCH(F34,'Leak Repair Summary'!$V$22:$V$31)+1,1)-INDEX('Leak Repair Summary'!$V$22:$V$31,MATCH(F34,'Leak Repair Summary'!$V$22:$V$31),1))*(F34-INDEX('Leak Repair Summary'!$V$22:$V$31,MATCH(F34,'Leak Repair Summary'!$V$22:$V$31),1))+INDEX('Leak Repair Summary'!$W$22:$AC$31,MATCH(F34,'Leak Repair Summary'!$V$22:$V$31),MATCH(E34,'Leak Repair Summary'!$W$19:$AC$19)))," "))</f>
        <v xml:space="preserve"> </v>
      </c>
      <c r="I34" s="173"/>
      <c r="J34" s="174"/>
      <c r="K34" s="151" t="str">
        <f t="shared" si="0"/>
        <v/>
      </c>
      <c r="L34" s="180"/>
      <c r="M34" s="152" t="str">
        <f t="shared" si="1"/>
        <v/>
      </c>
      <c r="N34" s="148"/>
    </row>
    <row r="35" spans="1:14">
      <c r="A35" s="149">
        <v>33</v>
      </c>
      <c r="B35" s="163"/>
      <c r="C35" s="164"/>
      <c r="D35" s="164"/>
      <c r="E35" s="165"/>
      <c r="F35" s="165"/>
      <c r="G35" s="165"/>
      <c r="H35" s="150" t="str">
        <f>IF(AND(G35&gt;0, E35&gt;0), G35, IF(AND(E35&gt;0, F35&gt;0),(((INDEX('Leak Repair Summary'!$W$22:$AC$31,MATCH(F35,'Leak Repair Summary'!$V$22:$V$31)+1,MATCH(E35,'Leak Repair Summary'!$W$19:$AC$19)+1)-INDEX('Leak Repair Summary'!$W$22:$AC$31,MATCH(F35,'Leak Repair Summary'!$V$22:$V$31),MATCH(E35,'Leak Repair Summary'!$W$19:$AC$19)+1))/(INDEX('Leak Repair Summary'!$V$22:$V$31,MATCH(F35,'Leak Repair Summary'!$V$22:$V$31)+1,1)-INDEX('Leak Repair Summary'!$V$22:$V$31,MATCH(F35,'Leak Repair Summary'!$V$22:$V$31),1))*(F35-INDEX('Leak Repair Summary'!$V$22:$V$31,MATCH(F35,'Leak Repair Summary'!$V$22:$V$31),1))+INDEX('Leak Repair Summary'!$W$22:$AC$31,MATCH(F35,'Leak Repair Summary'!$V$22:$V$31),MATCH(E35,'Leak Repair Summary'!$W$19:$AC$19)+1))-((INDEX('Leak Repair Summary'!$W$22:$AC$31,MATCH(F35,'Leak Repair Summary'!$V$22:$V$31)+1,MATCH(E35,'Leak Repair Summary'!$W$19:$AC$19))-INDEX('Leak Repair Summary'!$W$22:$AC$31,MATCH(F35,'Leak Repair Summary'!$V$22:$V$31),MATCH(E35,'Leak Repair Summary'!$W$19:$AC$19)))/(INDEX('Leak Repair Summary'!$V$22:$V$31,MATCH(F35,'Leak Repair Summary'!$V$22:$V$31)+1,1)-INDEX('Leak Repair Summary'!$V$22:$V$31,MATCH(F35,'Leak Repair Summary'!$V$22:$V$31),1))*(F35-INDEX('Leak Repair Summary'!$V$22:$V$31,MATCH(F35,'Leak Repair Summary'!$V$22:$V$31),1))+INDEX('Leak Repair Summary'!$W$22:$AC$31,MATCH(F35,'Leak Repair Summary'!$V$22:$V$31),MATCH(E35,'Leak Repair Summary'!$W$19:$AC$19))))/(INDEX('Leak Repair Summary'!$W$19:$AC$19,1,MATCH(E35,'Leak Repair Summary'!$W$19:$AC$19)+1)-INDEX('Leak Repair Summary'!$W$19:$AC$19,1,MATCH(E35,'Leak Repair Summary'!$W$19:$AC$19)))*(E35-INDEX('Leak Repair Summary'!$W$19:$AC$19,1,MATCH(E35,'Leak Repair Summary'!$W$19:$AC$19)))+((INDEX('Leak Repair Summary'!$W$22:$AC$31,MATCH(F35,'Leak Repair Summary'!$V$22:$V$31)+1,MATCH(E35,'Leak Repair Summary'!$W$19:$AC$19))-INDEX('Leak Repair Summary'!$W$22:$AC$31,MATCH(F35,'Leak Repair Summary'!$V$22:$V$31),MATCH(E35,'Leak Repair Summary'!$W$19:$AC$19)))/(INDEX('Leak Repair Summary'!$V$22:$V$31,MATCH(F35,'Leak Repair Summary'!$V$22:$V$31)+1,1)-INDEX('Leak Repair Summary'!$V$22:$V$31,MATCH(F35,'Leak Repair Summary'!$V$22:$V$31),1))*(F35-INDEX('Leak Repair Summary'!$V$22:$V$31,MATCH(F35,'Leak Repair Summary'!$V$22:$V$31),1))+INDEX('Leak Repair Summary'!$W$22:$AC$31,MATCH(F35,'Leak Repair Summary'!$V$22:$V$31),MATCH(E35,'Leak Repair Summary'!$W$19:$AC$19)))," "))</f>
        <v xml:space="preserve"> </v>
      </c>
      <c r="I35" s="173"/>
      <c r="J35" s="174"/>
      <c r="K35" s="151" t="str">
        <f t="shared" si="0"/>
        <v/>
      </c>
      <c r="L35" s="180"/>
      <c r="M35" s="152" t="str">
        <f t="shared" si="1"/>
        <v/>
      </c>
      <c r="N35" s="148"/>
    </row>
    <row r="36" spans="1:14">
      <c r="A36" s="149">
        <v>34</v>
      </c>
      <c r="B36" s="163"/>
      <c r="C36" s="164"/>
      <c r="D36" s="164"/>
      <c r="E36" s="165"/>
      <c r="F36" s="165"/>
      <c r="G36" s="165"/>
      <c r="H36" s="150" t="str">
        <f>IF(AND(G36&gt;0, E36&gt;0), G36, IF(AND(E36&gt;0, F36&gt;0),(((INDEX('Leak Repair Summary'!$W$22:$AC$31,MATCH(F36,'Leak Repair Summary'!$V$22:$V$31)+1,MATCH(E36,'Leak Repair Summary'!$W$19:$AC$19)+1)-INDEX('Leak Repair Summary'!$W$22:$AC$31,MATCH(F36,'Leak Repair Summary'!$V$22:$V$31),MATCH(E36,'Leak Repair Summary'!$W$19:$AC$19)+1))/(INDEX('Leak Repair Summary'!$V$22:$V$31,MATCH(F36,'Leak Repair Summary'!$V$22:$V$31)+1,1)-INDEX('Leak Repair Summary'!$V$22:$V$31,MATCH(F36,'Leak Repair Summary'!$V$22:$V$31),1))*(F36-INDEX('Leak Repair Summary'!$V$22:$V$31,MATCH(F36,'Leak Repair Summary'!$V$22:$V$31),1))+INDEX('Leak Repair Summary'!$W$22:$AC$31,MATCH(F36,'Leak Repair Summary'!$V$22:$V$31),MATCH(E36,'Leak Repair Summary'!$W$19:$AC$19)+1))-((INDEX('Leak Repair Summary'!$W$22:$AC$31,MATCH(F36,'Leak Repair Summary'!$V$22:$V$31)+1,MATCH(E36,'Leak Repair Summary'!$W$19:$AC$19))-INDEX('Leak Repair Summary'!$W$22:$AC$31,MATCH(F36,'Leak Repair Summary'!$V$22:$V$31),MATCH(E36,'Leak Repair Summary'!$W$19:$AC$19)))/(INDEX('Leak Repair Summary'!$V$22:$V$31,MATCH(F36,'Leak Repair Summary'!$V$22:$V$31)+1,1)-INDEX('Leak Repair Summary'!$V$22:$V$31,MATCH(F36,'Leak Repair Summary'!$V$22:$V$31),1))*(F36-INDEX('Leak Repair Summary'!$V$22:$V$31,MATCH(F36,'Leak Repair Summary'!$V$22:$V$31),1))+INDEX('Leak Repair Summary'!$W$22:$AC$31,MATCH(F36,'Leak Repair Summary'!$V$22:$V$31),MATCH(E36,'Leak Repair Summary'!$W$19:$AC$19))))/(INDEX('Leak Repair Summary'!$W$19:$AC$19,1,MATCH(E36,'Leak Repair Summary'!$W$19:$AC$19)+1)-INDEX('Leak Repair Summary'!$W$19:$AC$19,1,MATCH(E36,'Leak Repair Summary'!$W$19:$AC$19)))*(E36-INDEX('Leak Repair Summary'!$W$19:$AC$19,1,MATCH(E36,'Leak Repair Summary'!$W$19:$AC$19)))+((INDEX('Leak Repair Summary'!$W$22:$AC$31,MATCH(F36,'Leak Repair Summary'!$V$22:$V$31)+1,MATCH(E36,'Leak Repair Summary'!$W$19:$AC$19))-INDEX('Leak Repair Summary'!$W$22:$AC$31,MATCH(F36,'Leak Repair Summary'!$V$22:$V$31),MATCH(E36,'Leak Repair Summary'!$W$19:$AC$19)))/(INDEX('Leak Repair Summary'!$V$22:$V$31,MATCH(F36,'Leak Repair Summary'!$V$22:$V$31)+1,1)-INDEX('Leak Repair Summary'!$V$22:$V$31,MATCH(F36,'Leak Repair Summary'!$V$22:$V$31),1))*(F36-INDEX('Leak Repair Summary'!$V$22:$V$31,MATCH(F36,'Leak Repair Summary'!$V$22:$V$31),1))+INDEX('Leak Repair Summary'!$W$22:$AC$31,MATCH(F36,'Leak Repair Summary'!$V$22:$V$31),MATCH(E36,'Leak Repair Summary'!$W$19:$AC$19)))," "))</f>
        <v xml:space="preserve"> </v>
      </c>
      <c r="I36" s="173"/>
      <c r="J36" s="174"/>
      <c r="K36" s="151" t="str">
        <f t="shared" si="0"/>
        <v/>
      </c>
      <c r="L36" s="180"/>
      <c r="M36" s="152" t="str">
        <f t="shared" si="1"/>
        <v/>
      </c>
      <c r="N36" s="148"/>
    </row>
    <row r="37" spans="1:14">
      <c r="A37" s="149">
        <v>35</v>
      </c>
      <c r="B37" s="163"/>
      <c r="C37" s="164"/>
      <c r="D37" s="164"/>
      <c r="E37" s="165"/>
      <c r="F37" s="165"/>
      <c r="G37" s="165"/>
      <c r="H37" s="150" t="str">
        <f>IF(AND(G37&gt;0, E37&gt;0), G37, IF(AND(E37&gt;0, F37&gt;0),(((INDEX('Leak Repair Summary'!$W$22:$AC$31,MATCH(F37,'Leak Repair Summary'!$V$22:$V$31)+1,MATCH(E37,'Leak Repair Summary'!$W$19:$AC$19)+1)-INDEX('Leak Repair Summary'!$W$22:$AC$31,MATCH(F37,'Leak Repair Summary'!$V$22:$V$31),MATCH(E37,'Leak Repair Summary'!$W$19:$AC$19)+1))/(INDEX('Leak Repair Summary'!$V$22:$V$31,MATCH(F37,'Leak Repair Summary'!$V$22:$V$31)+1,1)-INDEX('Leak Repair Summary'!$V$22:$V$31,MATCH(F37,'Leak Repair Summary'!$V$22:$V$31),1))*(F37-INDEX('Leak Repair Summary'!$V$22:$V$31,MATCH(F37,'Leak Repair Summary'!$V$22:$V$31),1))+INDEX('Leak Repair Summary'!$W$22:$AC$31,MATCH(F37,'Leak Repair Summary'!$V$22:$V$31),MATCH(E37,'Leak Repair Summary'!$W$19:$AC$19)+1))-((INDEX('Leak Repair Summary'!$W$22:$AC$31,MATCH(F37,'Leak Repair Summary'!$V$22:$V$31)+1,MATCH(E37,'Leak Repair Summary'!$W$19:$AC$19))-INDEX('Leak Repair Summary'!$W$22:$AC$31,MATCH(F37,'Leak Repair Summary'!$V$22:$V$31),MATCH(E37,'Leak Repair Summary'!$W$19:$AC$19)))/(INDEX('Leak Repair Summary'!$V$22:$V$31,MATCH(F37,'Leak Repair Summary'!$V$22:$V$31)+1,1)-INDEX('Leak Repair Summary'!$V$22:$V$31,MATCH(F37,'Leak Repair Summary'!$V$22:$V$31),1))*(F37-INDEX('Leak Repair Summary'!$V$22:$V$31,MATCH(F37,'Leak Repair Summary'!$V$22:$V$31),1))+INDEX('Leak Repair Summary'!$W$22:$AC$31,MATCH(F37,'Leak Repair Summary'!$V$22:$V$31),MATCH(E37,'Leak Repair Summary'!$W$19:$AC$19))))/(INDEX('Leak Repair Summary'!$W$19:$AC$19,1,MATCH(E37,'Leak Repair Summary'!$W$19:$AC$19)+1)-INDEX('Leak Repair Summary'!$W$19:$AC$19,1,MATCH(E37,'Leak Repair Summary'!$W$19:$AC$19)))*(E37-INDEX('Leak Repair Summary'!$W$19:$AC$19,1,MATCH(E37,'Leak Repair Summary'!$W$19:$AC$19)))+((INDEX('Leak Repair Summary'!$W$22:$AC$31,MATCH(F37,'Leak Repair Summary'!$V$22:$V$31)+1,MATCH(E37,'Leak Repair Summary'!$W$19:$AC$19))-INDEX('Leak Repair Summary'!$W$22:$AC$31,MATCH(F37,'Leak Repair Summary'!$V$22:$V$31),MATCH(E37,'Leak Repair Summary'!$W$19:$AC$19)))/(INDEX('Leak Repair Summary'!$V$22:$V$31,MATCH(F37,'Leak Repair Summary'!$V$22:$V$31)+1,1)-INDEX('Leak Repair Summary'!$V$22:$V$31,MATCH(F37,'Leak Repair Summary'!$V$22:$V$31),1))*(F37-INDEX('Leak Repair Summary'!$V$22:$V$31,MATCH(F37,'Leak Repair Summary'!$V$22:$V$31),1))+INDEX('Leak Repair Summary'!$W$22:$AC$31,MATCH(F37,'Leak Repair Summary'!$V$22:$V$31),MATCH(E37,'Leak Repair Summary'!$W$19:$AC$19)))," "))</f>
        <v xml:space="preserve"> </v>
      </c>
      <c r="I37" s="173"/>
      <c r="J37" s="174"/>
      <c r="K37" s="151" t="str">
        <f t="shared" si="0"/>
        <v/>
      </c>
      <c r="L37" s="180"/>
      <c r="M37" s="152" t="str">
        <f t="shared" si="1"/>
        <v/>
      </c>
      <c r="N37" s="148"/>
    </row>
    <row r="38" spans="1:14">
      <c r="A38" s="149">
        <v>36</v>
      </c>
      <c r="B38" s="163"/>
      <c r="C38" s="164"/>
      <c r="D38" s="164"/>
      <c r="E38" s="165"/>
      <c r="F38" s="165"/>
      <c r="G38" s="165"/>
      <c r="H38" s="150" t="str">
        <f>IF(AND(G38&gt;0, E38&gt;0), G38, IF(AND(E38&gt;0, F38&gt;0),(((INDEX('Leak Repair Summary'!$W$22:$AC$31,MATCH(F38,'Leak Repair Summary'!$V$22:$V$31)+1,MATCH(E38,'Leak Repair Summary'!$W$19:$AC$19)+1)-INDEX('Leak Repair Summary'!$W$22:$AC$31,MATCH(F38,'Leak Repair Summary'!$V$22:$V$31),MATCH(E38,'Leak Repair Summary'!$W$19:$AC$19)+1))/(INDEX('Leak Repair Summary'!$V$22:$V$31,MATCH(F38,'Leak Repair Summary'!$V$22:$V$31)+1,1)-INDEX('Leak Repair Summary'!$V$22:$V$31,MATCH(F38,'Leak Repair Summary'!$V$22:$V$31),1))*(F38-INDEX('Leak Repair Summary'!$V$22:$V$31,MATCH(F38,'Leak Repair Summary'!$V$22:$V$31),1))+INDEX('Leak Repair Summary'!$W$22:$AC$31,MATCH(F38,'Leak Repair Summary'!$V$22:$V$31),MATCH(E38,'Leak Repair Summary'!$W$19:$AC$19)+1))-((INDEX('Leak Repair Summary'!$W$22:$AC$31,MATCH(F38,'Leak Repair Summary'!$V$22:$V$31)+1,MATCH(E38,'Leak Repair Summary'!$W$19:$AC$19))-INDEX('Leak Repair Summary'!$W$22:$AC$31,MATCH(F38,'Leak Repair Summary'!$V$22:$V$31),MATCH(E38,'Leak Repair Summary'!$W$19:$AC$19)))/(INDEX('Leak Repair Summary'!$V$22:$V$31,MATCH(F38,'Leak Repair Summary'!$V$22:$V$31)+1,1)-INDEX('Leak Repair Summary'!$V$22:$V$31,MATCH(F38,'Leak Repair Summary'!$V$22:$V$31),1))*(F38-INDEX('Leak Repair Summary'!$V$22:$V$31,MATCH(F38,'Leak Repair Summary'!$V$22:$V$31),1))+INDEX('Leak Repair Summary'!$W$22:$AC$31,MATCH(F38,'Leak Repair Summary'!$V$22:$V$31),MATCH(E38,'Leak Repair Summary'!$W$19:$AC$19))))/(INDEX('Leak Repair Summary'!$W$19:$AC$19,1,MATCH(E38,'Leak Repair Summary'!$W$19:$AC$19)+1)-INDEX('Leak Repair Summary'!$W$19:$AC$19,1,MATCH(E38,'Leak Repair Summary'!$W$19:$AC$19)))*(E38-INDEX('Leak Repair Summary'!$W$19:$AC$19,1,MATCH(E38,'Leak Repair Summary'!$W$19:$AC$19)))+((INDEX('Leak Repair Summary'!$W$22:$AC$31,MATCH(F38,'Leak Repair Summary'!$V$22:$V$31)+1,MATCH(E38,'Leak Repair Summary'!$W$19:$AC$19))-INDEX('Leak Repair Summary'!$W$22:$AC$31,MATCH(F38,'Leak Repair Summary'!$V$22:$V$31),MATCH(E38,'Leak Repair Summary'!$W$19:$AC$19)))/(INDEX('Leak Repair Summary'!$V$22:$V$31,MATCH(F38,'Leak Repair Summary'!$V$22:$V$31)+1,1)-INDEX('Leak Repair Summary'!$V$22:$V$31,MATCH(F38,'Leak Repair Summary'!$V$22:$V$31),1))*(F38-INDEX('Leak Repair Summary'!$V$22:$V$31,MATCH(F38,'Leak Repair Summary'!$V$22:$V$31),1))+INDEX('Leak Repair Summary'!$W$22:$AC$31,MATCH(F38,'Leak Repair Summary'!$V$22:$V$31),MATCH(E38,'Leak Repair Summary'!$W$19:$AC$19)))," "))</f>
        <v xml:space="preserve"> </v>
      </c>
      <c r="I38" s="173"/>
      <c r="J38" s="174"/>
      <c r="K38" s="151" t="str">
        <f t="shared" si="0"/>
        <v/>
      </c>
      <c r="L38" s="180"/>
      <c r="M38" s="152" t="str">
        <f t="shared" si="1"/>
        <v/>
      </c>
      <c r="N38" s="148"/>
    </row>
    <row r="39" spans="1:14">
      <c r="A39" s="149">
        <v>37</v>
      </c>
      <c r="B39" s="163"/>
      <c r="C39" s="164"/>
      <c r="D39" s="164"/>
      <c r="E39" s="165"/>
      <c r="F39" s="165"/>
      <c r="G39" s="165"/>
      <c r="H39" s="150" t="str">
        <f>IF(AND(G39&gt;0, E39&gt;0), G39, IF(AND(E39&gt;0, F39&gt;0),(((INDEX('Leak Repair Summary'!$W$22:$AC$31,MATCH(F39,'Leak Repair Summary'!$V$22:$V$31)+1,MATCH(E39,'Leak Repair Summary'!$W$19:$AC$19)+1)-INDEX('Leak Repair Summary'!$W$22:$AC$31,MATCH(F39,'Leak Repair Summary'!$V$22:$V$31),MATCH(E39,'Leak Repair Summary'!$W$19:$AC$19)+1))/(INDEX('Leak Repair Summary'!$V$22:$V$31,MATCH(F39,'Leak Repair Summary'!$V$22:$V$31)+1,1)-INDEX('Leak Repair Summary'!$V$22:$V$31,MATCH(F39,'Leak Repair Summary'!$V$22:$V$31),1))*(F39-INDEX('Leak Repair Summary'!$V$22:$V$31,MATCH(F39,'Leak Repair Summary'!$V$22:$V$31),1))+INDEX('Leak Repair Summary'!$W$22:$AC$31,MATCH(F39,'Leak Repair Summary'!$V$22:$V$31),MATCH(E39,'Leak Repair Summary'!$W$19:$AC$19)+1))-((INDEX('Leak Repair Summary'!$W$22:$AC$31,MATCH(F39,'Leak Repair Summary'!$V$22:$V$31)+1,MATCH(E39,'Leak Repair Summary'!$W$19:$AC$19))-INDEX('Leak Repair Summary'!$W$22:$AC$31,MATCH(F39,'Leak Repair Summary'!$V$22:$V$31),MATCH(E39,'Leak Repair Summary'!$W$19:$AC$19)))/(INDEX('Leak Repair Summary'!$V$22:$V$31,MATCH(F39,'Leak Repair Summary'!$V$22:$V$31)+1,1)-INDEX('Leak Repair Summary'!$V$22:$V$31,MATCH(F39,'Leak Repair Summary'!$V$22:$V$31),1))*(F39-INDEX('Leak Repair Summary'!$V$22:$V$31,MATCH(F39,'Leak Repair Summary'!$V$22:$V$31),1))+INDEX('Leak Repair Summary'!$W$22:$AC$31,MATCH(F39,'Leak Repair Summary'!$V$22:$V$31),MATCH(E39,'Leak Repair Summary'!$W$19:$AC$19))))/(INDEX('Leak Repair Summary'!$W$19:$AC$19,1,MATCH(E39,'Leak Repair Summary'!$W$19:$AC$19)+1)-INDEX('Leak Repair Summary'!$W$19:$AC$19,1,MATCH(E39,'Leak Repair Summary'!$W$19:$AC$19)))*(E39-INDEX('Leak Repair Summary'!$W$19:$AC$19,1,MATCH(E39,'Leak Repair Summary'!$W$19:$AC$19)))+((INDEX('Leak Repair Summary'!$W$22:$AC$31,MATCH(F39,'Leak Repair Summary'!$V$22:$V$31)+1,MATCH(E39,'Leak Repair Summary'!$W$19:$AC$19))-INDEX('Leak Repair Summary'!$W$22:$AC$31,MATCH(F39,'Leak Repair Summary'!$V$22:$V$31),MATCH(E39,'Leak Repair Summary'!$W$19:$AC$19)))/(INDEX('Leak Repair Summary'!$V$22:$V$31,MATCH(F39,'Leak Repair Summary'!$V$22:$V$31)+1,1)-INDEX('Leak Repair Summary'!$V$22:$V$31,MATCH(F39,'Leak Repair Summary'!$V$22:$V$31),1))*(F39-INDEX('Leak Repair Summary'!$V$22:$V$31,MATCH(F39,'Leak Repair Summary'!$V$22:$V$31),1))+INDEX('Leak Repair Summary'!$W$22:$AC$31,MATCH(F39,'Leak Repair Summary'!$V$22:$V$31),MATCH(E39,'Leak Repair Summary'!$W$19:$AC$19)))," "))</f>
        <v xml:space="preserve"> </v>
      </c>
      <c r="I39" s="173"/>
      <c r="J39" s="174"/>
      <c r="K39" s="151" t="str">
        <f t="shared" si="0"/>
        <v/>
      </c>
      <c r="L39" s="180"/>
      <c r="M39" s="152" t="str">
        <f t="shared" si="1"/>
        <v/>
      </c>
      <c r="N39" s="148"/>
    </row>
    <row r="40" spans="1:14">
      <c r="A40" s="149">
        <v>38</v>
      </c>
      <c r="B40" s="163"/>
      <c r="C40" s="164"/>
      <c r="D40" s="164"/>
      <c r="E40" s="165"/>
      <c r="F40" s="165"/>
      <c r="G40" s="165"/>
      <c r="H40" s="150" t="str">
        <f>IF(AND(G40&gt;0, E40&gt;0), G40, IF(AND(E40&gt;0, F40&gt;0),(((INDEX('Leak Repair Summary'!$W$22:$AC$31,MATCH(F40,'Leak Repair Summary'!$V$22:$V$31)+1,MATCH(E40,'Leak Repair Summary'!$W$19:$AC$19)+1)-INDEX('Leak Repair Summary'!$W$22:$AC$31,MATCH(F40,'Leak Repair Summary'!$V$22:$V$31),MATCH(E40,'Leak Repair Summary'!$W$19:$AC$19)+1))/(INDEX('Leak Repair Summary'!$V$22:$V$31,MATCH(F40,'Leak Repair Summary'!$V$22:$V$31)+1,1)-INDEX('Leak Repair Summary'!$V$22:$V$31,MATCH(F40,'Leak Repair Summary'!$V$22:$V$31),1))*(F40-INDEX('Leak Repair Summary'!$V$22:$V$31,MATCH(F40,'Leak Repair Summary'!$V$22:$V$31),1))+INDEX('Leak Repair Summary'!$W$22:$AC$31,MATCH(F40,'Leak Repair Summary'!$V$22:$V$31),MATCH(E40,'Leak Repair Summary'!$W$19:$AC$19)+1))-((INDEX('Leak Repair Summary'!$W$22:$AC$31,MATCH(F40,'Leak Repair Summary'!$V$22:$V$31)+1,MATCH(E40,'Leak Repair Summary'!$W$19:$AC$19))-INDEX('Leak Repair Summary'!$W$22:$AC$31,MATCH(F40,'Leak Repair Summary'!$V$22:$V$31),MATCH(E40,'Leak Repair Summary'!$W$19:$AC$19)))/(INDEX('Leak Repair Summary'!$V$22:$V$31,MATCH(F40,'Leak Repair Summary'!$V$22:$V$31)+1,1)-INDEX('Leak Repair Summary'!$V$22:$V$31,MATCH(F40,'Leak Repair Summary'!$V$22:$V$31),1))*(F40-INDEX('Leak Repair Summary'!$V$22:$V$31,MATCH(F40,'Leak Repair Summary'!$V$22:$V$31),1))+INDEX('Leak Repair Summary'!$W$22:$AC$31,MATCH(F40,'Leak Repair Summary'!$V$22:$V$31),MATCH(E40,'Leak Repair Summary'!$W$19:$AC$19))))/(INDEX('Leak Repair Summary'!$W$19:$AC$19,1,MATCH(E40,'Leak Repair Summary'!$W$19:$AC$19)+1)-INDEX('Leak Repair Summary'!$W$19:$AC$19,1,MATCH(E40,'Leak Repair Summary'!$W$19:$AC$19)))*(E40-INDEX('Leak Repair Summary'!$W$19:$AC$19,1,MATCH(E40,'Leak Repair Summary'!$W$19:$AC$19)))+((INDEX('Leak Repair Summary'!$W$22:$AC$31,MATCH(F40,'Leak Repair Summary'!$V$22:$V$31)+1,MATCH(E40,'Leak Repair Summary'!$W$19:$AC$19))-INDEX('Leak Repair Summary'!$W$22:$AC$31,MATCH(F40,'Leak Repair Summary'!$V$22:$V$31),MATCH(E40,'Leak Repair Summary'!$W$19:$AC$19)))/(INDEX('Leak Repair Summary'!$V$22:$V$31,MATCH(F40,'Leak Repair Summary'!$V$22:$V$31)+1,1)-INDEX('Leak Repair Summary'!$V$22:$V$31,MATCH(F40,'Leak Repair Summary'!$V$22:$V$31),1))*(F40-INDEX('Leak Repair Summary'!$V$22:$V$31,MATCH(F40,'Leak Repair Summary'!$V$22:$V$31),1))+INDEX('Leak Repair Summary'!$W$22:$AC$31,MATCH(F40,'Leak Repair Summary'!$V$22:$V$31),MATCH(E40,'Leak Repair Summary'!$W$19:$AC$19)))," "))</f>
        <v xml:space="preserve"> </v>
      </c>
      <c r="I40" s="173"/>
      <c r="J40" s="174"/>
      <c r="K40" s="151" t="str">
        <f t="shared" si="0"/>
        <v/>
      </c>
      <c r="L40" s="180"/>
      <c r="M40" s="152" t="str">
        <f t="shared" si="1"/>
        <v/>
      </c>
      <c r="N40" s="148"/>
    </row>
    <row r="41" spans="1:14">
      <c r="A41" s="149">
        <v>39</v>
      </c>
      <c r="B41" s="163"/>
      <c r="C41" s="164"/>
      <c r="D41" s="164"/>
      <c r="E41" s="165"/>
      <c r="F41" s="165"/>
      <c r="G41" s="165"/>
      <c r="H41" s="150" t="str">
        <f>IF(AND(G41&gt;0, E41&gt;0), G41, IF(AND(E41&gt;0, F41&gt;0),(((INDEX('Leak Repair Summary'!$W$22:$AC$31,MATCH(F41,'Leak Repair Summary'!$V$22:$V$31)+1,MATCH(E41,'Leak Repair Summary'!$W$19:$AC$19)+1)-INDEX('Leak Repair Summary'!$W$22:$AC$31,MATCH(F41,'Leak Repair Summary'!$V$22:$V$31),MATCH(E41,'Leak Repair Summary'!$W$19:$AC$19)+1))/(INDEX('Leak Repair Summary'!$V$22:$V$31,MATCH(F41,'Leak Repair Summary'!$V$22:$V$31)+1,1)-INDEX('Leak Repair Summary'!$V$22:$V$31,MATCH(F41,'Leak Repair Summary'!$V$22:$V$31),1))*(F41-INDEX('Leak Repair Summary'!$V$22:$V$31,MATCH(F41,'Leak Repair Summary'!$V$22:$V$31),1))+INDEX('Leak Repair Summary'!$W$22:$AC$31,MATCH(F41,'Leak Repair Summary'!$V$22:$V$31),MATCH(E41,'Leak Repair Summary'!$W$19:$AC$19)+1))-((INDEX('Leak Repair Summary'!$W$22:$AC$31,MATCH(F41,'Leak Repair Summary'!$V$22:$V$31)+1,MATCH(E41,'Leak Repair Summary'!$W$19:$AC$19))-INDEX('Leak Repair Summary'!$W$22:$AC$31,MATCH(F41,'Leak Repair Summary'!$V$22:$V$31),MATCH(E41,'Leak Repair Summary'!$W$19:$AC$19)))/(INDEX('Leak Repair Summary'!$V$22:$V$31,MATCH(F41,'Leak Repair Summary'!$V$22:$V$31)+1,1)-INDEX('Leak Repair Summary'!$V$22:$V$31,MATCH(F41,'Leak Repair Summary'!$V$22:$V$31),1))*(F41-INDEX('Leak Repair Summary'!$V$22:$V$31,MATCH(F41,'Leak Repair Summary'!$V$22:$V$31),1))+INDEX('Leak Repair Summary'!$W$22:$AC$31,MATCH(F41,'Leak Repair Summary'!$V$22:$V$31),MATCH(E41,'Leak Repair Summary'!$W$19:$AC$19))))/(INDEX('Leak Repair Summary'!$W$19:$AC$19,1,MATCH(E41,'Leak Repair Summary'!$W$19:$AC$19)+1)-INDEX('Leak Repair Summary'!$W$19:$AC$19,1,MATCH(E41,'Leak Repair Summary'!$W$19:$AC$19)))*(E41-INDEX('Leak Repair Summary'!$W$19:$AC$19,1,MATCH(E41,'Leak Repair Summary'!$W$19:$AC$19)))+((INDEX('Leak Repair Summary'!$W$22:$AC$31,MATCH(F41,'Leak Repair Summary'!$V$22:$V$31)+1,MATCH(E41,'Leak Repair Summary'!$W$19:$AC$19))-INDEX('Leak Repair Summary'!$W$22:$AC$31,MATCH(F41,'Leak Repair Summary'!$V$22:$V$31),MATCH(E41,'Leak Repair Summary'!$W$19:$AC$19)))/(INDEX('Leak Repair Summary'!$V$22:$V$31,MATCH(F41,'Leak Repair Summary'!$V$22:$V$31)+1,1)-INDEX('Leak Repair Summary'!$V$22:$V$31,MATCH(F41,'Leak Repair Summary'!$V$22:$V$31),1))*(F41-INDEX('Leak Repair Summary'!$V$22:$V$31,MATCH(F41,'Leak Repair Summary'!$V$22:$V$31),1))+INDEX('Leak Repair Summary'!$W$22:$AC$31,MATCH(F41,'Leak Repair Summary'!$V$22:$V$31),MATCH(E41,'Leak Repair Summary'!$W$19:$AC$19)))," "))</f>
        <v xml:space="preserve"> </v>
      </c>
      <c r="I41" s="173"/>
      <c r="J41" s="174"/>
      <c r="K41" s="151" t="str">
        <f t="shared" si="0"/>
        <v/>
      </c>
      <c r="L41" s="180"/>
      <c r="M41" s="152" t="str">
        <f t="shared" si="1"/>
        <v/>
      </c>
      <c r="N41" s="148"/>
    </row>
    <row r="42" spans="1:14">
      <c r="A42" s="149">
        <v>40</v>
      </c>
      <c r="B42" s="163"/>
      <c r="C42" s="164"/>
      <c r="D42" s="164"/>
      <c r="E42" s="165"/>
      <c r="F42" s="165"/>
      <c r="G42" s="165"/>
      <c r="H42" s="150" t="str">
        <f>IF(AND(G42&gt;0, E42&gt;0), G42, IF(AND(E42&gt;0, F42&gt;0),(((INDEX('Leak Repair Summary'!$W$22:$AC$31,MATCH(F42,'Leak Repair Summary'!$V$22:$V$31)+1,MATCH(E42,'Leak Repair Summary'!$W$19:$AC$19)+1)-INDEX('Leak Repair Summary'!$W$22:$AC$31,MATCH(F42,'Leak Repair Summary'!$V$22:$V$31),MATCH(E42,'Leak Repair Summary'!$W$19:$AC$19)+1))/(INDEX('Leak Repair Summary'!$V$22:$V$31,MATCH(F42,'Leak Repair Summary'!$V$22:$V$31)+1,1)-INDEX('Leak Repair Summary'!$V$22:$V$31,MATCH(F42,'Leak Repair Summary'!$V$22:$V$31),1))*(F42-INDEX('Leak Repair Summary'!$V$22:$V$31,MATCH(F42,'Leak Repair Summary'!$V$22:$V$31),1))+INDEX('Leak Repair Summary'!$W$22:$AC$31,MATCH(F42,'Leak Repair Summary'!$V$22:$V$31),MATCH(E42,'Leak Repair Summary'!$W$19:$AC$19)+1))-((INDEX('Leak Repair Summary'!$W$22:$AC$31,MATCH(F42,'Leak Repair Summary'!$V$22:$V$31)+1,MATCH(E42,'Leak Repair Summary'!$W$19:$AC$19))-INDEX('Leak Repair Summary'!$W$22:$AC$31,MATCH(F42,'Leak Repair Summary'!$V$22:$V$31),MATCH(E42,'Leak Repair Summary'!$W$19:$AC$19)))/(INDEX('Leak Repair Summary'!$V$22:$V$31,MATCH(F42,'Leak Repair Summary'!$V$22:$V$31)+1,1)-INDEX('Leak Repair Summary'!$V$22:$V$31,MATCH(F42,'Leak Repair Summary'!$V$22:$V$31),1))*(F42-INDEX('Leak Repair Summary'!$V$22:$V$31,MATCH(F42,'Leak Repair Summary'!$V$22:$V$31),1))+INDEX('Leak Repair Summary'!$W$22:$AC$31,MATCH(F42,'Leak Repair Summary'!$V$22:$V$31),MATCH(E42,'Leak Repair Summary'!$W$19:$AC$19))))/(INDEX('Leak Repair Summary'!$W$19:$AC$19,1,MATCH(E42,'Leak Repair Summary'!$W$19:$AC$19)+1)-INDEX('Leak Repair Summary'!$W$19:$AC$19,1,MATCH(E42,'Leak Repair Summary'!$W$19:$AC$19)))*(E42-INDEX('Leak Repair Summary'!$W$19:$AC$19,1,MATCH(E42,'Leak Repair Summary'!$W$19:$AC$19)))+((INDEX('Leak Repair Summary'!$W$22:$AC$31,MATCH(F42,'Leak Repair Summary'!$V$22:$V$31)+1,MATCH(E42,'Leak Repair Summary'!$W$19:$AC$19))-INDEX('Leak Repair Summary'!$W$22:$AC$31,MATCH(F42,'Leak Repair Summary'!$V$22:$V$31),MATCH(E42,'Leak Repair Summary'!$W$19:$AC$19)))/(INDEX('Leak Repair Summary'!$V$22:$V$31,MATCH(F42,'Leak Repair Summary'!$V$22:$V$31)+1,1)-INDEX('Leak Repair Summary'!$V$22:$V$31,MATCH(F42,'Leak Repair Summary'!$V$22:$V$31),1))*(F42-INDEX('Leak Repair Summary'!$V$22:$V$31,MATCH(F42,'Leak Repair Summary'!$V$22:$V$31),1))+INDEX('Leak Repair Summary'!$W$22:$AC$31,MATCH(F42,'Leak Repair Summary'!$V$22:$V$31),MATCH(E42,'Leak Repair Summary'!$W$19:$AC$19)))," "))</f>
        <v xml:space="preserve"> </v>
      </c>
      <c r="I42" s="173"/>
      <c r="J42" s="174"/>
      <c r="K42" s="151" t="str">
        <f t="shared" si="0"/>
        <v/>
      </c>
      <c r="L42" s="180"/>
      <c r="M42" s="152" t="str">
        <f t="shared" si="1"/>
        <v/>
      </c>
      <c r="N42" s="148"/>
    </row>
    <row r="43" spans="1:14">
      <c r="A43" s="149">
        <v>41</v>
      </c>
      <c r="B43" s="163"/>
      <c r="C43" s="164"/>
      <c r="D43" s="164"/>
      <c r="E43" s="165"/>
      <c r="F43" s="165"/>
      <c r="G43" s="165"/>
      <c r="H43" s="150" t="str">
        <f>IF(AND(G43&gt;0, E43&gt;0), G43, IF(AND(E43&gt;0, F43&gt;0),(((INDEX('Leak Repair Summary'!$W$22:$AC$31,MATCH(F43,'Leak Repair Summary'!$V$22:$V$31)+1,MATCH(E43,'Leak Repair Summary'!$W$19:$AC$19)+1)-INDEX('Leak Repair Summary'!$W$22:$AC$31,MATCH(F43,'Leak Repair Summary'!$V$22:$V$31),MATCH(E43,'Leak Repair Summary'!$W$19:$AC$19)+1))/(INDEX('Leak Repair Summary'!$V$22:$V$31,MATCH(F43,'Leak Repair Summary'!$V$22:$V$31)+1,1)-INDEX('Leak Repair Summary'!$V$22:$V$31,MATCH(F43,'Leak Repair Summary'!$V$22:$V$31),1))*(F43-INDEX('Leak Repair Summary'!$V$22:$V$31,MATCH(F43,'Leak Repair Summary'!$V$22:$V$31),1))+INDEX('Leak Repair Summary'!$W$22:$AC$31,MATCH(F43,'Leak Repair Summary'!$V$22:$V$31),MATCH(E43,'Leak Repair Summary'!$W$19:$AC$19)+1))-((INDEX('Leak Repair Summary'!$W$22:$AC$31,MATCH(F43,'Leak Repair Summary'!$V$22:$V$31)+1,MATCH(E43,'Leak Repair Summary'!$W$19:$AC$19))-INDEX('Leak Repair Summary'!$W$22:$AC$31,MATCH(F43,'Leak Repair Summary'!$V$22:$V$31),MATCH(E43,'Leak Repair Summary'!$W$19:$AC$19)))/(INDEX('Leak Repair Summary'!$V$22:$V$31,MATCH(F43,'Leak Repair Summary'!$V$22:$V$31)+1,1)-INDEX('Leak Repair Summary'!$V$22:$V$31,MATCH(F43,'Leak Repair Summary'!$V$22:$V$31),1))*(F43-INDEX('Leak Repair Summary'!$V$22:$V$31,MATCH(F43,'Leak Repair Summary'!$V$22:$V$31),1))+INDEX('Leak Repair Summary'!$W$22:$AC$31,MATCH(F43,'Leak Repair Summary'!$V$22:$V$31),MATCH(E43,'Leak Repair Summary'!$W$19:$AC$19))))/(INDEX('Leak Repair Summary'!$W$19:$AC$19,1,MATCH(E43,'Leak Repair Summary'!$W$19:$AC$19)+1)-INDEX('Leak Repair Summary'!$W$19:$AC$19,1,MATCH(E43,'Leak Repair Summary'!$W$19:$AC$19)))*(E43-INDEX('Leak Repair Summary'!$W$19:$AC$19,1,MATCH(E43,'Leak Repair Summary'!$W$19:$AC$19)))+((INDEX('Leak Repair Summary'!$W$22:$AC$31,MATCH(F43,'Leak Repair Summary'!$V$22:$V$31)+1,MATCH(E43,'Leak Repair Summary'!$W$19:$AC$19))-INDEX('Leak Repair Summary'!$W$22:$AC$31,MATCH(F43,'Leak Repair Summary'!$V$22:$V$31),MATCH(E43,'Leak Repair Summary'!$W$19:$AC$19)))/(INDEX('Leak Repair Summary'!$V$22:$V$31,MATCH(F43,'Leak Repair Summary'!$V$22:$V$31)+1,1)-INDEX('Leak Repair Summary'!$V$22:$V$31,MATCH(F43,'Leak Repair Summary'!$V$22:$V$31),1))*(F43-INDEX('Leak Repair Summary'!$V$22:$V$31,MATCH(F43,'Leak Repair Summary'!$V$22:$V$31),1))+INDEX('Leak Repair Summary'!$W$22:$AC$31,MATCH(F43,'Leak Repair Summary'!$V$22:$V$31),MATCH(E43,'Leak Repair Summary'!$W$19:$AC$19)))," "))</f>
        <v xml:space="preserve"> </v>
      </c>
      <c r="I43" s="173"/>
      <c r="J43" s="174"/>
      <c r="K43" s="151" t="str">
        <f t="shared" si="0"/>
        <v/>
      </c>
      <c r="L43" s="180"/>
      <c r="M43" s="152" t="str">
        <f t="shared" si="1"/>
        <v/>
      </c>
      <c r="N43" s="148"/>
    </row>
    <row r="44" spans="1:14">
      <c r="A44" s="149">
        <v>42</v>
      </c>
      <c r="B44" s="163"/>
      <c r="C44" s="164"/>
      <c r="D44" s="164"/>
      <c r="E44" s="165"/>
      <c r="F44" s="165"/>
      <c r="G44" s="165"/>
      <c r="H44" s="150" t="str">
        <f>IF(AND(G44&gt;0, E44&gt;0), G44, IF(AND(E44&gt;0, F44&gt;0),(((INDEX('Leak Repair Summary'!$W$22:$AC$31,MATCH(F44,'Leak Repair Summary'!$V$22:$V$31)+1,MATCH(E44,'Leak Repair Summary'!$W$19:$AC$19)+1)-INDEX('Leak Repair Summary'!$W$22:$AC$31,MATCH(F44,'Leak Repair Summary'!$V$22:$V$31),MATCH(E44,'Leak Repair Summary'!$W$19:$AC$19)+1))/(INDEX('Leak Repair Summary'!$V$22:$V$31,MATCH(F44,'Leak Repair Summary'!$V$22:$V$31)+1,1)-INDEX('Leak Repair Summary'!$V$22:$V$31,MATCH(F44,'Leak Repair Summary'!$V$22:$V$31),1))*(F44-INDEX('Leak Repair Summary'!$V$22:$V$31,MATCH(F44,'Leak Repair Summary'!$V$22:$V$31),1))+INDEX('Leak Repair Summary'!$W$22:$AC$31,MATCH(F44,'Leak Repair Summary'!$V$22:$V$31),MATCH(E44,'Leak Repair Summary'!$W$19:$AC$19)+1))-((INDEX('Leak Repair Summary'!$W$22:$AC$31,MATCH(F44,'Leak Repair Summary'!$V$22:$V$31)+1,MATCH(E44,'Leak Repair Summary'!$W$19:$AC$19))-INDEX('Leak Repair Summary'!$W$22:$AC$31,MATCH(F44,'Leak Repair Summary'!$V$22:$V$31),MATCH(E44,'Leak Repair Summary'!$W$19:$AC$19)))/(INDEX('Leak Repair Summary'!$V$22:$V$31,MATCH(F44,'Leak Repair Summary'!$V$22:$V$31)+1,1)-INDEX('Leak Repair Summary'!$V$22:$V$31,MATCH(F44,'Leak Repair Summary'!$V$22:$V$31),1))*(F44-INDEX('Leak Repair Summary'!$V$22:$V$31,MATCH(F44,'Leak Repair Summary'!$V$22:$V$31),1))+INDEX('Leak Repair Summary'!$W$22:$AC$31,MATCH(F44,'Leak Repair Summary'!$V$22:$V$31),MATCH(E44,'Leak Repair Summary'!$W$19:$AC$19))))/(INDEX('Leak Repair Summary'!$W$19:$AC$19,1,MATCH(E44,'Leak Repair Summary'!$W$19:$AC$19)+1)-INDEX('Leak Repair Summary'!$W$19:$AC$19,1,MATCH(E44,'Leak Repair Summary'!$W$19:$AC$19)))*(E44-INDEX('Leak Repair Summary'!$W$19:$AC$19,1,MATCH(E44,'Leak Repair Summary'!$W$19:$AC$19)))+((INDEX('Leak Repair Summary'!$W$22:$AC$31,MATCH(F44,'Leak Repair Summary'!$V$22:$V$31)+1,MATCH(E44,'Leak Repair Summary'!$W$19:$AC$19))-INDEX('Leak Repair Summary'!$W$22:$AC$31,MATCH(F44,'Leak Repair Summary'!$V$22:$V$31),MATCH(E44,'Leak Repair Summary'!$W$19:$AC$19)))/(INDEX('Leak Repair Summary'!$V$22:$V$31,MATCH(F44,'Leak Repair Summary'!$V$22:$V$31)+1,1)-INDEX('Leak Repair Summary'!$V$22:$V$31,MATCH(F44,'Leak Repair Summary'!$V$22:$V$31),1))*(F44-INDEX('Leak Repair Summary'!$V$22:$V$31,MATCH(F44,'Leak Repair Summary'!$V$22:$V$31),1))+INDEX('Leak Repair Summary'!$W$22:$AC$31,MATCH(F44,'Leak Repair Summary'!$V$22:$V$31),MATCH(E44,'Leak Repair Summary'!$W$19:$AC$19)))," "))</f>
        <v xml:space="preserve"> </v>
      </c>
      <c r="I44" s="173"/>
      <c r="J44" s="174"/>
      <c r="K44" s="151" t="str">
        <f t="shared" si="0"/>
        <v/>
      </c>
      <c r="L44" s="180"/>
      <c r="M44" s="152" t="str">
        <f t="shared" si="1"/>
        <v/>
      </c>
      <c r="N44" s="148"/>
    </row>
    <row r="45" spans="1:14">
      <c r="A45" s="149">
        <v>43</v>
      </c>
      <c r="B45" s="163"/>
      <c r="C45" s="164"/>
      <c r="D45" s="164"/>
      <c r="E45" s="165"/>
      <c r="F45" s="165"/>
      <c r="G45" s="165"/>
      <c r="H45" s="150" t="str">
        <f>IF(AND(G45&gt;0, E45&gt;0), G45, IF(AND(E45&gt;0, F45&gt;0),(((INDEX('Leak Repair Summary'!$W$22:$AC$31,MATCH(F45,'Leak Repair Summary'!$V$22:$V$31)+1,MATCH(E45,'Leak Repair Summary'!$W$19:$AC$19)+1)-INDEX('Leak Repair Summary'!$W$22:$AC$31,MATCH(F45,'Leak Repair Summary'!$V$22:$V$31),MATCH(E45,'Leak Repair Summary'!$W$19:$AC$19)+1))/(INDEX('Leak Repair Summary'!$V$22:$V$31,MATCH(F45,'Leak Repair Summary'!$V$22:$V$31)+1,1)-INDEX('Leak Repair Summary'!$V$22:$V$31,MATCH(F45,'Leak Repair Summary'!$V$22:$V$31),1))*(F45-INDEX('Leak Repair Summary'!$V$22:$V$31,MATCH(F45,'Leak Repair Summary'!$V$22:$V$31),1))+INDEX('Leak Repair Summary'!$W$22:$AC$31,MATCH(F45,'Leak Repair Summary'!$V$22:$V$31),MATCH(E45,'Leak Repair Summary'!$W$19:$AC$19)+1))-((INDEX('Leak Repair Summary'!$W$22:$AC$31,MATCH(F45,'Leak Repair Summary'!$V$22:$V$31)+1,MATCH(E45,'Leak Repair Summary'!$W$19:$AC$19))-INDEX('Leak Repair Summary'!$W$22:$AC$31,MATCH(F45,'Leak Repair Summary'!$V$22:$V$31),MATCH(E45,'Leak Repair Summary'!$W$19:$AC$19)))/(INDEX('Leak Repair Summary'!$V$22:$V$31,MATCH(F45,'Leak Repair Summary'!$V$22:$V$31)+1,1)-INDEX('Leak Repair Summary'!$V$22:$V$31,MATCH(F45,'Leak Repair Summary'!$V$22:$V$31),1))*(F45-INDEX('Leak Repair Summary'!$V$22:$V$31,MATCH(F45,'Leak Repair Summary'!$V$22:$V$31),1))+INDEX('Leak Repair Summary'!$W$22:$AC$31,MATCH(F45,'Leak Repair Summary'!$V$22:$V$31),MATCH(E45,'Leak Repair Summary'!$W$19:$AC$19))))/(INDEX('Leak Repair Summary'!$W$19:$AC$19,1,MATCH(E45,'Leak Repair Summary'!$W$19:$AC$19)+1)-INDEX('Leak Repair Summary'!$W$19:$AC$19,1,MATCH(E45,'Leak Repair Summary'!$W$19:$AC$19)))*(E45-INDEX('Leak Repair Summary'!$W$19:$AC$19,1,MATCH(E45,'Leak Repair Summary'!$W$19:$AC$19)))+((INDEX('Leak Repair Summary'!$W$22:$AC$31,MATCH(F45,'Leak Repair Summary'!$V$22:$V$31)+1,MATCH(E45,'Leak Repair Summary'!$W$19:$AC$19))-INDEX('Leak Repair Summary'!$W$22:$AC$31,MATCH(F45,'Leak Repair Summary'!$V$22:$V$31),MATCH(E45,'Leak Repair Summary'!$W$19:$AC$19)))/(INDEX('Leak Repair Summary'!$V$22:$V$31,MATCH(F45,'Leak Repair Summary'!$V$22:$V$31)+1,1)-INDEX('Leak Repair Summary'!$V$22:$V$31,MATCH(F45,'Leak Repair Summary'!$V$22:$V$31),1))*(F45-INDEX('Leak Repair Summary'!$V$22:$V$31,MATCH(F45,'Leak Repair Summary'!$V$22:$V$31),1))+INDEX('Leak Repair Summary'!$W$22:$AC$31,MATCH(F45,'Leak Repair Summary'!$V$22:$V$31),MATCH(E45,'Leak Repair Summary'!$W$19:$AC$19)))," "))</f>
        <v xml:space="preserve"> </v>
      </c>
      <c r="I45" s="173"/>
      <c r="J45" s="174"/>
      <c r="K45" s="151" t="str">
        <f t="shared" si="0"/>
        <v/>
      </c>
      <c r="L45" s="180"/>
      <c r="M45" s="152" t="str">
        <f t="shared" si="1"/>
        <v/>
      </c>
      <c r="N45" s="148"/>
    </row>
    <row r="46" spans="1:14">
      <c r="A46" s="149">
        <v>44</v>
      </c>
      <c r="B46" s="163"/>
      <c r="C46" s="164"/>
      <c r="D46" s="164"/>
      <c r="E46" s="165"/>
      <c r="F46" s="165"/>
      <c r="G46" s="165"/>
      <c r="H46" s="150" t="str">
        <f>IF(AND(G46&gt;0, E46&gt;0), G46, IF(AND(E46&gt;0, F46&gt;0),(((INDEX('Leak Repair Summary'!$W$22:$AC$31,MATCH(F46,'Leak Repair Summary'!$V$22:$V$31)+1,MATCH(E46,'Leak Repair Summary'!$W$19:$AC$19)+1)-INDEX('Leak Repair Summary'!$W$22:$AC$31,MATCH(F46,'Leak Repair Summary'!$V$22:$V$31),MATCH(E46,'Leak Repair Summary'!$W$19:$AC$19)+1))/(INDEX('Leak Repair Summary'!$V$22:$V$31,MATCH(F46,'Leak Repair Summary'!$V$22:$V$31)+1,1)-INDEX('Leak Repair Summary'!$V$22:$V$31,MATCH(F46,'Leak Repair Summary'!$V$22:$V$31),1))*(F46-INDEX('Leak Repair Summary'!$V$22:$V$31,MATCH(F46,'Leak Repair Summary'!$V$22:$V$31),1))+INDEX('Leak Repair Summary'!$W$22:$AC$31,MATCH(F46,'Leak Repair Summary'!$V$22:$V$31),MATCH(E46,'Leak Repair Summary'!$W$19:$AC$19)+1))-((INDEX('Leak Repair Summary'!$W$22:$AC$31,MATCH(F46,'Leak Repair Summary'!$V$22:$V$31)+1,MATCH(E46,'Leak Repair Summary'!$W$19:$AC$19))-INDEX('Leak Repair Summary'!$W$22:$AC$31,MATCH(F46,'Leak Repair Summary'!$V$22:$V$31),MATCH(E46,'Leak Repair Summary'!$W$19:$AC$19)))/(INDEX('Leak Repair Summary'!$V$22:$V$31,MATCH(F46,'Leak Repair Summary'!$V$22:$V$31)+1,1)-INDEX('Leak Repair Summary'!$V$22:$V$31,MATCH(F46,'Leak Repair Summary'!$V$22:$V$31),1))*(F46-INDEX('Leak Repair Summary'!$V$22:$V$31,MATCH(F46,'Leak Repair Summary'!$V$22:$V$31),1))+INDEX('Leak Repair Summary'!$W$22:$AC$31,MATCH(F46,'Leak Repair Summary'!$V$22:$V$31),MATCH(E46,'Leak Repair Summary'!$W$19:$AC$19))))/(INDEX('Leak Repair Summary'!$W$19:$AC$19,1,MATCH(E46,'Leak Repair Summary'!$W$19:$AC$19)+1)-INDEX('Leak Repair Summary'!$W$19:$AC$19,1,MATCH(E46,'Leak Repair Summary'!$W$19:$AC$19)))*(E46-INDEX('Leak Repair Summary'!$W$19:$AC$19,1,MATCH(E46,'Leak Repair Summary'!$W$19:$AC$19)))+((INDEX('Leak Repair Summary'!$W$22:$AC$31,MATCH(F46,'Leak Repair Summary'!$V$22:$V$31)+1,MATCH(E46,'Leak Repair Summary'!$W$19:$AC$19))-INDEX('Leak Repair Summary'!$W$22:$AC$31,MATCH(F46,'Leak Repair Summary'!$V$22:$V$31),MATCH(E46,'Leak Repair Summary'!$W$19:$AC$19)))/(INDEX('Leak Repair Summary'!$V$22:$V$31,MATCH(F46,'Leak Repair Summary'!$V$22:$V$31)+1,1)-INDEX('Leak Repair Summary'!$V$22:$V$31,MATCH(F46,'Leak Repair Summary'!$V$22:$V$31),1))*(F46-INDEX('Leak Repair Summary'!$V$22:$V$31,MATCH(F46,'Leak Repair Summary'!$V$22:$V$31),1))+INDEX('Leak Repair Summary'!$W$22:$AC$31,MATCH(F46,'Leak Repair Summary'!$V$22:$V$31),MATCH(E46,'Leak Repair Summary'!$W$19:$AC$19)))," "))</f>
        <v xml:space="preserve"> </v>
      </c>
      <c r="I46" s="173"/>
      <c r="J46" s="174"/>
      <c r="K46" s="151" t="str">
        <f t="shared" si="0"/>
        <v/>
      </c>
      <c r="L46" s="180"/>
      <c r="M46" s="152" t="str">
        <f t="shared" si="1"/>
        <v/>
      </c>
      <c r="N46" s="148"/>
    </row>
    <row r="47" spans="1:14">
      <c r="A47" s="149">
        <v>45</v>
      </c>
      <c r="B47" s="163"/>
      <c r="C47" s="164"/>
      <c r="D47" s="164"/>
      <c r="E47" s="165"/>
      <c r="F47" s="165"/>
      <c r="G47" s="165"/>
      <c r="H47" s="150" t="str">
        <f>IF(AND(G47&gt;0, E47&gt;0), G47, IF(AND(E47&gt;0, F47&gt;0),(((INDEX('Leak Repair Summary'!$W$22:$AC$31,MATCH(F47,'Leak Repair Summary'!$V$22:$V$31)+1,MATCH(E47,'Leak Repair Summary'!$W$19:$AC$19)+1)-INDEX('Leak Repair Summary'!$W$22:$AC$31,MATCH(F47,'Leak Repair Summary'!$V$22:$V$31),MATCH(E47,'Leak Repair Summary'!$W$19:$AC$19)+1))/(INDEX('Leak Repair Summary'!$V$22:$V$31,MATCH(F47,'Leak Repair Summary'!$V$22:$V$31)+1,1)-INDEX('Leak Repair Summary'!$V$22:$V$31,MATCH(F47,'Leak Repair Summary'!$V$22:$V$31),1))*(F47-INDEX('Leak Repair Summary'!$V$22:$V$31,MATCH(F47,'Leak Repair Summary'!$V$22:$V$31),1))+INDEX('Leak Repair Summary'!$W$22:$AC$31,MATCH(F47,'Leak Repair Summary'!$V$22:$V$31),MATCH(E47,'Leak Repair Summary'!$W$19:$AC$19)+1))-((INDEX('Leak Repair Summary'!$W$22:$AC$31,MATCH(F47,'Leak Repair Summary'!$V$22:$V$31)+1,MATCH(E47,'Leak Repair Summary'!$W$19:$AC$19))-INDEX('Leak Repair Summary'!$W$22:$AC$31,MATCH(F47,'Leak Repair Summary'!$V$22:$V$31),MATCH(E47,'Leak Repair Summary'!$W$19:$AC$19)))/(INDEX('Leak Repair Summary'!$V$22:$V$31,MATCH(F47,'Leak Repair Summary'!$V$22:$V$31)+1,1)-INDEX('Leak Repair Summary'!$V$22:$V$31,MATCH(F47,'Leak Repair Summary'!$V$22:$V$31),1))*(F47-INDEX('Leak Repair Summary'!$V$22:$V$31,MATCH(F47,'Leak Repair Summary'!$V$22:$V$31),1))+INDEX('Leak Repair Summary'!$W$22:$AC$31,MATCH(F47,'Leak Repair Summary'!$V$22:$V$31),MATCH(E47,'Leak Repair Summary'!$W$19:$AC$19))))/(INDEX('Leak Repair Summary'!$W$19:$AC$19,1,MATCH(E47,'Leak Repair Summary'!$W$19:$AC$19)+1)-INDEX('Leak Repair Summary'!$W$19:$AC$19,1,MATCH(E47,'Leak Repair Summary'!$W$19:$AC$19)))*(E47-INDEX('Leak Repair Summary'!$W$19:$AC$19,1,MATCH(E47,'Leak Repair Summary'!$W$19:$AC$19)))+((INDEX('Leak Repair Summary'!$W$22:$AC$31,MATCH(F47,'Leak Repair Summary'!$V$22:$V$31)+1,MATCH(E47,'Leak Repair Summary'!$W$19:$AC$19))-INDEX('Leak Repair Summary'!$W$22:$AC$31,MATCH(F47,'Leak Repair Summary'!$V$22:$V$31),MATCH(E47,'Leak Repair Summary'!$W$19:$AC$19)))/(INDEX('Leak Repair Summary'!$V$22:$V$31,MATCH(F47,'Leak Repair Summary'!$V$22:$V$31)+1,1)-INDEX('Leak Repair Summary'!$V$22:$V$31,MATCH(F47,'Leak Repair Summary'!$V$22:$V$31),1))*(F47-INDEX('Leak Repair Summary'!$V$22:$V$31,MATCH(F47,'Leak Repair Summary'!$V$22:$V$31),1))+INDEX('Leak Repair Summary'!$W$22:$AC$31,MATCH(F47,'Leak Repair Summary'!$V$22:$V$31),MATCH(E47,'Leak Repair Summary'!$W$19:$AC$19)))," "))</f>
        <v xml:space="preserve"> </v>
      </c>
      <c r="I47" s="173"/>
      <c r="J47" s="174"/>
      <c r="K47" s="151" t="str">
        <f t="shared" si="0"/>
        <v/>
      </c>
      <c r="L47" s="180"/>
      <c r="M47" s="152" t="str">
        <f t="shared" si="1"/>
        <v/>
      </c>
      <c r="N47" s="148"/>
    </row>
    <row r="48" spans="1:14">
      <c r="A48" s="149">
        <v>46</v>
      </c>
      <c r="B48" s="163"/>
      <c r="C48" s="164"/>
      <c r="D48" s="164"/>
      <c r="E48" s="165"/>
      <c r="F48" s="165"/>
      <c r="G48" s="165"/>
      <c r="H48" s="150" t="str">
        <f>IF(AND(G48&gt;0, E48&gt;0), G48, IF(AND(E48&gt;0, F48&gt;0),(((INDEX('Leak Repair Summary'!$W$22:$AC$31,MATCH(F48,'Leak Repair Summary'!$V$22:$V$31)+1,MATCH(E48,'Leak Repair Summary'!$W$19:$AC$19)+1)-INDEX('Leak Repair Summary'!$W$22:$AC$31,MATCH(F48,'Leak Repair Summary'!$V$22:$V$31),MATCH(E48,'Leak Repair Summary'!$W$19:$AC$19)+1))/(INDEX('Leak Repair Summary'!$V$22:$V$31,MATCH(F48,'Leak Repair Summary'!$V$22:$V$31)+1,1)-INDEX('Leak Repair Summary'!$V$22:$V$31,MATCH(F48,'Leak Repair Summary'!$V$22:$V$31),1))*(F48-INDEX('Leak Repair Summary'!$V$22:$V$31,MATCH(F48,'Leak Repair Summary'!$V$22:$V$31),1))+INDEX('Leak Repair Summary'!$W$22:$AC$31,MATCH(F48,'Leak Repair Summary'!$V$22:$V$31),MATCH(E48,'Leak Repair Summary'!$W$19:$AC$19)+1))-((INDEX('Leak Repair Summary'!$W$22:$AC$31,MATCH(F48,'Leak Repair Summary'!$V$22:$V$31)+1,MATCH(E48,'Leak Repair Summary'!$W$19:$AC$19))-INDEX('Leak Repair Summary'!$W$22:$AC$31,MATCH(F48,'Leak Repair Summary'!$V$22:$V$31),MATCH(E48,'Leak Repair Summary'!$W$19:$AC$19)))/(INDEX('Leak Repair Summary'!$V$22:$V$31,MATCH(F48,'Leak Repair Summary'!$V$22:$V$31)+1,1)-INDEX('Leak Repair Summary'!$V$22:$V$31,MATCH(F48,'Leak Repair Summary'!$V$22:$V$31),1))*(F48-INDEX('Leak Repair Summary'!$V$22:$V$31,MATCH(F48,'Leak Repair Summary'!$V$22:$V$31),1))+INDEX('Leak Repair Summary'!$W$22:$AC$31,MATCH(F48,'Leak Repair Summary'!$V$22:$V$31),MATCH(E48,'Leak Repair Summary'!$W$19:$AC$19))))/(INDEX('Leak Repair Summary'!$W$19:$AC$19,1,MATCH(E48,'Leak Repair Summary'!$W$19:$AC$19)+1)-INDEX('Leak Repair Summary'!$W$19:$AC$19,1,MATCH(E48,'Leak Repair Summary'!$W$19:$AC$19)))*(E48-INDEX('Leak Repair Summary'!$W$19:$AC$19,1,MATCH(E48,'Leak Repair Summary'!$W$19:$AC$19)))+((INDEX('Leak Repair Summary'!$W$22:$AC$31,MATCH(F48,'Leak Repair Summary'!$V$22:$V$31)+1,MATCH(E48,'Leak Repair Summary'!$W$19:$AC$19))-INDEX('Leak Repair Summary'!$W$22:$AC$31,MATCH(F48,'Leak Repair Summary'!$V$22:$V$31),MATCH(E48,'Leak Repair Summary'!$W$19:$AC$19)))/(INDEX('Leak Repair Summary'!$V$22:$V$31,MATCH(F48,'Leak Repair Summary'!$V$22:$V$31)+1,1)-INDEX('Leak Repair Summary'!$V$22:$V$31,MATCH(F48,'Leak Repair Summary'!$V$22:$V$31),1))*(F48-INDEX('Leak Repair Summary'!$V$22:$V$31,MATCH(F48,'Leak Repair Summary'!$V$22:$V$31),1))+INDEX('Leak Repair Summary'!$W$22:$AC$31,MATCH(F48,'Leak Repair Summary'!$V$22:$V$31),MATCH(E48,'Leak Repair Summary'!$W$19:$AC$19)))," "))</f>
        <v xml:space="preserve"> </v>
      </c>
      <c r="I48" s="173"/>
      <c r="J48" s="174"/>
      <c r="K48" s="151" t="str">
        <f t="shared" si="0"/>
        <v/>
      </c>
      <c r="L48" s="180"/>
      <c r="M48" s="152" t="str">
        <f t="shared" si="1"/>
        <v/>
      </c>
      <c r="N48" s="148"/>
    </row>
    <row r="49" spans="1:14">
      <c r="A49" s="149">
        <v>47</v>
      </c>
      <c r="B49" s="163"/>
      <c r="C49" s="164"/>
      <c r="D49" s="164"/>
      <c r="E49" s="165"/>
      <c r="F49" s="165"/>
      <c r="G49" s="165"/>
      <c r="H49" s="150" t="str">
        <f>IF(AND(G49&gt;0, E49&gt;0), G49, IF(AND(E49&gt;0, F49&gt;0),(((INDEX('Leak Repair Summary'!$W$22:$AC$31,MATCH(F49,'Leak Repair Summary'!$V$22:$V$31)+1,MATCH(E49,'Leak Repair Summary'!$W$19:$AC$19)+1)-INDEX('Leak Repair Summary'!$W$22:$AC$31,MATCH(F49,'Leak Repair Summary'!$V$22:$V$31),MATCH(E49,'Leak Repair Summary'!$W$19:$AC$19)+1))/(INDEX('Leak Repair Summary'!$V$22:$V$31,MATCH(F49,'Leak Repair Summary'!$V$22:$V$31)+1,1)-INDEX('Leak Repair Summary'!$V$22:$V$31,MATCH(F49,'Leak Repair Summary'!$V$22:$V$31),1))*(F49-INDEX('Leak Repair Summary'!$V$22:$V$31,MATCH(F49,'Leak Repair Summary'!$V$22:$V$31),1))+INDEX('Leak Repair Summary'!$W$22:$AC$31,MATCH(F49,'Leak Repair Summary'!$V$22:$V$31),MATCH(E49,'Leak Repair Summary'!$W$19:$AC$19)+1))-((INDEX('Leak Repair Summary'!$W$22:$AC$31,MATCH(F49,'Leak Repair Summary'!$V$22:$V$31)+1,MATCH(E49,'Leak Repair Summary'!$W$19:$AC$19))-INDEX('Leak Repair Summary'!$W$22:$AC$31,MATCH(F49,'Leak Repair Summary'!$V$22:$V$31),MATCH(E49,'Leak Repair Summary'!$W$19:$AC$19)))/(INDEX('Leak Repair Summary'!$V$22:$V$31,MATCH(F49,'Leak Repair Summary'!$V$22:$V$31)+1,1)-INDEX('Leak Repair Summary'!$V$22:$V$31,MATCH(F49,'Leak Repair Summary'!$V$22:$V$31),1))*(F49-INDEX('Leak Repair Summary'!$V$22:$V$31,MATCH(F49,'Leak Repair Summary'!$V$22:$V$31),1))+INDEX('Leak Repair Summary'!$W$22:$AC$31,MATCH(F49,'Leak Repair Summary'!$V$22:$V$31),MATCH(E49,'Leak Repair Summary'!$W$19:$AC$19))))/(INDEX('Leak Repair Summary'!$W$19:$AC$19,1,MATCH(E49,'Leak Repair Summary'!$W$19:$AC$19)+1)-INDEX('Leak Repair Summary'!$W$19:$AC$19,1,MATCH(E49,'Leak Repair Summary'!$W$19:$AC$19)))*(E49-INDEX('Leak Repair Summary'!$W$19:$AC$19,1,MATCH(E49,'Leak Repair Summary'!$W$19:$AC$19)))+((INDEX('Leak Repair Summary'!$W$22:$AC$31,MATCH(F49,'Leak Repair Summary'!$V$22:$V$31)+1,MATCH(E49,'Leak Repair Summary'!$W$19:$AC$19))-INDEX('Leak Repair Summary'!$W$22:$AC$31,MATCH(F49,'Leak Repair Summary'!$V$22:$V$31),MATCH(E49,'Leak Repair Summary'!$W$19:$AC$19)))/(INDEX('Leak Repair Summary'!$V$22:$V$31,MATCH(F49,'Leak Repair Summary'!$V$22:$V$31)+1,1)-INDEX('Leak Repair Summary'!$V$22:$V$31,MATCH(F49,'Leak Repair Summary'!$V$22:$V$31),1))*(F49-INDEX('Leak Repair Summary'!$V$22:$V$31,MATCH(F49,'Leak Repair Summary'!$V$22:$V$31),1))+INDEX('Leak Repair Summary'!$W$22:$AC$31,MATCH(F49,'Leak Repair Summary'!$V$22:$V$31),MATCH(E49,'Leak Repair Summary'!$W$19:$AC$19)))," "))</f>
        <v xml:space="preserve"> </v>
      </c>
      <c r="I49" s="173"/>
      <c r="J49" s="174"/>
      <c r="K49" s="151" t="str">
        <f t="shared" si="0"/>
        <v/>
      </c>
      <c r="L49" s="180"/>
      <c r="M49" s="152" t="str">
        <f t="shared" si="1"/>
        <v/>
      </c>
      <c r="N49" s="148"/>
    </row>
    <row r="50" spans="1:14">
      <c r="A50" s="149">
        <v>48</v>
      </c>
      <c r="B50" s="163"/>
      <c r="C50" s="164"/>
      <c r="D50" s="164"/>
      <c r="E50" s="165"/>
      <c r="F50" s="165"/>
      <c r="G50" s="165"/>
      <c r="H50" s="150" t="str">
        <f>IF(AND(G50&gt;0, E50&gt;0), G50, IF(AND(E50&gt;0, F50&gt;0),(((INDEX('Leak Repair Summary'!$W$22:$AC$31,MATCH(F50,'Leak Repair Summary'!$V$22:$V$31)+1,MATCH(E50,'Leak Repair Summary'!$W$19:$AC$19)+1)-INDEX('Leak Repair Summary'!$W$22:$AC$31,MATCH(F50,'Leak Repair Summary'!$V$22:$V$31),MATCH(E50,'Leak Repair Summary'!$W$19:$AC$19)+1))/(INDEX('Leak Repair Summary'!$V$22:$V$31,MATCH(F50,'Leak Repair Summary'!$V$22:$V$31)+1,1)-INDEX('Leak Repair Summary'!$V$22:$V$31,MATCH(F50,'Leak Repair Summary'!$V$22:$V$31),1))*(F50-INDEX('Leak Repair Summary'!$V$22:$V$31,MATCH(F50,'Leak Repair Summary'!$V$22:$V$31),1))+INDEX('Leak Repair Summary'!$W$22:$AC$31,MATCH(F50,'Leak Repair Summary'!$V$22:$V$31),MATCH(E50,'Leak Repair Summary'!$W$19:$AC$19)+1))-((INDEX('Leak Repair Summary'!$W$22:$AC$31,MATCH(F50,'Leak Repair Summary'!$V$22:$V$31)+1,MATCH(E50,'Leak Repair Summary'!$W$19:$AC$19))-INDEX('Leak Repair Summary'!$W$22:$AC$31,MATCH(F50,'Leak Repair Summary'!$V$22:$V$31),MATCH(E50,'Leak Repair Summary'!$W$19:$AC$19)))/(INDEX('Leak Repair Summary'!$V$22:$V$31,MATCH(F50,'Leak Repair Summary'!$V$22:$V$31)+1,1)-INDEX('Leak Repair Summary'!$V$22:$V$31,MATCH(F50,'Leak Repair Summary'!$V$22:$V$31),1))*(F50-INDEX('Leak Repair Summary'!$V$22:$V$31,MATCH(F50,'Leak Repair Summary'!$V$22:$V$31),1))+INDEX('Leak Repair Summary'!$W$22:$AC$31,MATCH(F50,'Leak Repair Summary'!$V$22:$V$31),MATCH(E50,'Leak Repair Summary'!$W$19:$AC$19))))/(INDEX('Leak Repair Summary'!$W$19:$AC$19,1,MATCH(E50,'Leak Repair Summary'!$W$19:$AC$19)+1)-INDEX('Leak Repair Summary'!$W$19:$AC$19,1,MATCH(E50,'Leak Repair Summary'!$W$19:$AC$19)))*(E50-INDEX('Leak Repair Summary'!$W$19:$AC$19,1,MATCH(E50,'Leak Repair Summary'!$W$19:$AC$19)))+((INDEX('Leak Repair Summary'!$W$22:$AC$31,MATCH(F50,'Leak Repair Summary'!$V$22:$V$31)+1,MATCH(E50,'Leak Repair Summary'!$W$19:$AC$19))-INDEX('Leak Repair Summary'!$W$22:$AC$31,MATCH(F50,'Leak Repair Summary'!$V$22:$V$31),MATCH(E50,'Leak Repair Summary'!$W$19:$AC$19)))/(INDEX('Leak Repair Summary'!$V$22:$V$31,MATCH(F50,'Leak Repair Summary'!$V$22:$V$31)+1,1)-INDEX('Leak Repair Summary'!$V$22:$V$31,MATCH(F50,'Leak Repair Summary'!$V$22:$V$31),1))*(F50-INDEX('Leak Repair Summary'!$V$22:$V$31,MATCH(F50,'Leak Repair Summary'!$V$22:$V$31),1))+INDEX('Leak Repair Summary'!$W$22:$AC$31,MATCH(F50,'Leak Repair Summary'!$V$22:$V$31),MATCH(E50,'Leak Repair Summary'!$W$19:$AC$19)))," "))</f>
        <v xml:space="preserve"> </v>
      </c>
      <c r="I50" s="173"/>
      <c r="J50" s="174"/>
      <c r="K50" s="151" t="str">
        <f t="shared" si="0"/>
        <v/>
      </c>
      <c r="L50" s="180"/>
      <c r="M50" s="152" t="str">
        <f t="shared" si="1"/>
        <v/>
      </c>
      <c r="N50" s="148"/>
    </row>
    <row r="51" spans="1:14">
      <c r="A51" s="149">
        <v>49</v>
      </c>
      <c r="B51" s="163"/>
      <c r="C51" s="164"/>
      <c r="D51" s="164"/>
      <c r="E51" s="165"/>
      <c r="F51" s="165"/>
      <c r="G51" s="165"/>
      <c r="H51" s="150" t="str">
        <f>IF(AND(G51&gt;0, E51&gt;0), G51, IF(AND(E51&gt;0, F51&gt;0),(((INDEX('Leak Repair Summary'!$W$22:$AC$31,MATCH(F51,'Leak Repair Summary'!$V$22:$V$31)+1,MATCH(E51,'Leak Repair Summary'!$W$19:$AC$19)+1)-INDEX('Leak Repair Summary'!$W$22:$AC$31,MATCH(F51,'Leak Repair Summary'!$V$22:$V$31),MATCH(E51,'Leak Repair Summary'!$W$19:$AC$19)+1))/(INDEX('Leak Repair Summary'!$V$22:$V$31,MATCH(F51,'Leak Repair Summary'!$V$22:$V$31)+1,1)-INDEX('Leak Repair Summary'!$V$22:$V$31,MATCH(F51,'Leak Repair Summary'!$V$22:$V$31),1))*(F51-INDEX('Leak Repair Summary'!$V$22:$V$31,MATCH(F51,'Leak Repair Summary'!$V$22:$V$31),1))+INDEX('Leak Repair Summary'!$W$22:$AC$31,MATCH(F51,'Leak Repair Summary'!$V$22:$V$31),MATCH(E51,'Leak Repair Summary'!$W$19:$AC$19)+1))-((INDEX('Leak Repair Summary'!$W$22:$AC$31,MATCH(F51,'Leak Repair Summary'!$V$22:$V$31)+1,MATCH(E51,'Leak Repair Summary'!$W$19:$AC$19))-INDEX('Leak Repair Summary'!$W$22:$AC$31,MATCH(F51,'Leak Repair Summary'!$V$22:$V$31),MATCH(E51,'Leak Repair Summary'!$W$19:$AC$19)))/(INDEX('Leak Repair Summary'!$V$22:$V$31,MATCH(F51,'Leak Repair Summary'!$V$22:$V$31)+1,1)-INDEX('Leak Repair Summary'!$V$22:$V$31,MATCH(F51,'Leak Repair Summary'!$V$22:$V$31),1))*(F51-INDEX('Leak Repair Summary'!$V$22:$V$31,MATCH(F51,'Leak Repair Summary'!$V$22:$V$31),1))+INDEX('Leak Repair Summary'!$W$22:$AC$31,MATCH(F51,'Leak Repair Summary'!$V$22:$V$31),MATCH(E51,'Leak Repair Summary'!$W$19:$AC$19))))/(INDEX('Leak Repair Summary'!$W$19:$AC$19,1,MATCH(E51,'Leak Repair Summary'!$W$19:$AC$19)+1)-INDEX('Leak Repair Summary'!$W$19:$AC$19,1,MATCH(E51,'Leak Repair Summary'!$W$19:$AC$19)))*(E51-INDEX('Leak Repair Summary'!$W$19:$AC$19,1,MATCH(E51,'Leak Repair Summary'!$W$19:$AC$19)))+((INDEX('Leak Repair Summary'!$W$22:$AC$31,MATCH(F51,'Leak Repair Summary'!$V$22:$V$31)+1,MATCH(E51,'Leak Repair Summary'!$W$19:$AC$19))-INDEX('Leak Repair Summary'!$W$22:$AC$31,MATCH(F51,'Leak Repair Summary'!$V$22:$V$31),MATCH(E51,'Leak Repair Summary'!$W$19:$AC$19)))/(INDEX('Leak Repair Summary'!$V$22:$V$31,MATCH(F51,'Leak Repair Summary'!$V$22:$V$31)+1,1)-INDEX('Leak Repair Summary'!$V$22:$V$31,MATCH(F51,'Leak Repair Summary'!$V$22:$V$31),1))*(F51-INDEX('Leak Repair Summary'!$V$22:$V$31,MATCH(F51,'Leak Repair Summary'!$V$22:$V$31),1))+INDEX('Leak Repair Summary'!$W$22:$AC$31,MATCH(F51,'Leak Repair Summary'!$V$22:$V$31),MATCH(E51,'Leak Repair Summary'!$W$19:$AC$19)))," "))</f>
        <v xml:space="preserve"> </v>
      </c>
      <c r="I51" s="173"/>
      <c r="J51" s="174"/>
      <c r="K51" s="151" t="str">
        <f t="shared" si="0"/>
        <v/>
      </c>
      <c r="L51" s="180"/>
      <c r="M51" s="152" t="str">
        <f t="shared" si="1"/>
        <v/>
      </c>
      <c r="N51" s="148"/>
    </row>
    <row r="52" spans="1:14">
      <c r="A52" s="149">
        <v>50</v>
      </c>
      <c r="B52" s="163"/>
      <c r="C52" s="164"/>
      <c r="D52" s="164"/>
      <c r="E52" s="165"/>
      <c r="F52" s="165"/>
      <c r="G52" s="165"/>
      <c r="H52" s="150" t="str">
        <f>IF(AND(G52&gt;0, E52&gt;0), G52, IF(AND(E52&gt;0, F52&gt;0),(((INDEX('Leak Repair Summary'!$W$22:$AC$31,MATCH(F52,'Leak Repair Summary'!$V$22:$V$31)+1,MATCH(E52,'Leak Repair Summary'!$W$19:$AC$19)+1)-INDEX('Leak Repair Summary'!$W$22:$AC$31,MATCH(F52,'Leak Repair Summary'!$V$22:$V$31),MATCH(E52,'Leak Repair Summary'!$W$19:$AC$19)+1))/(INDEX('Leak Repair Summary'!$V$22:$V$31,MATCH(F52,'Leak Repair Summary'!$V$22:$V$31)+1,1)-INDEX('Leak Repair Summary'!$V$22:$V$31,MATCH(F52,'Leak Repair Summary'!$V$22:$V$31),1))*(F52-INDEX('Leak Repair Summary'!$V$22:$V$31,MATCH(F52,'Leak Repair Summary'!$V$22:$V$31),1))+INDEX('Leak Repair Summary'!$W$22:$AC$31,MATCH(F52,'Leak Repair Summary'!$V$22:$V$31),MATCH(E52,'Leak Repair Summary'!$W$19:$AC$19)+1))-((INDEX('Leak Repair Summary'!$W$22:$AC$31,MATCH(F52,'Leak Repair Summary'!$V$22:$V$31)+1,MATCH(E52,'Leak Repair Summary'!$W$19:$AC$19))-INDEX('Leak Repair Summary'!$W$22:$AC$31,MATCH(F52,'Leak Repair Summary'!$V$22:$V$31),MATCH(E52,'Leak Repair Summary'!$W$19:$AC$19)))/(INDEX('Leak Repair Summary'!$V$22:$V$31,MATCH(F52,'Leak Repair Summary'!$V$22:$V$31)+1,1)-INDEX('Leak Repair Summary'!$V$22:$V$31,MATCH(F52,'Leak Repair Summary'!$V$22:$V$31),1))*(F52-INDEX('Leak Repair Summary'!$V$22:$V$31,MATCH(F52,'Leak Repair Summary'!$V$22:$V$31),1))+INDEX('Leak Repair Summary'!$W$22:$AC$31,MATCH(F52,'Leak Repair Summary'!$V$22:$V$31),MATCH(E52,'Leak Repair Summary'!$W$19:$AC$19))))/(INDEX('Leak Repair Summary'!$W$19:$AC$19,1,MATCH(E52,'Leak Repair Summary'!$W$19:$AC$19)+1)-INDEX('Leak Repair Summary'!$W$19:$AC$19,1,MATCH(E52,'Leak Repair Summary'!$W$19:$AC$19)))*(E52-INDEX('Leak Repair Summary'!$W$19:$AC$19,1,MATCH(E52,'Leak Repair Summary'!$W$19:$AC$19)))+((INDEX('Leak Repair Summary'!$W$22:$AC$31,MATCH(F52,'Leak Repair Summary'!$V$22:$V$31)+1,MATCH(E52,'Leak Repair Summary'!$W$19:$AC$19))-INDEX('Leak Repair Summary'!$W$22:$AC$31,MATCH(F52,'Leak Repair Summary'!$V$22:$V$31),MATCH(E52,'Leak Repair Summary'!$W$19:$AC$19)))/(INDEX('Leak Repair Summary'!$V$22:$V$31,MATCH(F52,'Leak Repair Summary'!$V$22:$V$31)+1,1)-INDEX('Leak Repair Summary'!$V$22:$V$31,MATCH(F52,'Leak Repair Summary'!$V$22:$V$31),1))*(F52-INDEX('Leak Repair Summary'!$V$22:$V$31,MATCH(F52,'Leak Repair Summary'!$V$22:$V$31),1))+INDEX('Leak Repair Summary'!$W$22:$AC$31,MATCH(F52,'Leak Repair Summary'!$V$22:$V$31),MATCH(E52,'Leak Repair Summary'!$W$19:$AC$19)))," "))</f>
        <v xml:space="preserve"> </v>
      </c>
      <c r="I52" s="173"/>
      <c r="J52" s="174"/>
      <c r="K52" s="151" t="str">
        <f t="shared" si="0"/>
        <v/>
      </c>
      <c r="L52" s="180"/>
      <c r="M52" s="152" t="str">
        <f t="shared" si="1"/>
        <v/>
      </c>
      <c r="N52" s="148"/>
    </row>
    <row r="53" spans="1:14">
      <c r="A53" s="149">
        <v>51</v>
      </c>
      <c r="B53" s="163"/>
      <c r="C53" s="164"/>
      <c r="D53" s="164"/>
      <c r="E53" s="165"/>
      <c r="F53" s="165"/>
      <c r="G53" s="165"/>
      <c r="H53" s="150" t="str">
        <f>IF(AND(G53&gt;0, E53&gt;0), G53, IF(AND(E53&gt;0, F53&gt;0),(((INDEX('Leak Repair Summary'!$W$22:$AC$31,MATCH(F53,'Leak Repair Summary'!$V$22:$V$31)+1,MATCH(E53,'Leak Repair Summary'!$W$19:$AC$19)+1)-INDEX('Leak Repair Summary'!$W$22:$AC$31,MATCH(F53,'Leak Repair Summary'!$V$22:$V$31),MATCH(E53,'Leak Repair Summary'!$W$19:$AC$19)+1))/(INDEX('Leak Repair Summary'!$V$22:$V$31,MATCH(F53,'Leak Repair Summary'!$V$22:$V$31)+1,1)-INDEX('Leak Repair Summary'!$V$22:$V$31,MATCH(F53,'Leak Repair Summary'!$V$22:$V$31),1))*(F53-INDEX('Leak Repair Summary'!$V$22:$V$31,MATCH(F53,'Leak Repair Summary'!$V$22:$V$31),1))+INDEX('Leak Repair Summary'!$W$22:$AC$31,MATCH(F53,'Leak Repair Summary'!$V$22:$V$31),MATCH(E53,'Leak Repair Summary'!$W$19:$AC$19)+1))-((INDEX('Leak Repair Summary'!$W$22:$AC$31,MATCH(F53,'Leak Repair Summary'!$V$22:$V$31)+1,MATCH(E53,'Leak Repair Summary'!$W$19:$AC$19))-INDEX('Leak Repair Summary'!$W$22:$AC$31,MATCH(F53,'Leak Repair Summary'!$V$22:$V$31),MATCH(E53,'Leak Repair Summary'!$W$19:$AC$19)))/(INDEX('Leak Repair Summary'!$V$22:$V$31,MATCH(F53,'Leak Repair Summary'!$V$22:$V$31)+1,1)-INDEX('Leak Repair Summary'!$V$22:$V$31,MATCH(F53,'Leak Repair Summary'!$V$22:$V$31),1))*(F53-INDEX('Leak Repair Summary'!$V$22:$V$31,MATCH(F53,'Leak Repair Summary'!$V$22:$V$31),1))+INDEX('Leak Repair Summary'!$W$22:$AC$31,MATCH(F53,'Leak Repair Summary'!$V$22:$V$31),MATCH(E53,'Leak Repair Summary'!$W$19:$AC$19))))/(INDEX('Leak Repair Summary'!$W$19:$AC$19,1,MATCH(E53,'Leak Repair Summary'!$W$19:$AC$19)+1)-INDEX('Leak Repair Summary'!$W$19:$AC$19,1,MATCH(E53,'Leak Repair Summary'!$W$19:$AC$19)))*(E53-INDEX('Leak Repair Summary'!$W$19:$AC$19,1,MATCH(E53,'Leak Repair Summary'!$W$19:$AC$19)))+((INDEX('Leak Repair Summary'!$W$22:$AC$31,MATCH(F53,'Leak Repair Summary'!$V$22:$V$31)+1,MATCH(E53,'Leak Repair Summary'!$W$19:$AC$19))-INDEX('Leak Repair Summary'!$W$22:$AC$31,MATCH(F53,'Leak Repair Summary'!$V$22:$V$31),MATCH(E53,'Leak Repair Summary'!$W$19:$AC$19)))/(INDEX('Leak Repair Summary'!$V$22:$V$31,MATCH(F53,'Leak Repair Summary'!$V$22:$V$31)+1,1)-INDEX('Leak Repair Summary'!$V$22:$V$31,MATCH(F53,'Leak Repair Summary'!$V$22:$V$31),1))*(F53-INDEX('Leak Repair Summary'!$V$22:$V$31,MATCH(F53,'Leak Repair Summary'!$V$22:$V$31),1))+INDEX('Leak Repair Summary'!$W$22:$AC$31,MATCH(F53,'Leak Repair Summary'!$V$22:$V$31),MATCH(E53,'Leak Repair Summary'!$W$19:$AC$19)))," "))</f>
        <v xml:space="preserve"> </v>
      </c>
      <c r="I53" s="173"/>
      <c r="J53" s="174"/>
      <c r="K53" s="151" t="str">
        <f t="shared" si="0"/>
        <v/>
      </c>
      <c r="L53" s="180"/>
      <c r="M53" s="152" t="str">
        <f t="shared" si="1"/>
        <v/>
      </c>
      <c r="N53" s="148"/>
    </row>
    <row r="54" spans="1:14">
      <c r="A54" s="149">
        <v>52</v>
      </c>
      <c r="B54" s="163"/>
      <c r="C54" s="164"/>
      <c r="D54" s="164"/>
      <c r="E54" s="165"/>
      <c r="F54" s="165"/>
      <c r="G54" s="165"/>
      <c r="H54" s="150" t="str">
        <f>IF(AND(G54&gt;0, E54&gt;0), G54, IF(AND(E54&gt;0, F54&gt;0),(((INDEX('Leak Repair Summary'!$W$22:$AC$31,MATCH(F54,'Leak Repair Summary'!$V$22:$V$31)+1,MATCH(E54,'Leak Repair Summary'!$W$19:$AC$19)+1)-INDEX('Leak Repair Summary'!$W$22:$AC$31,MATCH(F54,'Leak Repair Summary'!$V$22:$V$31),MATCH(E54,'Leak Repair Summary'!$W$19:$AC$19)+1))/(INDEX('Leak Repair Summary'!$V$22:$V$31,MATCH(F54,'Leak Repair Summary'!$V$22:$V$31)+1,1)-INDEX('Leak Repair Summary'!$V$22:$V$31,MATCH(F54,'Leak Repair Summary'!$V$22:$V$31),1))*(F54-INDEX('Leak Repair Summary'!$V$22:$V$31,MATCH(F54,'Leak Repair Summary'!$V$22:$V$31),1))+INDEX('Leak Repair Summary'!$W$22:$AC$31,MATCH(F54,'Leak Repair Summary'!$V$22:$V$31),MATCH(E54,'Leak Repair Summary'!$W$19:$AC$19)+1))-((INDEX('Leak Repair Summary'!$W$22:$AC$31,MATCH(F54,'Leak Repair Summary'!$V$22:$V$31)+1,MATCH(E54,'Leak Repair Summary'!$W$19:$AC$19))-INDEX('Leak Repair Summary'!$W$22:$AC$31,MATCH(F54,'Leak Repair Summary'!$V$22:$V$31),MATCH(E54,'Leak Repair Summary'!$W$19:$AC$19)))/(INDEX('Leak Repair Summary'!$V$22:$V$31,MATCH(F54,'Leak Repair Summary'!$V$22:$V$31)+1,1)-INDEX('Leak Repair Summary'!$V$22:$V$31,MATCH(F54,'Leak Repair Summary'!$V$22:$V$31),1))*(F54-INDEX('Leak Repair Summary'!$V$22:$V$31,MATCH(F54,'Leak Repair Summary'!$V$22:$V$31),1))+INDEX('Leak Repair Summary'!$W$22:$AC$31,MATCH(F54,'Leak Repair Summary'!$V$22:$V$31),MATCH(E54,'Leak Repair Summary'!$W$19:$AC$19))))/(INDEX('Leak Repair Summary'!$W$19:$AC$19,1,MATCH(E54,'Leak Repair Summary'!$W$19:$AC$19)+1)-INDEX('Leak Repair Summary'!$W$19:$AC$19,1,MATCH(E54,'Leak Repair Summary'!$W$19:$AC$19)))*(E54-INDEX('Leak Repair Summary'!$W$19:$AC$19,1,MATCH(E54,'Leak Repair Summary'!$W$19:$AC$19)))+((INDEX('Leak Repair Summary'!$W$22:$AC$31,MATCH(F54,'Leak Repair Summary'!$V$22:$V$31)+1,MATCH(E54,'Leak Repair Summary'!$W$19:$AC$19))-INDEX('Leak Repair Summary'!$W$22:$AC$31,MATCH(F54,'Leak Repair Summary'!$V$22:$V$31),MATCH(E54,'Leak Repair Summary'!$W$19:$AC$19)))/(INDEX('Leak Repair Summary'!$V$22:$V$31,MATCH(F54,'Leak Repair Summary'!$V$22:$V$31)+1,1)-INDEX('Leak Repair Summary'!$V$22:$V$31,MATCH(F54,'Leak Repair Summary'!$V$22:$V$31),1))*(F54-INDEX('Leak Repair Summary'!$V$22:$V$31,MATCH(F54,'Leak Repair Summary'!$V$22:$V$31),1))+INDEX('Leak Repair Summary'!$W$22:$AC$31,MATCH(F54,'Leak Repair Summary'!$V$22:$V$31),MATCH(E54,'Leak Repair Summary'!$W$19:$AC$19)))," "))</f>
        <v xml:space="preserve"> </v>
      </c>
      <c r="I54" s="173"/>
      <c r="J54" s="174"/>
      <c r="K54" s="151" t="str">
        <f t="shared" si="0"/>
        <v/>
      </c>
      <c r="L54" s="180"/>
      <c r="M54" s="152" t="str">
        <f t="shared" si="1"/>
        <v/>
      </c>
      <c r="N54" s="148"/>
    </row>
    <row r="55" spans="1:14">
      <c r="A55" s="149">
        <v>53</v>
      </c>
      <c r="B55" s="163"/>
      <c r="C55" s="164"/>
      <c r="D55" s="164"/>
      <c r="E55" s="165"/>
      <c r="F55" s="165"/>
      <c r="G55" s="165"/>
      <c r="H55" s="150" t="str">
        <f>IF(AND(G55&gt;0, E55&gt;0), G55, IF(AND(E55&gt;0, F55&gt;0),(((INDEX('Leak Repair Summary'!$W$22:$AC$31,MATCH(F55,'Leak Repair Summary'!$V$22:$V$31)+1,MATCH(E55,'Leak Repair Summary'!$W$19:$AC$19)+1)-INDEX('Leak Repair Summary'!$W$22:$AC$31,MATCH(F55,'Leak Repair Summary'!$V$22:$V$31),MATCH(E55,'Leak Repair Summary'!$W$19:$AC$19)+1))/(INDEX('Leak Repair Summary'!$V$22:$V$31,MATCH(F55,'Leak Repair Summary'!$V$22:$V$31)+1,1)-INDEX('Leak Repair Summary'!$V$22:$V$31,MATCH(F55,'Leak Repair Summary'!$V$22:$V$31),1))*(F55-INDEX('Leak Repair Summary'!$V$22:$V$31,MATCH(F55,'Leak Repair Summary'!$V$22:$V$31),1))+INDEX('Leak Repair Summary'!$W$22:$AC$31,MATCH(F55,'Leak Repair Summary'!$V$22:$V$31),MATCH(E55,'Leak Repair Summary'!$W$19:$AC$19)+1))-((INDEX('Leak Repair Summary'!$W$22:$AC$31,MATCH(F55,'Leak Repair Summary'!$V$22:$V$31)+1,MATCH(E55,'Leak Repair Summary'!$W$19:$AC$19))-INDEX('Leak Repair Summary'!$W$22:$AC$31,MATCH(F55,'Leak Repair Summary'!$V$22:$V$31),MATCH(E55,'Leak Repair Summary'!$W$19:$AC$19)))/(INDEX('Leak Repair Summary'!$V$22:$V$31,MATCH(F55,'Leak Repair Summary'!$V$22:$V$31)+1,1)-INDEX('Leak Repair Summary'!$V$22:$V$31,MATCH(F55,'Leak Repair Summary'!$V$22:$V$31),1))*(F55-INDEX('Leak Repair Summary'!$V$22:$V$31,MATCH(F55,'Leak Repair Summary'!$V$22:$V$31),1))+INDEX('Leak Repair Summary'!$W$22:$AC$31,MATCH(F55,'Leak Repair Summary'!$V$22:$V$31),MATCH(E55,'Leak Repair Summary'!$W$19:$AC$19))))/(INDEX('Leak Repair Summary'!$W$19:$AC$19,1,MATCH(E55,'Leak Repair Summary'!$W$19:$AC$19)+1)-INDEX('Leak Repair Summary'!$W$19:$AC$19,1,MATCH(E55,'Leak Repair Summary'!$W$19:$AC$19)))*(E55-INDEX('Leak Repair Summary'!$W$19:$AC$19,1,MATCH(E55,'Leak Repair Summary'!$W$19:$AC$19)))+((INDEX('Leak Repair Summary'!$W$22:$AC$31,MATCH(F55,'Leak Repair Summary'!$V$22:$V$31)+1,MATCH(E55,'Leak Repair Summary'!$W$19:$AC$19))-INDEX('Leak Repair Summary'!$W$22:$AC$31,MATCH(F55,'Leak Repair Summary'!$V$22:$V$31),MATCH(E55,'Leak Repair Summary'!$W$19:$AC$19)))/(INDEX('Leak Repair Summary'!$V$22:$V$31,MATCH(F55,'Leak Repair Summary'!$V$22:$V$31)+1,1)-INDEX('Leak Repair Summary'!$V$22:$V$31,MATCH(F55,'Leak Repair Summary'!$V$22:$V$31),1))*(F55-INDEX('Leak Repair Summary'!$V$22:$V$31,MATCH(F55,'Leak Repair Summary'!$V$22:$V$31),1))+INDEX('Leak Repair Summary'!$W$22:$AC$31,MATCH(F55,'Leak Repair Summary'!$V$22:$V$31),MATCH(E55,'Leak Repair Summary'!$W$19:$AC$19)))," "))</f>
        <v xml:space="preserve"> </v>
      </c>
      <c r="I55" s="173"/>
      <c r="J55" s="174"/>
      <c r="K55" s="151" t="str">
        <f t="shared" si="0"/>
        <v/>
      </c>
      <c r="L55" s="180"/>
      <c r="M55" s="152" t="str">
        <f t="shared" si="1"/>
        <v/>
      </c>
      <c r="N55" s="148"/>
    </row>
    <row r="56" spans="1:14">
      <c r="A56" s="149">
        <v>54</v>
      </c>
      <c r="B56" s="163"/>
      <c r="C56" s="164"/>
      <c r="D56" s="164"/>
      <c r="E56" s="165"/>
      <c r="F56" s="165"/>
      <c r="G56" s="165"/>
      <c r="H56" s="150" t="str">
        <f>IF(AND(G56&gt;0, E56&gt;0), G56, IF(AND(E56&gt;0, F56&gt;0),(((INDEX('Leak Repair Summary'!$W$22:$AC$31,MATCH(F56,'Leak Repair Summary'!$V$22:$V$31)+1,MATCH(E56,'Leak Repair Summary'!$W$19:$AC$19)+1)-INDEX('Leak Repair Summary'!$W$22:$AC$31,MATCH(F56,'Leak Repair Summary'!$V$22:$V$31),MATCH(E56,'Leak Repair Summary'!$W$19:$AC$19)+1))/(INDEX('Leak Repair Summary'!$V$22:$V$31,MATCH(F56,'Leak Repair Summary'!$V$22:$V$31)+1,1)-INDEX('Leak Repair Summary'!$V$22:$V$31,MATCH(F56,'Leak Repair Summary'!$V$22:$V$31),1))*(F56-INDEX('Leak Repair Summary'!$V$22:$V$31,MATCH(F56,'Leak Repair Summary'!$V$22:$V$31),1))+INDEX('Leak Repair Summary'!$W$22:$AC$31,MATCH(F56,'Leak Repair Summary'!$V$22:$V$31),MATCH(E56,'Leak Repair Summary'!$W$19:$AC$19)+1))-((INDEX('Leak Repair Summary'!$W$22:$AC$31,MATCH(F56,'Leak Repair Summary'!$V$22:$V$31)+1,MATCH(E56,'Leak Repair Summary'!$W$19:$AC$19))-INDEX('Leak Repair Summary'!$W$22:$AC$31,MATCH(F56,'Leak Repair Summary'!$V$22:$V$31),MATCH(E56,'Leak Repair Summary'!$W$19:$AC$19)))/(INDEX('Leak Repair Summary'!$V$22:$V$31,MATCH(F56,'Leak Repair Summary'!$V$22:$V$31)+1,1)-INDEX('Leak Repair Summary'!$V$22:$V$31,MATCH(F56,'Leak Repair Summary'!$V$22:$V$31),1))*(F56-INDEX('Leak Repair Summary'!$V$22:$V$31,MATCH(F56,'Leak Repair Summary'!$V$22:$V$31),1))+INDEX('Leak Repair Summary'!$W$22:$AC$31,MATCH(F56,'Leak Repair Summary'!$V$22:$V$31),MATCH(E56,'Leak Repair Summary'!$W$19:$AC$19))))/(INDEX('Leak Repair Summary'!$W$19:$AC$19,1,MATCH(E56,'Leak Repair Summary'!$W$19:$AC$19)+1)-INDEX('Leak Repair Summary'!$W$19:$AC$19,1,MATCH(E56,'Leak Repair Summary'!$W$19:$AC$19)))*(E56-INDEX('Leak Repair Summary'!$W$19:$AC$19,1,MATCH(E56,'Leak Repair Summary'!$W$19:$AC$19)))+((INDEX('Leak Repair Summary'!$W$22:$AC$31,MATCH(F56,'Leak Repair Summary'!$V$22:$V$31)+1,MATCH(E56,'Leak Repair Summary'!$W$19:$AC$19))-INDEX('Leak Repair Summary'!$W$22:$AC$31,MATCH(F56,'Leak Repair Summary'!$V$22:$V$31),MATCH(E56,'Leak Repair Summary'!$W$19:$AC$19)))/(INDEX('Leak Repair Summary'!$V$22:$V$31,MATCH(F56,'Leak Repair Summary'!$V$22:$V$31)+1,1)-INDEX('Leak Repair Summary'!$V$22:$V$31,MATCH(F56,'Leak Repair Summary'!$V$22:$V$31),1))*(F56-INDEX('Leak Repair Summary'!$V$22:$V$31,MATCH(F56,'Leak Repair Summary'!$V$22:$V$31),1))+INDEX('Leak Repair Summary'!$W$22:$AC$31,MATCH(F56,'Leak Repair Summary'!$V$22:$V$31),MATCH(E56,'Leak Repair Summary'!$W$19:$AC$19)))," "))</f>
        <v xml:space="preserve"> </v>
      </c>
      <c r="I56" s="173"/>
      <c r="J56" s="174"/>
      <c r="K56" s="151" t="str">
        <f t="shared" si="0"/>
        <v/>
      </c>
      <c r="L56" s="180"/>
      <c r="M56" s="152" t="str">
        <f t="shared" si="1"/>
        <v/>
      </c>
      <c r="N56" s="148"/>
    </row>
    <row r="57" spans="1:14">
      <c r="A57" s="149">
        <v>55</v>
      </c>
      <c r="B57" s="163"/>
      <c r="C57" s="164"/>
      <c r="D57" s="164"/>
      <c r="E57" s="165"/>
      <c r="F57" s="165"/>
      <c r="G57" s="165"/>
      <c r="H57" s="150" t="str">
        <f>IF(AND(G57&gt;0, E57&gt;0), G57, IF(AND(E57&gt;0, F57&gt;0),(((INDEX('Leak Repair Summary'!$W$22:$AC$31,MATCH(F57,'Leak Repair Summary'!$V$22:$V$31)+1,MATCH(E57,'Leak Repair Summary'!$W$19:$AC$19)+1)-INDEX('Leak Repair Summary'!$W$22:$AC$31,MATCH(F57,'Leak Repair Summary'!$V$22:$V$31),MATCH(E57,'Leak Repair Summary'!$W$19:$AC$19)+1))/(INDEX('Leak Repair Summary'!$V$22:$V$31,MATCH(F57,'Leak Repair Summary'!$V$22:$V$31)+1,1)-INDEX('Leak Repair Summary'!$V$22:$V$31,MATCH(F57,'Leak Repair Summary'!$V$22:$V$31),1))*(F57-INDEX('Leak Repair Summary'!$V$22:$V$31,MATCH(F57,'Leak Repair Summary'!$V$22:$V$31),1))+INDEX('Leak Repair Summary'!$W$22:$AC$31,MATCH(F57,'Leak Repair Summary'!$V$22:$V$31),MATCH(E57,'Leak Repair Summary'!$W$19:$AC$19)+1))-((INDEX('Leak Repair Summary'!$W$22:$AC$31,MATCH(F57,'Leak Repair Summary'!$V$22:$V$31)+1,MATCH(E57,'Leak Repair Summary'!$W$19:$AC$19))-INDEX('Leak Repair Summary'!$W$22:$AC$31,MATCH(F57,'Leak Repair Summary'!$V$22:$V$31),MATCH(E57,'Leak Repair Summary'!$W$19:$AC$19)))/(INDEX('Leak Repair Summary'!$V$22:$V$31,MATCH(F57,'Leak Repair Summary'!$V$22:$V$31)+1,1)-INDEX('Leak Repair Summary'!$V$22:$V$31,MATCH(F57,'Leak Repair Summary'!$V$22:$V$31),1))*(F57-INDEX('Leak Repair Summary'!$V$22:$V$31,MATCH(F57,'Leak Repair Summary'!$V$22:$V$31),1))+INDEX('Leak Repair Summary'!$W$22:$AC$31,MATCH(F57,'Leak Repair Summary'!$V$22:$V$31),MATCH(E57,'Leak Repair Summary'!$W$19:$AC$19))))/(INDEX('Leak Repair Summary'!$W$19:$AC$19,1,MATCH(E57,'Leak Repair Summary'!$W$19:$AC$19)+1)-INDEX('Leak Repair Summary'!$W$19:$AC$19,1,MATCH(E57,'Leak Repair Summary'!$W$19:$AC$19)))*(E57-INDEX('Leak Repair Summary'!$W$19:$AC$19,1,MATCH(E57,'Leak Repair Summary'!$W$19:$AC$19)))+((INDEX('Leak Repair Summary'!$W$22:$AC$31,MATCH(F57,'Leak Repair Summary'!$V$22:$V$31)+1,MATCH(E57,'Leak Repair Summary'!$W$19:$AC$19))-INDEX('Leak Repair Summary'!$W$22:$AC$31,MATCH(F57,'Leak Repair Summary'!$V$22:$V$31),MATCH(E57,'Leak Repair Summary'!$W$19:$AC$19)))/(INDEX('Leak Repair Summary'!$V$22:$V$31,MATCH(F57,'Leak Repair Summary'!$V$22:$V$31)+1,1)-INDEX('Leak Repair Summary'!$V$22:$V$31,MATCH(F57,'Leak Repair Summary'!$V$22:$V$31),1))*(F57-INDEX('Leak Repair Summary'!$V$22:$V$31,MATCH(F57,'Leak Repair Summary'!$V$22:$V$31),1))+INDEX('Leak Repair Summary'!$W$22:$AC$31,MATCH(F57,'Leak Repair Summary'!$V$22:$V$31),MATCH(E57,'Leak Repair Summary'!$W$19:$AC$19)))," "))</f>
        <v xml:space="preserve"> </v>
      </c>
      <c r="I57" s="173"/>
      <c r="J57" s="174"/>
      <c r="K57" s="151" t="str">
        <f t="shared" si="0"/>
        <v/>
      </c>
      <c r="L57" s="180"/>
      <c r="M57" s="152" t="str">
        <f t="shared" si="1"/>
        <v/>
      </c>
      <c r="N57" s="148"/>
    </row>
    <row r="58" spans="1:14">
      <c r="A58" s="149">
        <v>56</v>
      </c>
      <c r="B58" s="163"/>
      <c r="C58" s="164"/>
      <c r="D58" s="164"/>
      <c r="E58" s="165"/>
      <c r="F58" s="165"/>
      <c r="G58" s="165"/>
      <c r="H58" s="150" t="str">
        <f>IF(AND(G58&gt;0, E58&gt;0), G58, IF(AND(E58&gt;0, F58&gt;0),(((INDEX('Leak Repair Summary'!$W$22:$AC$31,MATCH(F58,'Leak Repair Summary'!$V$22:$V$31)+1,MATCH(E58,'Leak Repair Summary'!$W$19:$AC$19)+1)-INDEX('Leak Repair Summary'!$W$22:$AC$31,MATCH(F58,'Leak Repair Summary'!$V$22:$V$31),MATCH(E58,'Leak Repair Summary'!$W$19:$AC$19)+1))/(INDEX('Leak Repair Summary'!$V$22:$V$31,MATCH(F58,'Leak Repair Summary'!$V$22:$V$31)+1,1)-INDEX('Leak Repair Summary'!$V$22:$V$31,MATCH(F58,'Leak Repair Summary'!$V$22:$V$31),1))*(F58-INDEX('Leak Repair Summary'!$V$22:$V$31,MATCH(F58,'Leak Repair Summary'!$V$22:$V$31),1))+INDEX('Leak Repair Summary'!$W$22:$AC$31,MATCH(F58,'Leak Repair Summary'!$V$22:$V$31),MATCH(E58,'Leak Repair Summary'!$W$19:$AC$19)+1))-((INDEX('Leak Repair Summary'!$W$22:$AC$31,MATCH(F58,'Leak Repair Summary'!$V$22:$V$31)+1,MATCH(E58,'Leak Repair Summary'!$W$19:$AC$19))-INDEX('Leak Repair Summary'!$W$22:$AC$31,MATCH(F58,'Leak Repair Summary'!$V$22:$V$31),MATCH(E58,'Leak Repair Summary'!$W$19:$AC$19)))/(INDEX('Leak Repair Summary'!$V$22:$V$31,MATCH(F58,'Leak Repair Summary'!$V$22:$V$31)+1,1)-INDEX('Leak Repair Summary'!$V$22:$V$31,MATCH(F58,'Leak Repair Summary'!$V$22:$V$31),1))*(F58-INDEX('Leak Repair Summary'!$V$22:$V$31,MATCH(F58,'Leak Repair Summary'!$V$22:$V$31),1))+INDEX('Leak Repair Summary'!$W$22:$AC$31,MATCH(F58,'Leak Repair Summary'!$V$22:$V$31),MATCH(E58,'Leak Repair Summary'!$W$19:$AC$19))))/(INDEX('Leak Repair Summary'!$W$19:$AC$19,1,MATCH(E58,'Leak Repair Summary'!$W$19:$AC$19)+1)-INDEX('Leak Repair Summary'!$W$19:$AC$19,1,MATCH(E58,'Leak Repair Summary'!$W$19:$AC$19)))*(E58-INDEX('Leak Repair Summary'!$W$19:$AC$19,1,MATCH(E58,'Leak Repair Summary'!$W$19:$AC$19)))+((INDEX('Leak Repair Summary'!$W$22:$AC$31,MATCH(F58,'Leak Repair Summary'!$V$22:$V$31)+1,MATCH(E58,'Leak Repair Summary'!$W$19:$AC$19))-INDEX('Leak Repair Summary'!$W$22:$AC$31,MATCH(F58,'Leak Repair Summary'!$V$22:$V$31),MATCH(E58,'Leak Repair Summary'!$W$19:$AC$19)))/(INDEX('Leak Repair Summary'!$V$22:$V$31,MATCH(F58,'Leak Repair Summary'!$V$22:$V$31)+1,1)-INDEX('Leak Repair Summary'!$V$22:$V$31,MATCH(F58,'Leak Repair Summary'!$V$22:$V$31),1))*(F58-INDEX('Leak Repair Summary'!$V$22:$V$31,MATCH(F58,'Leak Repair Summary'!$V$22:$V$31),1))+INDEX('Leak Repair Summary'!$W$22:$AC$31,MATCH(F58,'Leak Repair Summary'!$V$22:$V$31),MATCH(E58,'Leak Repair Summary'!$W$19:$AC$19)))," "))</f>
        <v xml:space="preserve"> </v>
      </c>
      <c r="I58" s="173"/>
      <c r="J58" s="174"/>
      <c r="K58" s="151" t="str">
        <f t="shared" si="0"/>
        <v/>
      </c>
      <c r="L58" s="180"/>
      <c r="M58" s="152" t="str">
        <f t="shared" si="1"/>
        <v/>
      </c>
      <c r="N58" s="148"/>
    </row>
    <row r="59" spans="1:14">
      <c r="A59" s="149">
        <v>57</v>
      </c>
      <c r="B59" s="163"/>
      <c r="C59" s="164"/>
      <c r="D59" s="164"/>
      <c r="E59" s="165"/>
      <c r="F59" s="165"/>
      <c r="G59" s="165"/>
      <c r="H59" s="150" t="str">
        <f>IF(AND(G59&gt;0, E59&gt;0), G59, IF(AND(E59&gt;0, F59&gt;0),(((INDEX('Leak Repair Summary'!$W$22:$AC$31,MATCH(F59,'Leak Repair Summary'!$V$22:$V$31)+1,MATCH(E59,'Leak Repair Summary'!$W$19:$AC$19)+1)-INDEX('Leak Repair Summary'!$W$22:$AC$31,MATCH(F59,'Leak Repair Summary'!$V$22:$V$31),MATCH(E59,'Leak Repair Summary'!$W$19:$AC$19)+1))/(INDEX('Leak Repair Summary'!$V$22:$V$31,MATCH(F59,'Leak Repair Summary'!$V$22:$V$31)+1,1)-INDEX('Leak Repair Summary'!$V$22:$V$31,MATCH(F59,'Leak Repair Summary'!$V$22:$V$31),1))*(F59-INDEX('Leak Repair Summary'!$V$22:$V$31,MATCH(F59,'Leak Repair Summary'!$V$22:$V$31),1))+INDEX('Leak Repair Summary'!$W$22:$AC$31,MATCH(F59,'Leak Repair Summary'!$V$22:$V$31),MATCH(E59,'Leak Repair Summary'!$W$19:$AC$19)+1))-((INDEX('Leak Repair Summary'!$W$22:$AC$31,MATCH(F59,'Leak Repair Summary'!$V$22:$V$31)+1,MATCH(E59,'Leak Repair Summary'!$W$19:$AC$19))-INDEX('Leak Repair Summary'!$W$22:$AC$31,MATCH(F59,'Leak Repair Summary'!$V$22:$V$31),MATCH(E59,'Leak Repair Summary'!$W$19:$AC$19)))/(INDEX('Leak Repair Summary'!$V$22:$V$31,MATCH(F59,'Leak Repair Summary'!$V$22:$V$31)+1,1)-INDEX('Leak Repair Summary'!$V$22:$V$31,MATCH(F59,'Leak Repair Summary'!$V$22:$V$31),1))*(F59-INDEX('Leak Repair Summary'!$V$22:$V$31,MATCH(F59,'Leak Repair Summary'!$V$22:$V$31),1))+INDEX('Leak Repair Summary'!$W$22:$AC$31,MATCH(F59,'Leak Repair Summary'!$V$22:$V$31),MATCH(E59,'Leak Repair Summary'!$W$19:$AC$19))))/(INDEX('Leak Repair Summary'!$W$19:$AC$19,1,MATCH(E59,'Leak Repair Summary'!$W$19:$AC$19)+1)-INDEX('Leak Repair Summary'!$W$19:$AC$19,1,MATCH(E59,'Leak Repair Summary'!$W$19:$AC$19)))*(E59-INDEX('Leak Repair Summary'!$W$19:$AC$19,1,MATCH(E59,'Leak Repair Summary'!$W$19:$AC$19)))+((INDEX('Leak Repair Summary'!$W$22:$AC$31,MATCH(F59,'Leak Repair Summary'!$V$22:$V$31)+1,MATCH(E59,'Leak Repair Summary'!$W$19:$AC$19))-INDEX('Leak Repair Summary'!$W$22:$AC$31,MATCH(F59,'Leak Repair Summary'!$V$22:$V$31),MATCH(E59,'Leak Repair Summary'!$W$19:$AC$19)))/(INDEX('Leak Repair Summary'!$V$22:$V$31,MATCH(F59,'Leak Repair Summary'!$V$22:$V$31)+1,1)-INDEX('Leak Repair Summary'!$V$22:$V$31,MATCH(F59,'Leak Repair Summary'!$V$22:$V$31),1))*(F59-INDEX('Leak Repair Summary'!$V$22:$V$31,MATCH(F59,'Leak Repair Summary'!$V$22:$V$31),1))+INDEX('Leak Repair Summary'!$W$22:$AC$31,MATCH(F59,'Leak Repair Summary'!$V$22:$V$31),MATCH(E59,'Leak Repair Summary'!$W$19:$AC$19)))," "))</f>
        <v xml:space="preserve"> </v>
      </c>
      <c r="I59" s="173"/>
      <c r="J59" s="174"/>
      <c r="K59" s="151" t="str">
        <f t="shared" si="0"/>
        <v/>
      </c>
      <c r="L59" s="180"/>
      <c r="M59" s="152" t="str">
        <f t="shared" si="1"/>
        <v/>
      </c>
      <c r="N59" s="148"/>
    </row>
    <row r="60" spans="1:14">
      <c r="A60" s="149">
        <v>58</v>
      </c>
      <c r="B60" s="163"/>
      <c r="C60" s="164"/>
      <c r="D60" s="164"/>
      <c r="E60" s="165"/>
      <c r="F60" s="165"/>
      <c r="G60" s="165"/>
      <c r="H60" s="150" t="str">
        <f>IF(AND(G60&gt;0, E60&gt;0), G60, IF(AND(E60&gt;0, F60&gt;0),(((INDEX('Leak Repair Summary'!$W$22:$AC$31,MATCH(F60,'Leak Repair Summary'!$V$22:$V$31)+1,MATCH(E60,'Leak Repair Summary'!$W$19:$AC$19)+1)-INDEX('Leak Repair Summary'!$W$22:$AC$31,MATCH(F60,'Leak Repair Summary'!$V$22:$V$31),MATCH(E60,'Leak Repair Summary'!$W$19:$AC$19)+1))/(INDEX('Leak Repair Summary'!$V$22:$V$31,MATCH(F60,'Leak Repair Summary'!$V$22:$V$31)+1,1)-INDEX('Leak Repair Summary'!$V$22:$V$31,MATCH(F60,'Leak Repair Summary'!$V$22:$V$31),1))*(F60-INDEX('Leak Repair Summary'!$V$22:$V$31,MATCH(F60,'Leak Repair Summary'!$V$22:$V$31),1))+INDEX('Leak Repair Summary'!$W$22:$AC$31,MATCH(F60,'Leak Repair Summary'!$V$22:$V$31),MATCH(E60,'Leak Repair Summary'!$W$19:$AC$19)+1))-((INDEX('Leak Repair Summary'!$W$22:$AC$31,MATCH(F60,'Leak Repair Summary'!$V$22:$V$31)+1,MATCH(E60,'Leak Repair Summary'!$W$19:$AC$19))-INDEX('Leak Repair Summary'!$W$22:$AC$31,MATCH(F60,'Leak Repair Summary'!$V$22:$V$31),MATCH(E60,'Leak Repair Summary'!$W$19:$AC$19)))/(INDEX('Leak Repair Summary'!$V$22:$V$31,MATCH(F60,'Leak Repair Summary'!$V$22:$V$31)+1,1)-INDEX('Leak Repair Summary'!$V$22:$V$31,MATCH(F60,'Leak Repair Summary'!$V$22:$V$31),1))*(F60-INDEX('Leak Repair Summary'!$V$22:$V$31,MATCH(F60,'Leak Repair Summary'!$V$22:$V$31),1))+INDEX('Leak Repair Summary'!$W$22:$AC$31,MATCH(F60,'Leak Repair Summary'!$V$22:$V$31),MATCH(E60,'Leak Repair Summary'!$W$19:$AC$19))))/(INDEX('Leak Repair Summary'!$W$19:$AC$19,1,MATCH(E60,'Leak Repair Summary'!$W$19:$AC$19)+1)-INDEX('Leak Repair Summary'!$W$19:$AC$19,1,MATCH(E60,'Leak Repair Summary'!$W$19:$AC$19)))*(E60-INDEX('Leak Repair Summary'!$W$19:$AC$19,1,MATCH(E60,'Leak Repair Summary'!$W$19:$AC$19)))+((INDEX('Leak Repair Summary'!$W$22:$AC$31,MATCH(F60,'Leak Repair Summary'!$V$22:$V$31)+1,MATCH(E60,'Leak Repair Summary'!$W$19:$AC$19))-INDEX('Leak Repair Summary'!$W$22:$AC$31,MATCH(F60,'Leak Repair Summary'!$V$22:$V$31),MATCH(E60,'Leak Repair Summary'!$W$19:$AC$19)))/(INDEX('Leak Repair Summary'!$V$22:$V$31,MATCH(F60,'Leak Repair Summary'!$V$22:$V$31)+1,1)-INDEX('Leak Repair Summary'!$V$22:$V$31,MATCH(F60,'Leak Repair Summary'!$V$22:$V$31),1))*(F60-INDEX('Leak Repair Summary'!$V$22:$V$31,MATCH(F60,'Leak Repair Summary'!$V$22:$V$31),1))+INDEX('Leak Repair Summary'!$W$22:$AC$31,MATCH(F60,'Leak Repair Summary'!$V$22:$V$31),MATCH(E60,'Leak Repair Summary'!$W$19:$AC$19)))," "))</f>
        <v xml:space="preserve"> </v>
      </c>
      <c r="I60" s="173"/>
      <c r="J60" s="174"/>
      <c r="K60" s="151" t="str">
        <f t="shared" si="0"/>
        <v/>
      </c>
      <c r="L60" s="180"/>
      <c r="M60" s="152" t="str">
        <f t="shared" si="1"/>
        <v/>
      </c>
      <c r="N60" s="148"/>
    </row>
    <row r="61" spans="1:14">
      <c r="A61" s="149">
        <v>59</v>
      </c>
      <c r="B61" s="163"/>
      <c r="C61" s="164"/>
      <c r="D61" s="164"/>
      <c r="E61" s="165"/>
      <c r="F61" s="165"/>
      <c r="G61" s="165"/>
      <c r="H61" s="150" t="str">
        <f>IF(AND(G61&gt;0, E61&gt;0), G61, IF(AND(E61&gt;0, F61&gt;0),(((INDEX('Leak Repair Summary'!$W$22:$AC$31,MATCH(F61,'Leak Repair Summary'!$V$22:$V$31)+1,MATCH(E61,'Leak Repair Summary'!$W$19:$AC$19)+1)-INDEX('Leak Repair Summary'!$W$22:$AC$31,MATCH(F61,'Leak Repair Summary'!$V$22:$V$31),MATCH(E61,'Leak Repair Summary'!$W$19:$AC$19)+1))/(INDEX('Leak Repair Summary'!$V$22:$V$31,MATCH(F61,'Leak Repair Summary'!$V$22:$V$31)+1,1)-INDEX('Leak Repair Summary'!$V$22:$V$31,MATCH(F61,'Leak Repair Summary'!$V$22:$V$31),1))*(F61-INDEX('Leak Repair Summary'!$V$22:$V$31,MATCH(F61,'Leak Repair Summary'!$V$22:$V$31),1))+INDEX('Leak Repair Summary'!$W$22:$AC$31,MATCH(F61,'Leak Repair Summary'!$V$22:$V$31),MATCH(E61,'Leak Repair Summary'!$W$19:$AC$19)+1))-((INDEX('Leak Repair Summary'!$W$22:$AC$31,MATCH(F61,'Leak Repair Summary'!$V$22:$V$31)+1,MATCH(E61,'Leak Repair Summary'!$W$19:$AC$19))-INDEX('Leak Repair Summary'!$W$22:$AC$31,MATCH(F61,'Leak Repair Summary'!$V$22:$V$31),MATCH(E61,'Leak Repair Summary'!$W$19:$AC$19)))/(INDEX('Leak Repair Summary'!$V$22:$V$31,MATCH(F61,'Leak Repair Summary'!$V$22:$V$31)+1,1)-INDEX('Leak Repair Summary'!$V$22:$V$31,MATCH(F61,'Leak Repair Summary'!$V$22:$V$31),1))*(F61-INDEX('Leak Repair Summary'!$V$22:$V$31,MATCH(F61,'Leak Repair Summary'!$V$22:$V$31),1))+INDEX('Leak Repair Summary'!$W$22:$AC$31,MATCH(F61,'Leak Repair Summary'!$V$22:$V$31),MATCH(E61,'Leak Repair Summary'!$W$19:$AC$19))))/(INDEX('Leak Repair Summary'!$W$19:$AC$19,1,MATCH(E61,'Leak Repair Summary'!$W$19:$AC$19)+1)-INDEX('Leak Repair Summary'!$W$19:$AC$19,1,MATCH(E61,'Leak Repair Summary'!$W$19:$AC$19)))*(E61-INDEX('Leak Repair Summary'!$W$19:$AC$19,1,MATCH(E61,'Leak Repair Summary'!$W$19:$AC$19)))+((INDEX('Leak Repair Summary'!$W$22:$AC$31,MATCH(F61,'Leak Repair Summary'!$V$22:$V$31)+1,MATCH(E61,'Leak Repair Summary'!$W$19:$AC$19))-INDEX('Leak Repair Summary'!$W$22:$AC$31,MATCH(F61,'Leak Repair Summary'!$V$22:$V$31),MATCH(E61,'Leak Repair Summary'!$W$19:$AC$19)))/(INDEX('Leak Repair Summary'!$V$22:$V$31,MATCH(F61,'Leak Repair Summary'!$V$22:$V$31)+1,1)-INDEX('Leak Repair Summary'!$V$22:$V$31,MATCH(F61,'Leak Repair Summary'!$V$22:$V$31),1))*(F61-INDEX('Leak Repair Summary'!$V$22:$V$31,MATCH(F61,'Leak Repair Summary'!$V$22:$V$31),1))+INDEX('Leak Repair Summary'!$W$22:$AC$31,MATCH(F61,'Leak Repair Summary'!$V$22:$V$31),MATCH(E61,'Leak Repair Summary'!$W$19:$AC$19)))," "))</f>
        <v xml:space="preserve"> </v>
      </c>
      <c r="I61" s="173"/>
      <c r="J61" s="174"/>
      <c r="K61" s="151" t="str">
        <f t="shared" si="0"/>
        <v/>
      </c>
      <c r="L61" s="180"/>
      <c r="M61" s="152" t="str">
        <f t="shared" si="1"/>
        <v/>
      </c>
      <c r="N61" s="148"/>
    </row>
    <row r="62" spans="1:14">
      <c r="A62" s="149">
        <v>60</v>
      </c>
      <c r="B62" s="163"/>
      <c r="C62" s="164"/>
      <c r="D62" s="164"/>
      <c r="E62" s="165"/>
      <c r="F62" s="165"/>
      <c r="G62" s="165"/>
      <c r="H62" s="150" t="str">
        <f>IF(AND(G62&gt;0, E62&gt;0), G62, IF(AND(E62&gt;0, F62&gt;0),(((INDEX('Leak Repair Summary'!$W$22:$AC$31,MATCH(F62,'Leak Repair Summary'!$V$22:$V$31)+1,MATCH(E62,'Leak Repair Summary'!$W$19:$AC$19)+1)-INDEX('Leak Repair Summary'!$W$22:$AC$31,MATCH(F62,'Leak Repair Summary'!$V$22:$V$31),MATCH(E62,'Leak Repair Summary'!$W$19:$AC$19)+1))/(INDEX('Leak Repair Summary'!$V$22:$V$31,MATCH(F62,'Leak Repair Summary'!$V$22:$V$31)+1,1)-INDEX('Leak Repair Summary'!$V$22:$V$31,MATCH(F62,'Leak Repair Summary'!$V$22:$V$31),1))*(F62-INDEX('Leak Repair Summary'!$V$22:$V$31,MATCH(F62,'Leak Repair Summary'!$V$22:$V$31),1))+INDEX('Leak Repair Summary'!$W$22:$AC$31,MATCH(F62,'Leak Repair Summary'!$V$22:$V$31),MATCH(E62,'Leak Repair Summary'!$W$19:$AC$19)+1))-((INDEX('Leak Repair Summary'!$W$22:$AC$31,MATCH(F62,'Leak Repair Summary'!$V$22:$V$31)+1,MATCH(E62,'Leak Repair Summary'!$W$19:$AC$19))-INDEX('Leak Repair Summary'!$W$22:$AC$31,MATCH(F62,'Leak Repair Summary'!$V$22:$V$31),MATCH(E62,'Leak Repair Summary'!$W$19:$AC$19)))/(INDEX('Leak Repair Summary'!$V$22:$V$31,MATCH(F62,'Leak Repair Summary'!$V$22:$V$31)+1,1)-INDEX('Leak Repair Summary'!$V$22:$V$31,MATCH(F62,'Leak Repair Summary'!$V$22:$V$31),1))*(F62-INDEX('Leak Repair Summary'!$V$22:$V$31,MATCH(F62,'Leak Repair Summary'!$V$22:$V$31),1))+INDEX('Leak Repair Summary'!$W$22:$AC$31,MATCH(F62,'Leak Repair Summary'!$V$22:$V$31),MATCH(E62,'Leak Repair Summary'!$W$19:$AC$19))))/(INDEX('Leak Repair Summary'!$W$19:$AC$19,1,MATCH(E62,'Leak Repair Summary'!$W$19:$AC$19)+1)-INDEX('Leak Repair Summary'!$W$19:$AC$19,1,MATCH(E62,'Leak Repair Summary'!$W$19:$AC$19)))*(E62-INDEX('Leak Repair Summary'!$W$19:$AC$19,1,MATCH(E62,'Leak Repair Summary'!$W$19:$AC$19)))+((INDEX('Leak Repair Summary'!$W$22:$AC$31,MATCH(F62,'Leak Repair Summary'!$V$22:$V$31)+1,MATCH(E62,'Leak Repair Summary'!$W$19:$AC$19))-INDEX('Leak Repair Summary'!$W$22:$AC$31,MATCH(F62,'Leak Repair Summary'!$V$22:$V$31),MATCH(E62,'Leak Repair Summary'!$W$19:$AC$19)))/(INDEX('Leak Repair Summary'!$V$22:$V$31,MATCH(F62,'Leak Repair Summary'!$V$22:$V$31)+1,1)-INDEX('Leak Repair Summary'!$V$22:$V$31,MATCH(F62,'Leak Repair Summary'!$V$22:$V$31),1))*(F62-INDEX('Leak Repair Summary'!$V$22:$V$31,MATCH(F62,'Leak Repair Summary'!$V$22:$V$31),1))+INDEX('Leak Repair Summary'!$W$22:$AC$31,MATCH(F62,'Leak Repair Summary'!$V$22:$V$31),MATCH(E62,'Leak Repair Summary'!$W$19:$AC$19)))," "))</f>
        <v xml:space="preserve"> </v>
      </c>
      <c r="I62" s="173"/>
      <c r="J62" s="174"/>
      <c r="K62" s="151" t="str">
        <f t="shared" si="0"/>
        <v/>
      </c>
      <c r="L62" s="180"/>
      <c r="M62" s="152" t="str">
        <f t="shared" si="1"/>
        <v/>
      </c>
      <c r="N62" s="148"/>
    </row>
    <row r="63" spans="1:14">
      <c r="A63" s="149">
        <v>61</v>
      </c>
      <c r="B63" s="163"/>
      <c r="C63" s="164"/>
      <c r="D63" s="164"/>
      <c r="E63" s="165"/>
      <c r="F63" s="165"/>
      <c r="G63" s="165"/>
      <c r="H63" s="150" t="str">
        <f>IF(AND(G63&gt;0, E63&gt;0), G63, IF(AND(E63&gt;0, F63&gt;0),(((INDEX('Leak Repair Summary'!$W$22:$AC$31,MATCH(F63,'Leak Repair Summary'!$V$22:$V$31)+1,MATCH(E63,'Leak Repair Summary'!$W$19:$AC$19)+1)-INDEX('Leak Repair Summary'!$W$22:$AC$31,MATCH(F63,'Leak Repair Summary'!$V$22:$V$31),MATCH(E63,'Leak Repair Summary'!$W$19:$AC$19)+1))/(INDEX('Leak Repair Summary'!$V$22:$V$31,MATCH(F63,'Leak Repair Summary'!$V$22:$V$31)+1,1)-INDEX('Leak Repair Summary'!$V$22:$V$31,MATCH(F63,'Leak Repair Summary'!$V$22:$V$31),1))*(F63-INDEX('Leak Repair Summary'!$V$22:$V$31,MATCH(F63,'Leak Repair Summary'!$V$22:$V$31),1))+INDEX('Leak Repair Summary'!$W$22:$AC$31,MATCH(F63,'Leak Repair Summary'!$V$22:$V$31),MATCH(E63,'Leak Repair Summary'!$W$19:$AC$19)+1))-((INDEX('Leak Repair Summary'!$W$22:$AC$31,MATCH(F63,'Leak Repair Summary'!$V$22:$V$31)+1,MATCH(E63,'Leak Repair Summary'!$W$19:$AC$19))-INDEX('Leak Repair Summary'!$W$22:$AC$31,MATCH(F63,'Leak Repair Summary'!$V$22:$V$31),MATCH(E63,'Leak Repair Summary'!$W$19:$AC$19)))/(INDEX('Leak Repair Summary'!$V$22:$V$31,MATCH(F63,'Leak Repair Summary'!$V$22:$V$31)+1,1)-INDEX('Leak Repair Summary'!$V$22:$V$31,MATCH(F63,'Leak Repair Summary'!$V$22:$V$31),1))*(F63-INDEX('Leak Repair Summary'!$V$22:$V$31,MATCH(F63,'Leak Repair Summary'!$V$22:$V$31),1))+INDEX('Leak Repair Summary'!$W$22:$AC$31,MATCH(F63,'Leak Repair Summary'!$V$22:$V$31),MATCH(E63,'Leak Repair Summary'!$W$19:$AC$19))))/(INDEX('Leak Repair Summary'!$W$19:$AC$19,1,MATCH(E63,'Leak Repair Summary'!$W$19:$AC$19)+1)-INDEX('Leak Repair Summary'!$W$19:$AC$19,1,MATCH(E63,'Leak Repair Summary'!$W$19:$AC$19)))*(E63-INDEX('Leak Repair Summary'!$W$19:$AC$19,1,MATCH(E63,'Leak Repair Summary'!$W$19:$AC$19)))+((INDEX('Leak Repair Summary'!$W$22:$AC$31,MATCH(F63,'Leak Repair Summary'!$V$22:$V$31)+1,MATCH(E63,'Leak Repair Summary'!$W$19:$AC$19))-INDEX('Leak Repair Summary'!$W$22:$AC$31,MATCH(F63,'Leak Repair Summary'!$V$22:$V$31),MATCH(E63,'Leak Repair Summary'!$W$19:$AC$19)))/(INDEX('Leak Repair Summary'!$V$22:$V$31,MATCH(F63,'Leak Repair Summary'!$V$22:$V$31)+1,1)-INDEX('Leak Repair Summary'!$V$22:$V$31,MATCH(F63,'Leak Repair Summary'!$V$22:$V$31),1))*(F63-INDEX('Leak Repair Summary'!$V$22:$V$31,MATCH(F63,'Leak Repair Summary'!$V$22:$V$31),1))+INDEX('Leak Repair Summary'!$W$22:$AC$31,MATCH(F63,'Leak Repair Summary'!$V$22:$V$31),MATCH(E63,'Leak Repair Summary'!$W$19:$AC$19)))," "))</f>
        <v xml:space="preserve"> </v>
      </c>
      <c r="I63" s="173"/>
      <c r="J63" s="174"/>
      <c r="K63" s="151" t="str">
        <f t="shared" si="0"/>
        <v/>
      </c>
      <c r="L63" s="180"/>
      <c r="M63" s="152" t="str">
        <f t="shared" si="1"/>
        <v/>
      </c>
      <c r="N63" s="148"/>
    </row>
    <row r="64" spans="1:14">
      <c r="A64" s="149">
        <v>62</v>
      </c>
      <c r="B64" s="163"/>
      <c r="C64" s="164"/>
      <c r="D64" s="164"/>
      <c r="E64" s="165"/>
      <c r="F64" s="165"/>
      <c r="G64" s="165"/>
      <c r="H64" s="150" t="str">
        <f>IF(AND(G64&gt;0, E64&gt;0), G64, IF(AND(E64&gt;0, F64&gt;0),(((INDEX('Leak Repair Summary'!$W$22:$AC$31,MATCH(F64,'Leak Repair Summary'!$V$22:$V$31)+1,MATCH(E64,'Leak Repair Summary'!$W$19:$AC$19)+1)-INDEX('Leak Repair Summary'!$W$22:$AC$31,MATCH(F64,'Leak Repair Summary'!$V$22:$V$31),MATCH(E64,'Leak Repair Summary'!$W$19:$AC$19)+1))/(INDEX('Leak Repair Summary'!$V$22:$V$31,MATCH(F64,'Leak Repair Summary'!$V$22:$V$31)+1,1)-INDEX('Leak Repair Summary'!$V$22:$V$31,MATCH(F64,'Leak Repair Summary'!$V$22:$V$31),1))*(F64-INDEX('Leak Repair Summary'!$V$22:$V$31,MATCH(F64,'Leak Repair Summary'!$V$22:$V$31),1))+INDEX('Leak Repair Summary'!$W$22:$AC$31,MATCH(F64,'Leak Repair Summary'!$V$22:$V$31),MATCH(E64,'Leak Repair Summary'!$W$19:$AC$19)+1))-((INDEX('Leak Repair Summary'!$W$22:$AC$31,MATCH(F64,'Leak Repair Summary'!$V$22:$V$31)+1,MATCH(E64,'Leak Repair Summary'!$W$19:$AC$19))-INDEX('Leak Repair Summary'!$W$22:$AC$31,MATCH(F64,'Leak Repair Summary'!$V$22:$V$31),MATCH(E64,'Leak Repair Summary'!$W$19:$AC$19)))/(INDEX('Leak Repair Summary'!$V$22:$V$31,MATCH(F64,'Leak Repair Summary'!$V$22:$V$31)+1,1)-INDEX('Leak Repair Summary'!$V$22:$V$31,MATCH(F64,'Leak Repair Summary'!$V$22:$V$31),1))*(F64-INDEX('Leak Repair Summary'!$V$22:$V$31,MATCH(F64,'Leak Repair Summary'!$V$22:$V$31),1))+INDEX('Leak Repair Summary'!$W$22:$AC$31,MATCH(F64,'Leak Repair Summary'!$V$22:$V$31),MATCH(E64,'Leak Repair Summary'!$W$19:$AC$19))))/(INDEX('Leak Repair Summary'!$W$19:$AC$19,1,MATCH(E64,'Leak Repair Summary'!$W$19:$AC$19)+1)-INDEX('Leak Repair Summary'!$W$19:$AC$19,1,MATCH(E64,'Leak Repair Summary'!$W$19:$AC$19)))*(E64-INDEX('Leak Repair Summary'!$W$19:$AC$19,1,MATCH(E64,'Leak Repair Summary'!$W$19:$AC$19)))+((INDEX('Leak Repair Summary'!$W$22:$AC$31,MATCH(F64,'Leak Repair Summary'!$V$22:$V$31)+1,MATCH(E64,'Leak Repair Summary'!$W$19:$AC$19))-INDEX('Leak Repair Summary'!$W$22:$AC$31,MATCH(F64,'Leak Repair Summary'!$V$22:$V$31),MATCH(E64,'Leak Repair Summary'!$W$19:$AC$19)))/(INDEX('Leak Repair Summary'!$V$22:$V$31,MATCH(F64,'Leak Repair Summary'!$V$22:$V$31)+1,1)-INDEX('Leak Repair Summary'!$V$22:$V$31,MATCH(F64,'Leak Repair Summary'!$V$22:$V$31),1))*(F64-INDEX('Leak Repair Summary'!$V$22:$V$31,MATCH(F64,'Leak Repair Summary'!$V$22:$V$31),1))+INDEX('Leak Repair Summary'!$W$22:$AC$31,MATCH(F64,'Leak Repair Summary'!$V$22:$V$31),MATCH(E64,'Leak Repair Summary'!$W$19:$AC$19)))," "))</f>
        <v xml:space="preserve"> </v>
      </c>
      <c r="I64" s="173"/>
      <c r="J64" s="174"/>
      <c r="K64" s="151" t="str">
        <f t="shared" si="0"/>
        <v/>
      </c>
      <c r="L64" s="180"/>
      <c r="M64" s="152" t="str">
        <f t="shared" si="1"/>
        <v/>
      </c>
      <c r="N64" s="148"/>
    </row>
    <row r="65" spans="1:14">
      <c r="A65" s="149">
        <v>63</v>
      </c>
      <c r="B65" s="163"/>
      <c r="C65" s="164"/>
      <c r="D65" s="164"/>
      <c r="E65" s="165"/>
      <c r="F65" s="165"/>
      <c r="G65" s="165"/>
      <c r="H65" s="150" t="str">
        <f>IF(AND(G65&gt;0, E65&gt;0), G65, IF(AND(E65&gt;0, F65&gt;0),(((INDEX('Leak Repair Summary'!$W$22:$AC$31,MATCH(F65,'Leak Repair Summary'!$V$22:$V$31)+1,MATCH(E65,'Leak Repair Summary'!$W$19:$AC$19)+1)-INDEX('Leak Repair Summary'!$W$22:$AC$31,MATCH(F65,'Leak Repair Summary'!$V$22:$V$31),MATCH(E65,'Leak Repair Summary'!$W$19:$AC$19)+1))/(INDEX('Leak Repair Summary'!$V$22:$V$31,MATCH(F65,'Leak Repair Summary'!$V$22:$V$31)+1,1)-INDEX('Leak Repair Summary'!$V$22:$V$31,MATCH(F65,'Leak Repair Summary'!$V$22:$V$31),1))*(F65-INDEX('Leak Repair Summary'!$V$22:$V$31,MATCH(F65,'Leak Repair Summary'!$V$22:$V$31),1))+INDEX('Leak Repair Summary'!$W$22:$AC$31,MATCH(F65,'Leak Repair Summary'!$V$22:$V$31),MATCH(E65,'Leak Repair Summary'!$W$19:$AC$19)+1))-((INDEX('Leak Repair Summary'!$W$22:$AC$31,MATCH(F65,'Leak Repair Summary'!$V$22:$V$31)+1,MATCH(E65,'Leak Repair Summary'!$W$19:$AC$19))-INDEX('Leak Repair Summary'!$W$22:$AC$31,MATCH(F65,'Leak Repair Summary'!$V$22:$V$31),MATCH(E65,'Leak Repair Summary'!$W$19:$AC$19)))/(INDEX('Leak Repair Summary'!$V$22:$V$31,MATCH(F65,'Leak Repair Summary'!$V$22:$V$31)+1,1)-INDEX('Leak Repair Summary'!$V$22:$V$31,MATCH(F65,'Leak Repair Summary'!$V$22:$V$31),1))*(F65-INDEX('Leak Repair Summary'!$V$22:$V$31,MATCH(F65,'Leak Repair Summary'!$V$22:$V$31),1))+INDEX('Leak Repair Summary'!$W$22:$AC$31,MATCH(F65,'Leak Repair Summary'!$V$22:$V$31),MATCH(E65,'Leak Repair Summary'!$W$19:$AC$19))))/(INDEX('Leak Repair Summary'!$W$19:$AC$19,1,MATCH(E65,'Leak Repair Summary'!$W$19:$AC$19)+1)-INDEX('Leak Repair Summary'!$W$19:$AC$19,1,MATCH(E65,'Leak Repair Summary'!$W$19:$AC$19)))*(E65-INDEX('Leak Repair Summary'!$W$19:$AC$19,1,MATCH(E65,'Leak Repair Summary'!$W$19:$AC$19)))+((INDEX('Leak Repair Summary'!$W$22:$AC$31,MATCH(F65,'Leak Repair Summary'!$V$22:$V$31)+1,MATCH(E65,'Leak Repair Summary'!$W$19:$AC$19))-INDEX('Leak Repair Summary'!$W$22:$AC$31,MATCH(F65,'Leak Repair Summary'!$V$22:$V$31),MATCH(E65,'Leak Repair Summary'!$W$19:$AC$19)))/(INDEX('Leak Repair Summary'!$V$22:$V$31,MATCH(F65,'Leak Repair Summary'!$V$22:$V$31)+1,1)-INDEX('Leak Repair Summary'!$V$22:$V$31,MATCH(F65,'Leak Repair Summary'!$V$22:$V$31),1))*(F65-INDEX('Leak Repair Summary'!$V$22:$V$31,MATCH(F65,'Leak Repair Summary'!$V$22:$V$31),1))+INDEX('Leak Repair Summary'!$W$22:$AC$31,MATCH(F65,'Leak Repair Summary'!$V$22:$V$31),MATCH(E65,'Leak Repair Summary'!$W$19:$AC$19)))," "))</f>
        <v xml:space="preserve"> </v>
      </c>
      <c r="I65" s="173"/>
      <c r="J65" s="174"/>
      <c r="K65" s="151" t="str">
        <f t="shared" si="0"/>
        <v/>
      </c>
      <c r="L65" s="180"/>
      <c r="M65" s="152" t="str">
        <f t="shared" si="1"/>
        <v/>
      </c>
      <c r="N65" s="148"/>
    </row>
    <row r="66" spans="1:14">
      <c r="A66" s="149">
        <v>64</v>
      </c>
      <c r="B66" s="163"/>
      <c r="C66" s="164"/>
      <c r="D66" s="164"/>
      <c r="E66" s="165"/>
      <c r="F66" s="165"/>
      <c r="G66" s="165"/>
      <c r="H66" s="150" t="str">
        <f>IF(AND(G66&gt;0, E66&gt;0), G66, IF(AND(E66&gt;0, F66&gt;0),(((INDEX('Leak Repair Summary'!$W$22:$AC$31,MATCH(F66,'Leak Repair Summary'!$V$22:$V$31)+1,MATCH(E66,'Leak Repair Summary'!$W$19:$AC$19)+1)-INDEX('Leak Repair Summary'!$W$22:$AC$31,MATCH(F66,'Leak Repair Summary'!$V$22:$V$31),MATCH(E66,'Leak Repair Summary'!$W$19:$AC$19)+1))/(INDEX('Leak Repair Summary'!$V$22:$V$31,MATCH(F66,'Leak Repair Summary'!$V$22:$V$31)+1,1)-INDEX('Leak Repair Summary'!$V$22:$V$31,MATCH(F66,'Leak Repair Summary'!$V$22:$V$31),1))*(F66-INDEX('Leak Repair Summary'!$V$22:$V$31,MATCH(F66,'Leak Repair Summary'!$V$22:$V$31),1))+INDEX('Leak Repair Summary'!$W$22:$AC$31,MATCH(F66,'Leak Repair Summary'!$V$22:$V$31),MATCH(E66,'Leak Repair Summary'!$W$19:$AC$19)+1))-((INDEX('Leak Repair Summary'!$W$22:$AC$31,MATCH(F66,'Leak Repair Summary'!$V$22:$V$31)+1,MATCH(E66,'Leak Repair Summary'!$W$19:$AC$19))-INDEX('Leak Repair Summary'!$W$22:$AC$31,MATCH(F66,'Leak Repair Summary'!$V$22:$V$31),MATCH(E66,'Leak Repair Summary'!$W$19:$AC$19)))/(INDEX('Leak Repair Summary'!$V$22:$V$31,MATCH(F66,'Leak Repair Summary'!$V$22:$V$31)+1,1)-INDEX('Leak Repair Summary'!$V$22:$V$31,MATCH(F66,'Leak Repair Summary'!$V$22:$V$31),1))*(F66-INDEX('Leak Repair Summary'!$V$22:$V$31,MATCH(F66,'Leak Repair Summary'!$V$22:$V$31),1))+INDEX('Leak Repair Summary'!$W$22:$AC$31,MATCH(F66,'Leak Repair Summary'!$V$22:$V$31),MATCH(E66,'Leak Repair Summary'!$W$19:$AC$19))))/(INDEX('Leak Repair Summary'!$W$19:$AC$19,1,MATCH(E66,'Leak Repair Summary'!$W$19:$AC$19)+1)-INDEX('Leak Repair Summary'!$W$19:$AC$19,1,MATCH(E66,'Leak Repair Summary'!$W$19:$AC$19)))*(E66-INDEX('Leak Repair Summary'!$W$19:$AC$19,1,MATCH(E66,'Leak Repair Summary'!$W$19:$AC$19)))+((INDEX('Leak Repair Summary'!$W$22:$AC$31,MATCH(F66,'Leak Repair Summary'!$V$22:$V$31)+1,MATCH(E66,'Leak Repair Summary'!$W$19:$AC$19))-INDEX('Leak Repair Summary'!$W$22:$AC$31,MATCH(F66,'Leak Repair Summary'!$V$22:$V$31),MATCH(E66,'Leak Repair Summary'!$W$19:$AC$19)))/(INDEX('Leak Repair Summary'!$V$22:$V$31,MATCH(F66,'Leak Repair Summary'!$V$22:$V$31)+1,1)-INDEX('Leak Repair Summary'!$V$22:$V$31,MATCH(F66,'Leak Repair Summary'!$V$22:$V$31),1))*(F66-INDEX('Leak Repair Summary'!$V$22:$V$31,MATCH(F66,'Leak Repair Summary'!$V$22:$V$31),1))+INDEX('Leak Repair Summary'!$W$22:$AC$31,MATCH(F66,'Leak Repair Summary'!$V$22:$V$31),MATCH(E66,'Leak Repair Summary'!$W$19:$AC$19)))," "))</f>
        <v xml:space="preserve"> </v>
      </c>
      <c r="I66" s="173"/>
      <c r="J66" s="174"/>
      <c r="K66" s="151" t="str">
        <f t="shared" si="0"/>
        <v/>
      </c>
      <c r="L66" s="180"/>
      <c r="M66" s="152" t="str">
        <f t="shared" si="1"/>
        <v/>
      </c>
      <c r="N66" s="148"/>
    </row>
    <row r="67" spans="1:14">
      <c r="A67" s="149">
        <v>65</v>
      </c>
      <c r="B67" s="163"/>
      <c r="C67" s="164"/>
      <c r="D67" s="164"/>
      <c r="E67" s="165"/>
      <c r="F67" s="165"/>
      <c r="G67" s="165"/>
      <c r="H67" s="150" t="str">
        <f>IF(AND(G67&gt;0, E67&gt;0), G67, IF(AND(E67&gt;0, F67&gt;0),(((INDEX('Leak Repair Summary'!$W$22:$AC$31,MATCH(F67,'Leak Repair Summary'!$V$22:$V$31)+1,MATCH(E67,'Leak Repair Summary'!$W$19:$AC$19)+1)-INDEX('Leak Repair Summary'!$W$22:$AC$31,MATCH(F67,'Leak Repair Summary'!$V$22:$V$31),MATCH(E67,'Leak Repair Summary'!$W$19:$AC$19)+1))/(INDEX('Leak Repair Summary'!$V$22:$V$31,MATCH(F67,'Leak Repair Summary'!$V$22:$V$31)+1,1)-INDEX('Leak Repair Summary'!$V$22:$V$31,MATCH(F67,'Leak Repair Summary'!$V$22:$V$31),1))*(F67-INDEX('Leak Repair Summary'!$V$22:$V$31,MATCH(F67,'Leak Repair Summary'!$V$22:$V$31),1))+INDEX('Leak Repair Summary'!$W$22:$AC$31,MATCH(F67,'Leak Repair Summary'!$V$22:$V$31),MATCH(E67,'Leak Repair Summary'!$W$19:$AC$19)+1))-((INDEX('Leak Repair Summary'!$W$22:$AC$31,MATCH(F67,'Leak Repair Summary'!$V$22:$V$31)+1,MATCH(E67,'Leak Repair Summary'!$W$19:$AC$19))-INDEX('Leak Repair Summary'!$W$22:$AC$31,MATCH(F67,'Leak Repair Summary'!$V$22:$V$31),MATCH(E67,'Leak Repair Summary'!$W$19:$AC$19)))/(INDEX('Leak Repair Summary'!$V$22:$V$31,MATCH(F67,'Leak Repair Summary'!$V$22:$V$31)+1,1)-INDEX('Leak Repair Summary'!$V$22:$V$31,MATCH(F67,'Leak Repair Summary'!$V$22:$V$31),1))*(F67-INDEX('Leak Repair Summary'!$V$22:$V$31,MATCH(F67,'Leak Repair Summary'!$V$22:$V$31),1))+INDEX('Leak Repair Summary'!$W$22:$AC$31,MATCH(F67,'Leak Repair Summary'!$V$22:$V$31),MATCH(E67,'Leak Repair Summary'!$W$19:$AC$19))))/(INDEX('Leak Repair Summary'!$W$19:$AC$19,1,MATCH(E67,'Leak Repair Summary'!$W$19:$AC$19)+1)-INDEX('Leak Repair Summary'!$W$19:$AC$19,1,MATCH(E67,'Leak Repair Summary'!$W$19:$AC$19)))*(E67-INDEX('Leak Repair Summary'!$W$19:$AC$19,1,MATCH(E67,'Leak Repair Summary'!$W$19:$AC$19)))+((INDEX('Leak Repair Summary'!$W$22:$AC$31,MATCH(F67,'Leak Repair Summary'!$V$22:$V$31)+1,MATCH(E67,'Leak Repair Summary'!$W$19:$AC$19))-INDEX('Leak Repair Summary'!$W$22:$AC$31,MATCH(F67,'Leak Repair Summary'!$V$22:$V$31),MATCH(E67,'Leak Repair Summary'!$W$19:$AC$19)))/(INDEX('Leak Repair Summary'!$V$22:$V$31,MATCH(F67,'Leak Repair Summary'!$V$22:$V$31)+1,1)-INDEX('Leak Repair Summary'!$V$22:$V$31,MATCH(F67,'Leak Repair Summary'!$V$22:$V$31),1))*(F67-INDEX('Leak Repair Summary'!$V$22:$V$31,MATCH(F67,'Leak Repair Summary'!$V$22:$V$31),1))+INDEX('Leak Repair Summary'!$W$22:$AC$31,MATCH(F67,'Leak Repair Summary'!$V$22:$V$31),MATCH(E67,'Leak Repair Summary'!$W$19:$AC$19)))," "))</f>
        <v xml:space="preserve"> </v>
      </c>
      <c r="I67" s="173"/>
      <c r="J67" s="174"/>
      <c r="K67" s="151" t="str">
        <f t="shared" si="0"/>
        <v/>
      </c>
      <c r="L67" s="180"/>
      <c r="M67" s="152" t="str">
        <f t="shared" si="1"/>
        <v/>
      </c>
      <c r="N67" s="148"/>
    </row>
    <row r="68" spans="1:14">
      <c r="A68" s="149">
        <v>66</v>
      </c>
      <c r="B68" s="163"/>
      <c r="C68" s="164"/>
      <c r="D68" s="164"/>
      <c r="E68" s="165"/>
      <c r="F68" s="165"/>
      <c r="G68" s="165"/>
      <c r="H68" s="150" t="str">
        <f>IF(AND(G68&gt;0, E68&gt;0), G68, IF(AND(E68&gt;0, F68&gt;0),(((INDEX('Leak Repair Summary'!$W$22:$AC$31,MATCH(F68,'Leak Repair Summary'!$V$22:$V$31)+1,MATCH(E68,'Leak Repair Summary'!$W$19:$AC$19)+1)-INDEX('Leak Repair Summary'!$W$22:$AC$31,MATCH(F68,'Leak Repair Summary'!$V$22:$V$31),MATCH(E68,'Leak Repair Summary'!$W$19:$AC$19)+1))/(INDEX('Leak Repair Summary'!$V$22:$V$31,MATCH(F68,'Leak Repair Summary'!$V$22:$V$31)+1,1)-INDEX('Leak Repair Summary'!$V$22:$V$31,MATCH(F68,'Leak Repair Summary'!$V$22:$V$31),1))*(F68-INDEX('Leak Repair Summary'!$V$22:$V$31,MATCH(F68,'Leak Repair Summary'!$V$22:$V$31),1))+INDEX('Leak Repair Summary'!$W$22:$AC$31,MATCH(F68,'Leak Repair Summary'!$V$22:$V$31),MATCH(E68,'Leak Repair Summary'!$W$19:$AC$19)+1))-((INDEX('Leak Repair Summary'!$W$22:$AC$31,MATCH(F68,'Leak Repair Summary'!$V$22:$V$31)+1,MATCH(E68,'Leak Repair Summary'!$W$19:$AC$19))-INDEX('Leak Repair Summary'!$W$22:$AC$31,MATCH(F68,'Leak Repair Summary'!$V$22:$V$31),MATCH(E68,'Leak Repair Summary'!$W$19:$AC$19)))/(INDEX('Leak Repair Summary'!$V$22:$V$31,MATCH(F68,'Leak Repair Summary'!$V$22:$V$31)+1,1)-INDEX('Leak Repair Summary'!$V$22:$V$31,MATCH(F68,'Leak Repair Summary'!$V$22:$V$31),1))*(F68-INDEX('Leak Repair Summary'!$V$22:$V$31,MATCH(F68,'Leak Repair Summary'!$V$22:$V$31),1))+INDEX('Leak Repair Summary'!$W$22:$AC$31,MATCH(F68,'Leak Repair Summary'!$V$22:$V$31),MATCH(E68,'Leak Repair Summary'!$W$19:$AC$19))))/(INDEX('Leak Repair Summary'!$W$19:$AC$19,1,MATCH(E68,'Leak Repair Summary'!$W$19:$AC$19)+1)-INDEX('Leak Repair Summary'!$W$19:$AC$19,1,MATCH(E68,'Leak Repair Summary'!$W$19:$AC$19)))*(E68-INDEX('Leak Repair Summary'!$W$19:$AC$19,1,MATCH(E68,'Leak Repair Summary'!$W$19:$AC$19)))+((INDEX('Leak Repair Summary'!$W$22:$AC$31,MATCH(F68,'Leak Repair Summary'!$V$22:$V$31)+1,MATCH(E68,'Leak Repair Summary'!$W$19:$AC$19))-INDEX('Leak Repair Summary'!$W$22:$AC$31,MATCH(F68,'Leak Repair Summary'!$V$22:$V$31),MATCH(E68,'Leak Repair Summary'!$W$19:$AC$19)))/(INDEX('Leak Repair Summary'!$V$22:$V$31,MATCH(F68,'Leak Repair Summary'!$V$22:$V$31)+1,1)-INDEX('Leak Repair Summary'!$V$22:$V$31,MATCH(F68,'Leak Repair Summary'!$V$22:$V$31),1))*(F68-INDEX('Leak Repair Summary'!$V$22:$V$31,MATCH(F68,'Leak Repair Summary'!$V$22:$V$31),1))+INDEX('Leak Repair Summary'!$W$22:$AC$31,MATCH(F68,'Leak Repair Summary'!$V$22:$V$31),MATCH(E68,'Leak Repair Summary'!$W$19:$AC$19)))," "))</f>
        <v xml:space="preserve"> </v>
      </c>
      <c r="I68" s="173"/>
      <c r="J68" s="174"/>
      <c r="K68" s="151" t="str">
        <f t="shared" ref="K68:K131" si="2">IF(J68=0,"",J68*$P$2)</f>
        <v/>
      </c>
      <c r="L68" s="180"/>
      <c r="M68" s="152" t="str">
        <f t="shared" ref="M68:M131" si="3">IFERROR(K68+L68,"")</f>
        <v/>
      </c>
      <c r="N68" s="148"/>
    </row>
    <row r="69" spans="1:14">
      <c r="A69" s="149">
        <v>67</v>
      </c>
      <c r="B69" s="163"/>
      <c r="C69" s="164"/>
      <c r="D69" s="164"/>
      <c r="E69" s="165"/>
      <c r="F69" s="165"/>
      <c r="G69" s="165"/>
      <c r="H69" s="150" t="str">
        <f>IF(AND(G69&gt;0, E69&gt;0), G69, IF(AND(E69&gt;0, F69&gt;0),(((INDEX('Leak Repair Summary'!$W$22:$AC$31,MATCH(F69,'Leak Repair Summary'!$V$22:$V$31)+1,MATCH(E69,'Leak Repair Summary'!$W$19:$AC$19)+1)-INDEX('Leak Repair Summary'!$W$22:$AC$31,MATCH(F69,'Leak Repair Summary'!$V$22:$V$31),MATCH(E69,'Leak Repair Summary'!$W$19:$AC$19)+1))/(INDEX('Leak Repair Summary'!$V$22:$V$31,MATCH(F69,'Leak Repair Summary'!$V$22:$V$31)+1,1)-INDEX('Leak Repair Summary'!$V$22:$V$31,MATCH(F69,'Leak Repair Summary'!$V$22:$V$31),1))*(F69-INDEX('Leak Repair Summary'!$V$22:$V$31,MATCH(F69,'Leak Repair Summary'!$V$22:$V$31),1))+INDEX('Leak Repair Summary'!$W$22:$AC$31,MATCH(F69,'Leak Repair Summary'!$V$22:$V$31),MATCH(E69,'Leak Repair Summary'!$W$19:$AC$19)+1))-((INDEX('Leak Repair Summary'!$W$22:$AC$31,MATCH(F69,'Leak Repair Summary'!$V$22:$V$31)+1,MATCH(E69,'Leak Repair Summary'!$W$19:$AC$19))-INDEX('Leak Repair Summary'!$W$22:$AC$31,MATCH(F69,'Leak Repair Summary'!$V$22:$V$31),MATCH(E69,'Leak Repair Summary'!$W$19:$AC$19)))/(INDEX('Leak Repair Summary'!$V$22:$V$31,MATCH(F69,'Leak Repair Summary'!$V$22:$V$31)+1,1)-INDEX('Leak Repair Summary'!$V$22:$V$31,MATCH(F69,'Leak Repair Summary'!$V$22:$V$31),1))*(F69-INDEX('Leak Repair Summary'!$V$22:$V$31,MATCH(F69,'Leak Repair Summary'!$V$22:$V$31),1))+INDEX('Leak Repair Summary'!$W$22:$AC$31,MATCH(F69,'Leak Repair Summary'!$V$22:$V$31),MATCH(E69,'Leak Repair Summary'!$W$19:$AC$19))))/(INDEX('Leak Repair Summary'!$W$19:$AC$19,1,MATCH(E69,'Leak Repair Summary'!$W$19:$AC$19)+1)-INDEX('Leak Repair Summary'!$W$19:$AC$19,1,MATCH(E69,'Leak Repair Summary'!$W$19:$AC$19)))*(E69-INDEX('Leak Repair Summary'!$W$19:$AC$19,1,MATCH(E69,'Leak Repair Summary'!$W$19:$AC$19)))+((INDEX('Leak Repair Summary'!$W$22:$AC$31,MATCH(F69,'Leak Repair Summary'!$V$22:$V$31)+1,MATCH(E69,'Leak Repair Summary'!$W$19:$AC$19))-INDEX('Leak Repair Summary'!$W$22:$AC$31,MATCH(F69,'Leak Repair Summary'!$V$22:$V$31),MATCH(E69,'Leak Repair Summary'!$W$19:$AC$19)))/(INDEX('Leak Repair Summary'!$V$22:$V$31,MATCH(F69,'Leak Repair Summary'!$V$22:$V$31)+1,1)-INDEX('Leak Repair Summary'!$V$22:$V$31,MATCH(F69,'Leak Repair Summary'!$V$22:$V$31),1))*(F69-INDEX('Leak Repair Summary'!$V$22:$V$31,MATCH(F69,'Leak Repair Summary'!$V$22:$V$31),1))+INDEX('Leak Repair Summary'!$W$22:$AC$31,MATCH(F69,'Leak Repair Summary'!$V$22:$V$31),MATCH(E69,'Leak Repair Summary'!$W$19:$AC$19)))," "))</f>
        <v xml:space="preserve"> </v>
      </c>
      <c r="I69" s="173"/>
      <c r="J69" s="174"/>
      <c r="K69" s="151" t="str">
        <f t="shared" si="2"/>
        <v/>
      </c>
      <c r="L69" s="180"/>
      <c r="M69" s="152" t="str">
        <f t="shared" si="3"/>
        <v/>
      </c>
      <c r="N69" s="148"/>
    </row>
    <row r="70" spans="1:14">
      <c r="A70" s="149">
        <v>68</v>
      </c>
      <c r="B70" s="163"/>
      <c r="C70" s="164"/>
      <c r="D70" s="164"/>
      <c r="E70" s="165"/>
      <c r="F70" s="165"/>
      <c r="G70" s="165"/>
      <c r="H70" s="150" t="str">
        <f>IF(AND(G70&gt;0, E70&gt;0), G70, IF(AND(E70&gt;0, F70&gt;0),(((INDEX('Leak Repair Summary'!$W$22:$AC$31,MATCH(F70,'Leak Repair Summary'!$V$22:$V$31)+1,MATCH(E70,'Leak Repair Summary'!$W$19:$AC$19)+1)-INDEX('Leak Repair Summary'!$W$22:$AC$31,MATCH(F70,'Leak Repair Summary'!$V$22:$V$31),MATCH(E70,'Leak Repair Summary'!$W$19:$AC$19)+1))/(INDEX('Leak Repair Summary'!$V$22:$V$31,MATCH(F70,'Leak Repair Summary'!$V$22:$V$31)+1,1)-INDEX('Leak Repair Summary'!$V$22:$V$31,MATCH(F70,'Leak Repair Summary'!$V$22:$V$31),1))*(F70-INDEX('Leak Repair Summary'!$V$22:$V$31,MATCH(F70,'Leak Repair Summary'!$V$22:$V$31),1))+INDEX('Leak Repair Summary'!$W$22:$AC$31,MATCH(F70,'Leak Repair Summary'!$V$22:$V$31),MATCH(E70,'Leak Repair Summary'!$W$19:$AC$19)+1))-((INDEX('Leak Repair Summary'!$W$22:$AC$31,MATCH(F70,'Leak Repair Summary'!$V$22:$V$31)+1,MATCH(E70,'Leak Repair Summary'!$W$19:$AC$19))-INDEX('Leak Repair Summary'!$W$22:$AC$31,MATCH(F70,'Leak Repair Summary'!$V$22:$V$31),MATCH(E70,'Leak Repair Summary'!$W$19:$AC$19)))/(INDEX('Leak Repair Summary'!$V$22:$V$31,MATCH(F70,'Leak Repair Summary'!$V$22:$V$31)+1,1)-INDEX('Leak Repair Summary'!$V$22:$V$31,MATCH(F70,'Leak Repair Summary'!$V$22:$V$31),1))*(F70-INDEX('Leak Repair Summary'!$V$22:$V$31,MATCH(F70,'Leak Repair Summary'!$V$22:$V$31),1))+INDEX('Leak Repair Summary'!$W$22:$AC$31,MATCH(F70,'Leak Repair Summary'!$V$22:$V$31),MATCH(E70,'Leak Repair Summary'!$W$19:$AC$19))))/(INDEX('Leak Repair Summary'!$W$19:$AC$19,1,MATCH(E70,'Leak Repair Summary'!$W$19:$AC$19)+1)-INDEX('Leak Repair Summary'!$W$19:$AC$19,1,MATCH(E70,'Leak Repair Summary'!$W$19:$AC$19)))*(E70-INDEX('Leak Repair Summary'!$W$19:$AC$19,1,MATCH(E70,'Leak Repair Summary'!$W$19:$AC$19)))+((INDEX('Leak Repair Summary'!$W$22:$AC$31,MATCH(F70,'Leak Repair Summary'!$V$22:$V$31)+1,MATCH(E70,'Leak Repair Summary'!$W$19:$AC$19))-INDEX('Leak Repair Summary'!$W$22:$AC$31,MATCH(F70,'Leak Repair Summary'!$V$22:$V$31),MATCH(E70,'Leak Repair Summary'!$W$19:$AC$19)))/(INDEX('Leak Repair Summary'!$V$22:$V$31,MATCH(F70,'Leak Repair Summary'!$V$22:$V$31)+1,1)-INDEX('Leak Repair Summary'!$V$22:$V$31,MATCH(F70,'Leak Repair Summary'!$V$22:$V$31),1))*(F70-INDEX('Leak Repair Summary'!$V$22:$V$31,MATCH(F70,'Leak Repair Summary'!$V$22:$V$31),1))+INDEX('Leak Repair Summary'!$W$22:$AC$31,MATCH(F70,'Leak Repair Summary'!$V$22:$V$31),MATCH(E70,'Leak Repair Summary'!$W$19:$AC$19)))," "))</f>
        <v xml:space="preserve"> </v>
      </c>
      <c r="I70" s="173"/>
      <c r="J70" s="174"/>
      <c r="K70" s="151" t="str">
        <f t="shared" si="2"/>
        <v/>
      </c>
      <c r="L70" s="180"/>
      <c r="M70" s="152" t="str">
        <f t="shared" si="3"/>
        <v/>
      </c>
      <c r="N70" s="148"/>
    </row>
    <row r="71" spans="1:14">
      <c r="A71" s="149">
        <v>69</v>
      </c>
      <c r="B71" s="163"/>
      <c r="C71" s="164"/>
      <c r="D71" s="164"/>
      <c r="E71" s="165"/>
      <c r="F71" s="165"/>
      <c r="G71" s="165"/>
      <c r="H71" s="150" t="str">
        <f>IF(AND(G71&gt;0, E71&gt;0), G71, IF(AND(E71&gt;0, F71&gt;0),(((INDEX('Leak Repair Summary'!$W$22:$AC$31,MATCH(F71,'Leak Repair Summary'!$V$22:$V$31)+1,MATCH(E71,'Leak Repair Summary'!$W$19:$AC$19)+1)-INDEX('Leak Repair Summary'!$W$22:$AC$31,MATCH(F71,'Leak Repair Summary'!$V$22:$V$31),MATCH(E71,'Leak Repair Summary'!$W$19:$AC$19)+1))/(INDEX('Leak Repair Summary'!$V$22:$V$31,MATCH(F71,'Leak Repair Summary'!$V$22:$V$31)+1,1)-INDEX('Leak Repair Summary'!$V$22:$V$31,MATCH(F71,'Leak Repair Summary'!$V$22:$V$31),1))*(F71-INDEX('Leak Repair Summary'!$V$22:$V$31,MATCH(F71,'Leak Repair Summary'!$V$22:$V$31),1))+INDEX('Leak Repair Summary'!$W$22:$AC$31,MATCH(F71,'Leak Repair Summary'!$V$22:$V$31),MATCH(E71,'Leak Repair Summary'!$W$19:$AC$19)+1))-((INDEX('Leak Repair Summary'!$W$22:$AC$31,MATCH(F71,'Leak Repair Summary'!$V$22:$V$31)+1,MATCH(E71,'Leak Repair Summary'!$W$19:$AC$19))-INDEX('Leak Repair Summary'!$W$22:$AC$31,MATCH(F71,'Leak Repair Summary'!$V$22:$V$31),MATCH(E71,'Leak Repair Summary'!$W$19:$AC$19)))/(INDEX('Leak Repair Summary'!$V$22:$V$31,MATCH(F71,'Leak Repair Summary'!$V$22:$V$31)+1,1)-INDEX('Leak Repair Summary'!$V$22:$V$31,MATCH(F71,'Leak Repair Summary'!$V$22:$V$31),1))*(F71-INDEX('Leak Repair Summary'!$V$22:$V$31,MATCH(F71,'Leak Repair Summary'!$V$22:$V$31),1))+INDEX('Leak Repair Summary'!$W$22:$AC$31,MATCH(F71,'Leak Repair Summary'!$V$22:$V$31),MATCH(E71,'Leak Repair Summary'!$W$19:$AC$19))))/(INDEX('Leak Repair Summary'!$W$19:$AC$19,1,MATCH(E71,'Leak Repair Summary'!$W$19:$AC$19)+1)-INDEX('Leak Repair Summary'!$W$19:$AC$19,1,MATCH(E71,'Leak Repair Summary'!$W$19:$AC$19)))*(E71-INDEX('Leak Repair Summary'!$W$19:$AC$19,1,MATCH(E71,'Leak Repair Summary'!$W$19:$AC$19)))+((INDEX('Leak Repair Summary'!$W$22:$AC$31,MATCH(F71,'Leak Repair Summary'!$V$22:$V$31)+1,MATCH(E71,'Leak Repair Summary'!$W$19:$AC$19))-INDEX('Leak Repair Summary'!$W$22:$AC$31,MATCH(F71,'Leak Repair Summary'!$V$22:$V$31),MATCH(E71,'Leak Repair Summary'!$W$19:$AC$19)))/(INDEX('Leak Repair Summary'!$V$22:$V$31,MATCH(F71,'Leak Repair Summary'!$V$22:$V$31)+1,1)-INDEX('Leak Repair Summary'!$V$22:$V$31,MATCH(F71,'Leak Repair Summary'!$V$22:$V$31),1))*(F71-INDEX('Leak Repair Summary'!$V$22:$V$31,MATCH(F71,'Leak Repair Summary'!$V$22:$V$31),1))+INDEX('Leak Repair Summary'!$W$22:$AC$31,MATCH(F71,'Leak Repair Summary'!$V$22:$V$31),MATCH(E71,'Leak Repair Summary'!$W$19:$AC$19)))," "))</f>
        <v xml:space="preserve"> </v>
      </c>
      <c r="I71" s="173"/>
      <c r="J71" s="174"/>
      <c r="K71" s="151" t="str">
        <f t="shared" si="2"/>
        <v/>
      </c>
      <c r="L71" s="180"/>
      <c r="M71" s="152" t="str">
        <f t="shared" si="3"/>
        <v/>
      </c>
      <c r="N71" s="148"/>
    </row>
    <row r="72" spans="1:14">
      <c r="A72" s="149">
        <v>70</v>
      </c>
      <c r="B72" s="163"/>
      <c r="C72" s="164"/>
      <c r="D72" s="164"/>
      <c r="E72" s="165"/>
      <c r="F72" s="165"/>
      <c r="G72" s="165"/>
      <c r="H72" s="150" t="str">
        <f>IF(AND(G72&gt;0, E72&gt;0), G72, IF(AND(E72&gt;0, F72&gt;0),(((INDEX('Leak Repair Summary'!$W$22:$AC$31,MATCH(F72,'Leak Repair Summary'!$V$22:$V$31)+1,MATCH(E72,'Leak Repair Summary'!$W$19:$AC$19)+1)-INDEX('Leak Repair Summary'!$W$22:$AC$31,MATCH(F72,'Leak Repair Summary'!$V$22:$V$31),MATCH(E72,'Leak Repair Summary'!$W$19:$AC$19)+1))/(INDEX('Leak Repair Summary'!$V$22:$V$31,MATCH(F72,'Leak Repair Summary'!$V$22:$V$31)+1,1)-INDEX('Leak Repair Summary'!$V$22:$V$31,MATCH(F72,'Leak Repair Summary'!$V$22:$V$31),1))*(F72-INDEX('Leak Repair Summary'!$V$22:$V$31,MATCH(F72,'Leak Repair Summary'!$V$22:$V$31),1))+INDEX('Leak Repair Summary'!$W$22:$AC$31,MATCH(F72,'Leak Repair Summary'!$V$22:$V$31),MATCH(E72,'Leak Repair Summary'!$W$19:$AC$19)+1))-((INDEX('Leak Repair Summary'!$W$22:$AC$31,MATCH(F72,'Leak Repair Summary'!$V$22:$V$31)+1,MATCH(E72,'Leak Repair Summary'!$W$19:$AC$19))-INDEX('Leak Repair Summary'!$W$22:$AC$31,MATCH(F72,'Leak Repair Summary'!$V$22:$V$31),MATCH(E72,'Leak Repair Summary'!$W$19:$AC$19)))/(INDEX('Leak Repair Summary'!$V$22:$V$31,MATCH(F72,'Leak Repair Summary'!$V$22:$V$31)+1,1)-INDEX('Leak Repair Summary'!$V$22:$V$31,MATCH(F72,'Leak Repair Summary'!$V$22:$V$31),1))*(F72-INDEX('Leak Repair Summary'!$V$22:$V$31,MATCH(F72,'Leak Repair Summary'!$V$22:$V$31),1))+INDEX('Leak Repair Summary'!$W$22:$AC$31,MATCH(F72,'Leak Repair Summary'!$V$22:$V$31),MATCH(E72,'Leak Repair Summary'!$W$19:$AC$19))))/(INDEX('Leak Repair Summary'!$W$19:$AC$19,1,MATCH(E72,'Leak Repair Summary'!$W$19:$AC$19)+1)-INDEX('Leak Repair Summary'!$W$19:$AC$19,1,MATCH(E72,'Leak Repair Summary'!$W$19:$AC$19)))*(E72-INDEX('Leak Repair Summary'!$W$19:$AC$19,1,MATCH(E72,'Leak Repair Summary'!$W$19:$AC$19)))+((INDEX('Leak Repair Summary'!$W$22:$AC$31,MATCH(F72,'Leak Repair Summary'!$V$22:$V$31)+1,MATCH(E72,'Leak Repair Summary'!$W$19:$AC$19))-INDEX('Leak Repair Summary'!$W$22:$AC$31,MATCH(F72,'Leak Repair Summary'!$V$22:$V$31),MATCH(E72,'Leak Repair Summary'!$W$19:$AC$19)))/(INDEX('Leak Repair Summary'!$V$22:$V$31,MATCH(F72,'Leak Repair Summary'!$V$22:$V$31)+1,1)-INDEX('Leak Repair Summary'!$V$22:$V$31,MATCH(F72,'Leak Repair Summary'!$V$22:$V$31),1))*(F72-INDEX('Leak Repair Summary'!$V$22:$V$31,MATCH(F72,'Leak Repair Summary'!$V$22:$V$31),1))+INDEX('Leak Repair Summary'!$W$22:$AC$31,MATCH(F72,'Leak Repair Summary'!$V$22:$V$31),MATCH(E72,'Leak Repair Summary'!$W$19:$AC$19)))," "))</f>
        <v xml:space="preserve"> </v>
      </c>
      <c r="I72" s="173"/>
      <c r="J72" s="174"/>
      <c r="K72" s="151" t="str">
        <f t="shared" si="2"/>
        <v/>
      </c>
      <c r="L72" s="180"/>
      <c r="M72" s="152" t="str">
        <f t="shared" si="3"/>
        <v/>
      </c>
      <c r="N72" s="148"/>
    </row>
    <row r="73" spans="1:14">
      <c r="A73" s="149">
        <v>71</v>
      </c>
      <c r="B73" s="163"/>
      <c r="C73" s="164"/>
      <c r="D73" s="164"/>
      <c r="E73" s="165"/>
      <c r="F73" s="165"/>
      <c r="G73" s="165"/>
      <c r="H73" s="150" t="str">
        <f>IF(AND(G73&gt;0, E73&gt;0), G73, IF(AND(E73&gt;0, F73&gt;0),(((INDEX('Leak Repair Summary'!$W$22:$AC$31,MATCH(F73,'Leak Repair Summary'!$V$22:$V$31)+1,MATCH(E73,'Leak Repair Summary'!$W$19:$AC$19)+1)-INDEX('Leak Repair Summary'!$W$22:$AC$31,MATCH(F73,'Leak Repair Summary'!$V$22:$V$31),MATCH(E73,'Leak Repair Summary'!$W$19:$AC$19)+1))/(INDEX('Leak Repair Summary'!$V$22:$V$31,MATCH(F73,'Leak Repair Summary'!$V$22:$V$31)+1,1)-INDEX('Leak Repair Summary'!$V$22:$V$31,MATCH(F73,'Leak Repair Summary'!$V$22:$V$31),1))*(F73-INDEX('Leak Repair Summary'!$V$22:$V$31,MATCH(F73,'Leak Repair Summary'!$V$22:$V$31),1))+INDEX('Leak Repair Summary'!$W$22:$AC$31,MATCH(F73,'Leak Repair Summary'!$V$22:$V$31),MATCH(E73,'Leak Repair Summary'!$W$19:$AC$19)+1))-((INDEX('Leak Repair Summary'!$W$22:$AC$31,MATCH(F73,'Leak Repair Summary'!$V$22:$V$31)+1,MATCH(E73,'Leak Repair Summary'!$W$19:$AC$19))-INDEX('Leak Repair Summary'!$W$22:$AC$31,MATCH(F73,'Leak Repair Summary'!$V$22:$V$31),MATCH(E73,'Leak Repair Summary'!$W$19:$AC$19)))/(INDEX('Leak Repair Summary'!$V$22:$V$31,MATCH(F73,'Leak Repair Summary'!$V$22:$V$31)+1,1)-INDEX('Leak Repair Summary'!$V$22:$V$31,MATCH(F73,'Leak Repair Summary'!$V$22:$V$31),1))*(F73-INDEX('Leak Repair Summary'!$V$22:$V$31,MATCH(F73,'Leak Repair Summary'!$V$22:$V$31),1))+INDEX('Leak Repair Summary'!$W$22:$AC$31,MATCH(F73,'Leak Repair Summary'!$V$22:$V$31),MATCH(E73,'Leak Repair Summary'!$W$19:$AC$19))))/(INDEX('Leak Repair Summary'!$W$19:$AC$19,1,MATCH(E73,'Leak Repair Summary'!$W$19:$AC$19)+1)-INDEX('Leak Repair Summary'!$W$19:$AC$19,1,MATCH(E73,'Leak Repair Summary'!$W$19:$AC$19)))*(E73-INDEX('Leak Repair Summary'!$W$19:$AC$19,1,MATCH(E73,'Leak Repair Summary'!$W$19:$AC$19)))+((INDEX('Leak Repair Summary'!$W$22:$AC$31,MATCH(F73,'Leak Repair Summary'!$V$22:$V$31)+1,MATCH(E73,'Leak Repair Summary'!$W$19:$AC$19))-INDEX('Leak Repair Summary'!$W$22:$AC$31,MATCH(F73,'Leak Repair Summary'!$V$22:$V$31),MATCH(E73,'Leak Repair Summary'!$W$19:$AC$19)))/(INDEX('Leak Repair Summary'!$V$22:$V$31,MATCH(F73,'Leak Repair Summary'!$V$22:$V$31)+1,1)-INDEX('Leak Repair Summary'!$V$22:$V$31,MATCH(F73,'Leak Repair Summary'!$V$22:$V$31),1))*(F73-INDEX('Leak Repair Summary'!$V$22:$V$31,MATCH(F73,'Leak Repair Summary'!$V$22:$V$31),1))+INDEX('Leak Repair Summary'!$W$22:$AC$31,MATCH(F73,'Leak Repair Summary'!$V$22:$V$31),MATCH(E73,'Leak Repair Summary'!$W$19:$AC$19)))," "))</f>
        <v xml:space="preserve"> </v>
      </c>
      <c r="I73" s="173"/>
      <c r="J73" s="174"/>
      <c r="K73" s="151" t="str">
        <f t="shared" si="2"/>
        <v/>
      </c>
      <c r="L73" s="180"/>
      <c r="M73" s="152" t="str">
        <f t="shared" si="3"/>
        <v/>
      </c>
      <c r="N73" s="148"/>
    </row>
    <row r="74" spans="1:14">
      <c r="A74" s="149">
        <v>72</v>
      </c>
      <c r="B74" s="163"/>
      <c r="C74" s="164"/>
      <c r="D74" s="164"/>
      <c r="E74" s="165"/>
      <c r="F74" s="165"/>
      <c r="G74" s="165"/>
      <c r="H74" s="150" t="str">
        <f>IF(AND(G74&gt;0, E74&gt;0), G74, IF(AND(E74&gt;0, F74&gt;0),(((INDEX('Leak Repair Summary'!$W$22:$AC$31,MATCH(F74,'Leak Repair Summary'!$V$22:$V$31)+1,MATCH(E74,'Leak Repair Summary'!$W$19:$AC$19)+1)-INDEX('Leak Repair Summary'!$W$22:$AC$31,MATCH(F74,'Leak Repair Summary'!$V$22:$V$31),MATCH(E74,'Leak Repair Summary'!$W$19:$AC$19)+1))/(INDEX('Leak Repair Summary'!$V$22:$V$31,MATCH(F74,'Leak Repair Summary'!$V$22:$V$31)+1,1)-INDEX('Leak Repair Summary'!$V$22:$V$31,MATCH(F74,'Leak Repair Summary'!$V$22:$V$31),1))*(F74-INDEX('Leak Repair Summary'!$V$22:$V$31,MATCH(F74,'Leak Repair Summary'!$V$22:$V$31),1))+INDEX('Leak Repair Summary'!$W$22:$AC$31,MATCH(F74,'Leak Repair Summary'!$V$22:$V$31),MATCH(E74,'Leak Repair Summary'!$W$19:$AC$19)+1))-((INDEX('Leak Repair Summary'!$W$22:$AC$31,MATCH(F74,'Leak Repair Summary'!$V$22:$V$31)+1,MATCH(E74,'Leak Repair Summary'!$W$19:$AC$19))-INDEX('Leak Repair Summary'!$W$22:$AC$31,MATCH(F74,'Leak Repair Summary'!$V$22:$V$31),MATCH(E74,'Leak Repair Summary'!$W$19:$AC$19)))/(INDEX('Leak Repair Summary'!$V$22:$V$31,MATCH(F74,'Leak Repair Summary'!$V$22:$V$31)+1,1)-INDEX('Leak Repair Summary'!$V$22:$V$31,MATCH(F74,'Leak Repair Summary'!$V$22:$V$31),1))*(F74-INDEX('Leak Repair Summary'!$V$22:$V$31,MATCH(F74,'Leak Repair Summary'!$V$22:$V$31),1))+INDEX('Leak Repair Summary'!$W$22:$AC$31,MATCH(F74,'Leak Repair Summary'!$V$22:$V$31),MATCH(E74,'Leak Repair Summary'!$W$19:$AC$19))))/(INDEX('Leak Repair Summary'!$W$19:$AC$19,1,MATCH(E74,'Leak Repair Summary'!$W$19:$AC$19)+1)-INDEX('Leak Repair Summary'!$W$19:$AC$19,1,MATCH(E74,'Leak Repair Summary'!$W$19:$AC$19)))*(E74-INDEX('Leak Repair Summary'!$W$19:$AC$19,1,MATCH(E74,'Leak Repair Summary'!$W$19:$AC$19)))+((INDEX('Leak Repair Summary'!$W$22:$AC$31,MATCH(F74,'Leak Repair Summary'!$V$22:$V$31)+1,MATCH(E74,'Leak Repair Summary'!$W$19:$AC$19))-INDEX('Leak Repair Summary'!$W$22:$AC$31,MATCH(F74,'Leak Repair Summary'!$V$22:$V$31),MATCH(E74,'Leak Repair Summary'!$W$19:$AC$19)))/(INDEX('Leak Repair Summary'!$V$22:$V$31,MATCH(F74,'Leak Repair Summary'!$V$22:$V$31)+1,1)-INDEX('Leak Repair Summary'!$V$22:$V$31,MATCH(F74,'Leak Repair Summary'!$V$22:$V$31),1))*(F74-INDEX('Leak Repair Summary'!$V$22:$V$31,MATCH(F74,'Leak Repair Summary'!$V$22:$V$31),1))+INDEX('Leak Repair Summary'!$W$22:$AC$31,MATCH(F74,'Leak Repair Summary'!$V$22:$V$31),MATCH(E74,'Leak Repair Summary'!$W$19:$AC$19)))," "))</f>
        <v xml:space="preserve"> </v>
      </c>
      <c r="I74" s="173"/>
      <c r="J74" s="174"/>
      <c r="K74" s="151" t="str">
        <f t="shared" si="2"/>
        <v/>
      </c>
      <c r="L74" s="180"/>
      <c r="M74" s="152" t="str">
        <f t="shared" si="3"/>
        <v/>
      </c>
      <c r="N74" s="148"/>
    </row>
    <row r="75" spans="1:14">
      <c r="A75" s="149">
        <v>73</v>
      </c>
      <c r="B75" s="163"/>
      <c r="C75" s="164"/>
      <c r="D75" s="164"/>
      <c r="E75" s="165"/>
      <c r="F75" s="165"/>
      <c r="G75" s="165"/>
      <c r="H75" s="150" t="str">
        <f>IF(AND(G75&gt;0, E75&gt;0), G75, IF(AND(E75&gt;0, F75&gt;0),(((INDEX('Leak Repair Summary'!$W$22:$AC$31,MATCH(F75,'Leak Repair Summary'!$V$22:$V$31)+1,MATCH(E75,'Leak Repair Summary'!$W$19:$AC$19)+1)-INDEX('Leak Repair Summary'!$W$22:$AC$31,MATCH(F75,'Leak Repair Summary'!$V$22:$V$31),MATCH(E75,'Leak Repair Summary'!$W$19:$AC$19)+1))/(INDEX('Leak Repair Summary'!$V$22:$V$31,MATCH(F75,'Leak Repair Summary'!$V$22:$V$31)+1,1)-INDEX('Leak Repair Summary'!$V$22:$V$31,MATCH(F75,'Leak Repair Summary'!$V$22:$V$31),1))*(F75-INDEX('Leak Repair Summary'!$V$22:$V$31,MATCH(F75,'Leak Repair Summary'!$V$22:$V$31),1))+INDEX('Leak Repair Summary'!$W$22:$AC$31,MATCH(F75,'Leak Repair Summary'!$V$22:$V$31),MATCH(E75,'Leak Repair Summary'!$W$19:$AC$19)+1))-((INDEX('Leak Repair Summary'!$W$22:$AC$31,MATCH(F75,'Leak Repair Summary'!$V$22:$V$31)+1,MATCH(E75,'Leak Repair Summary'!$W$19:$AC$19))-INDEX('Leak Repair Summary'!$W$22:$AC$31,MATCH(F75,'Leak Repair Summary'!$V$22:$V$31),MATCH(E75,'Leak Repair Summary'!$W$19:$AC$19)))/(INDEX('Leak Repair Summary'!$V$22:$V$31,MATCH(F75,'Leak Repair Summary'!$V$22:$V$31)+1,1)-INDEX('Leak Repair Summary'!$V$22:$V$31,MATCH(F75,'Leak Repair Summary'!$V$22:$V$31),1))*(F75-INDEX('Leak Repair Summary'!$V$22:$V$31,MATCH(F75,'Leak Repair Summary'!$V$22:$V$31),1))+INDEX('Leak Repair Summary'!$W$22:$AC$31,MATCH(F75,'Leak Repair Summary'!$V$22:$V$31),MATCH(E75,'Leak Repair Summary'!$W$19:$AC$19))))/(INDEX('Leak Repair Summary'!$W$19:$AC$19,1,MATCH(E75,'Leak Repair Summary'!$W$19:$AC$19)+1)-INDEX('Leak Repair Summary'!$W$19:$AC$19,1,MATCH(E75,'Leak Repair Summary'!$W$19:$AC$19)))*(E75-INDEX('Leak Repair Summary'!$W$19:$AC$19,1,MATCH(E75,'Leak Repair Summary'!$W$19:$AC$19)))+((INDEX('Leak Repair Summary'!$W$22:$AC$31,MATCH(F75,'Leak Repair Summary'!$V$22:$V$31)+1,MATCH(E75,'Leak Repair Summary'!$W$19:$AC$19))-INDEX('Leak Repair Summary'!$W$22:$AC$31,MATCH(F75,'Leak Repair Summary'!$V$22:$V$31),MATCH(E75,'Leak Repair Summary'!$W$19:$AC$19)))/(INDEX('Leak Repair Summary'!$V$22:$V$31,MATCH(F75,'Leak Repair Summary'!$V$22:$V$31)+1,1)-INDEX('Leak Repair Summary'!$V$22:$V$31,MATCH(F75,'Leak Repair Summary'!$V$22:$V$31),1))*(F75-INDEX('Leak Repair Summary'!$V$22:$V$31,MATCH(F75,'Leak Repair Summary'!$V$22:$V$31),1))+INDEX('Leak Repair Summary'!$W$22:$AC$31,MATCH(F75,'Leak Repair Summary'!$V$22:$V$31),MATCH(E75,'Leak Repair Summary'!$W$19:$AC$19)))," "))</f>
        <v xml:space="preserve"> </v>
      </c>
      <c r="I75" s="173"/>
      <c r="J75" s="174"/>
      <c r="K75" s="151" t="str">
        <f t="shared" si="2"/>
        <v/>
      </c>
      <c r="L75" s="180"/>
      <c r="M75" s="152" t="str">
        <f t="shared" si="3"/>
        <v/>
      </c>
      <c r="N75" s="148"/>
    </row>
    <row r="76" spans="1:14">
      <c r="A76" s="149">
        <v>74</v>
      </c>
      <c r="B76" s="163"/>
      <c r="C76" s="164"/>
      <c r="D76" s="164"/>
      <c r="E76" s="165"/>
      <c r="F76" s="165"/>
      <c r="G76" s="165"/>
      <c r="H76" s="150" t="str">
        <f>IF(AND(G76&gt;0, E76&gt;0), G76, IF(AND(E76&gt;0, F76&gt;0),(((INDEX('Leak Repair Summary'!$W$22:$AC$31,MATCH(F76,'Leak Repair Summary'!$V$22:$V$31)+1,MATCH(E76,'Leak Repair Summary'!$W$19:$AC$19)+1)-INDEX('Leak Repair Summary'!$W$22:$AC$31,MATCH(F76,'Leak Repair Summary'!$V$22:$V$31),MATCH(E76,'Leak Repair Summary'!$W$19:$AC$19)+1))/(INDEX('Leak Repair Summary'!$V$22:$V$31,MATCH(F76,'Leak Repair Summary'!$V$22:$V$31)+1,1)-INDEX('Leak Repair Summary'!$V$22:$V$31,MATCH(F76,'Leak Repair Summary'!$V$22:$V$31),1))*(F76-INDEX('Leak Repair Summary'!$V$22:$V$31,MATCH(F76,'Leak Repair Summary'!$V$22:$V$31),1))+INDEX('Leak Repair Summary'!$W$22:$AC$31,MATCH(F76,'Leak Repair Summary'!$V$22:$V$31),MATCH(E76,'Leak Repair Summary'!$W$19:$AC$19)+1))-((INDEX('Leak Repair Summary'!$W$22:$AC$31,MATCH(F76,'Leak Repair Summary'!$V$22:$V$31)+1,MATCH(E76,'Leak Repair Summary'!$W$19:$AC$19))-INDEX('Leak Repair Summary'!$W$22:$AC$31,MATCH(F76,'Leak Repair Summary'!$V$22:$V$31),MATCH(E76,'Leak Repair Summary'!$W$19:$AC$19)))/(INDEX('Leak Repair Summary'!$V$22:$V$31,MATCH(F76,'Leak Repair Summary'!$V$22:$V$31)+1,1)-INDEX('Leak Repair Summary'!$V$22:$V$31,MATCH(F76,'Leak Repair Summary'!$V$22:$V$31),1))*(F76-INDEX('Leak Repair Summary'!$V$22:$V$31,MATCH(F76,'Leak Repair Summary'!$V$22:$V$31),1))+INDEX('Leak Repair Summary'!$W$22:$AC$31,MATCH(F76,'Leak Repair Summary'!$V$22:$V$31),MATCH(E76,'Leak Repair Summary'!$W$19:$AC$19))))/(INDEX('Leak Repair Summary'!$W$19:$AC$19,1,MATCH(E76,'Leak Repair Summary'!$W$19:$AC$19)+1)-INDEX('Leak Repair Summary'!$W$19:$AC$19,1,MATCH(E76,'Leak Repair Summary'!$W$19:$AC$19)))*(E76-INDEX('Leak Repair Summary'!$W$19:$AC$19,1,MATCH(E76,'Leak Repair Summary'!$W$19:$AC$19)))+((INDEX('Leak Repair Summary'!$W$22:$AC$31,MATCH(F76,'Leak Repair Summary'!$V$22:$V$31)+1,MATCH(E76,'Leak Repair Summary'!$W$19:$AC$19))-INDEX('Leak Repair Summary'!$W$22:$AC$31,MATCH(F76,'Leak Repair Summary'!$V$22:$V$31),MATCH(E76,'Leak Repair Summary'!$W$19:$AC$19)))/(INDEX('Leak Repair Summary'!$V$22:$V$31,MATCH(F76,'Leak Repair Summary'!$V$22:$V$31)+1,1)-INDEX('Leak Repair Summary'!$V$22:$V$31,MATCH(F76,'Leak Repair Summary'!$V$22:$V$31),1))*(F76-INDEX('Leak Repair Summary'!$V$22:$V$31,MATCH(F76,'Leak Repair Summary'!$V$22:$V$31),1))+INDEX('Leak Repair Summary'!$W$22:$AC$31,MATCH(F76,'Leak Repair Summary'!$V$22:$V$31),MATCH(E76,'Leak Repair Summary'!$W$19:$AC$19)))," "))</f>
        <v xml:space="preserve"> </v>
      </c>
      <c r="I76" s="173"/>
      <c r="J76" s="174"/>
      <c r="K76" s="151" t="str">
        <f t="shared" si="2"/>
        <v/>
      </c>
      <c r="L76" s="180"/>
      <c r="M76" s="152" t="str">
        <f t="shared" si="3"/>
        <v/>
      </c>
      <c r="N76" s="148"/>
    </row>
    <row r="77" spans="1:14">
      <c r="A77" s="149">
        <v>75</v>
      </c>
      <c r="B77" s="163"/>
      <c r="C77" s="164"/>
      <c r="D77" s="164"/>
      <c r="E77" s="165"/>
      <c r="F77" s="165"/>
      <c r="G77" s="165"/>
      <c r="H77" s="150" t="str">
        <f>IF(AND(G77&gt;0, E77&gt;0), G77, IF(AND(E77&gt;0, F77&gt;0),(((INDEX('Leak Repair Summary'!$W$22:$AC$31,MATCH(F77,'Leak Repair Summary'!$V$22:$V$31)+1,MATCH(E77,'Leak Repair Summary'!$W$19:$AC$19)+1)-INDEX('Leak Repair Summary'!$W$22:$AC$31,MATCH(F77,'Leak Repair Summary'!$V$22:$V$31),MATCH(E77,'Leak Repair Summary'!$W$19:$AC$19)+1))/(INDEX('Leak Repair Summary'!$V$22:$V$31,MATCH(F77,'Leak Repair Summary'!$V$22:$V$31)+1,1)-INDEX('Leak Repair Summary'!$V$22:$V$31,MATCH(F77,'Leak Repair Summary'!$V$22:$V$31),1))*(F77-INDEX('Leak Repair Summary'!$V$22:$V$31,MATCH(F77,'Leak Repair Summary'!$V$22:$V$31),1))+INDEX('Leak Repair Summary'!$W$22:$AC$31,MATCH(F77,'Leak Repair Summary'!$V$22:$V$31),MATCH(E77,'Leak Repair Summary'!$W$19:$AC$19)+1))-((INDEX('Leak Repair Summary'!$W$22:$AC$31,MATCH(F77,'Leak Repair Summary'!$V$22:$V$31)+1,MATCH(E77,'Leak Repair Summary'!$W$19:$AC$19))-INDEX('Leak Repair Summary'!$W$22:$AC$31,MATCH(F77,'Leak Repair Summary'!$V$22:$V$31),MATCH(E77,'Leak Repair Summary'!$W$19:$AC$19)))/(INDEX('Leak Repair Summary'!$V$22:$V$31,MATCH(F77,'Leak Repair Summary'!$V$22:$V$31)+1,1)-INDEX('Leak Repair Summary'!$V$22:$V$31,MATCH(F77,'Leak Repair Summary'!$V$22:$V$31),1))*(F77-INDEX('Leak Repair Summary'!$V$22:$V$31,MATCH(F77,'Leak Repair Summary'!$V$22:$V$31),1))+INDEX('Leak Repair Summary'!$W$22:$AC$31,MATCH(F77,'Leak Repair Summary'!$V$22:$V$31),MATCH(E77,'Leak Repair Summary'!$W$19:$AC$19))))/(INDEX('Leak Repair Summary'!$W$19:$AC$19,1,MATCH(E77,'Leak Repair Summary'!$W$19:$AC$19)+1)-INDEX('Leak Repair Summary'!$W$19:$AC$19,1,MATCH(E77,'Leak Repair Summary'!$W$19:$AC$19)))*(E77-INDEX('Leak Repair Summary'!$W$19:$AC$19,1,MATCH(E77,'Leak Repair Summary'!$W$19:$AC$19)))+((INDEX('Leak Repair Summary'!$W$22:$AC$31,MATCH(F77,'Leak Repair Summary'!$V$22:$V$31)+1,MATCH(E77,'Leak Repair Summary'!$W$19:$AC$19))-INDEX('Leak Repair Summary'!$W$22:$AC$31,MATCH(F77,'Leak Repair Summary'!$V$22:$V$31),MATCH(E77,'Leak Repair Summary'!$W$19:$AC$19)))/(INDEX('Leak Repair Summary'!$V$22:$V$31,MATCH(F77,'Leak Repair Summary'!$V$22:$V$31)+1,1)-INDEX('Leak Repair Summary'!$V$22:$V$31,MATCH(F77,'Leak Repair Summary'!$V$22:$V$31),1))*(F77-INDEX('Leak Repair Summary'!$V$22:$V$31,MATCH(F77,'Leak Repair Summary'!$V$22:$V$31),1))+INDEX('Leak Repair Summary'!$W$22:$AC$31,MATCH(F77,'Leak Repair Summary'!$V$22:$V$31),MATCH(E77,'Leak Repair Summary'!$W$19:$AC$19)))," "))</f>
        <v xml:space="preserve"> </v>
      </c>
      <c r="I77" s="173"/>
      <c r="J77" s="174"/>
      <c r="K77" s="151" t="str">
        <f t="shared" si="2"/>
        <v/>
      </c>
      <c r="L77" s="180"/>
      <c r="M77" s="152" t="str">
        <f t="shared" si="3"/>
        <v/>
      </c>
      <c r="N77" s="148"/>
    </row>
    <row r="78" spans="1:14">
      <c r="A78" s="149">
        <v>76</v>
      </c>
      <c r="B78" s="163"/>
      <c r="C78" s="164"/>
      <c r="D78" s="164"/>
      <c r="E78" s="165"/>
      <c r="F78" s="165"/>
      <c r="G78" s="165"/>
      <c r="H78" s="150" t="str">
        <f>IF(AND(G78&gt;0, E78&gt;0), G78, IF(AND(E78&gt;0, F78&gt;0),(((INDEX('Leak Repair Summary'!$W$22:$AC$31,MATCH(F78,'Leak Repair Summary'!$V$22:$V$31)+1,MATCH(E78,'Leak Repair Summary'!$W$19:$AC$19)+1)-INDEX('Leak Repair Summary'!$W$22:$AC$31,MATCH(F78,'Leak Repair Summary'!$V$22:$V$31),MATCH(E78,'Leak Repair Summary'!$W$19:$AC$19)+1))/(INDEX('Leak Repair Summary'!$V$22:$V$31,MATCH(F78,'Leak Repair Summary'!$V$22:$V$31)+1,1)-INDEX('Leak Repair Summary'!$V$22:$V$31,MATCH(F78,'Leak Repair Summary'!$V$22:$V$31),1))*(F78-INDEX('Leak Repair Summary'!$V$22:$V$31,MATCH(F78,'Leak Repair Summary'!$V$22:$V$31),1))+INDEX('Leak Repair Summary'!$W$22:$AC$31,MATCH(F78,'Leak Repair Summary'!$V$22:$V$31),MATCH(E78,'Leak Repair Summary'!$W$19:$AC$19)+1))-((INDEX('Leak Repair Summary'!$W$22:$AC$31,MATCH(F78,'Leak Repair Summary'!$V$22:$V$31)+1,MATCH(E78,'Leak Repair Summary'!$W$19:$AC$19))-INDEX('Leak Repair Summary'!$W$22:$AC$31,MATCH(F78,'Leak Repair Summary'!$V$22:$V$31),MATCH(E78,'Leak Repair Summary'!$W$19:$AC$19)))/(INDEX('Leak Repair Summary'!$V$22:$V$31,MATCH(F78,'Leak Repair Summary'!$V$22:$V$31)+1,1)-INDEX('Leak Repair Summary'!$V$22:$V$31,MATCH(F78,'Leak Repair Summary'!$V$22:$V$31),1))*(F78-INDEX('Leak Repair Summary'!$V$22:$V$31,MATCH(F78,'Leak Repair Summary'!$V$22:$V$31),1))+INDEX('Leak Repair Summary'!$W$22:$AC$31,MATCH(F78,'Leak Repair Summary'!$V$22:$V$31),MATCH(E78,'Leak Repair Summary'!$W$19:$AC$19))))/(INDEX('Leak Repair Summary'!$W$19:$AC$19,1,MATCH(E78,'Leak Repair Summary'!$W$19:$AC$19)+1)-INDEX('Leak Repair Summary'!$W$19:$AC$19,1,MATCH(E78,'Leak Repair Summary'!$W$19:$AC$19)))*(E78-INDEX('Leak Repair Summary'!$W$19:$AC$19,1,MATCH(E78,'Leak Repair Summary'!$W$19:$AC$19)))+((INDEX('Leak Repair Summary'!$W$22:$AC$31,MATCH(F78,'Leak Repair Summary'!$V$22:$V$31)+1,MATCH(E78,'Leak Repair Summary'!$W$19:$AC$19))-INDEX('Leak Repair Summary'!$W$22:$AC$31,MATCH(F78,'Leak Repair Summary'!$V$22:$V$31),MATCH(E78,'Leak Repair Summary'!$W$19:$AC$19)))/(INDEX('Leak Repair Summary'!$V$22:$V$31,MATCH(F78,'Leak Repair Summary'!$V$22:$V$31)+1,1)-INDEX('Leak Repair Summary'!$V$22:$V$31,MATCH(F78,'Leak Repair Summary'!$V$22:$V$31),1))*(F78-INDEX('Leak Repair Summary'!$V$22:$V$31,MATCH(F78,'Leak Repair Summary'!$V$22:$V$31),1))+INDEX('Leak Repair Summary'!$W$22:$AC$31,MATCH(F78,'Leak Repair Summary'!$V$22:$V$31),MATCH(E78,'Leak Repair Summary'!$W$19:$AC$19)))," "))</f>
        <v xml:space="preserve"> </v>
      </c>
      <c r="I78" s="173"/>
      <c r="J78" s="174"/>
      <c r="K78" s="151" t="str">
        <f t="shared" si="2"/>
        <v/>
      </c>
      <c r="L78" s="180"/>
      <c r="M78" s="152" t="str">
        <f t="shared" si="3"/>
        <v/>
      </c>
      <c r="N78" s="148"/>
    </row>
    <row r="79" spans="1:14">
      <c r="A79" s="149">
        <v>77</v>
      </c>
      <c r="B79" s="163"/>
      <c r="C79" s="164"/>
      <c r="D79" s="164"/>
      <c r="E79" s="165"/>
      <c r="F79" s="165"/>
      <c r="G79" s="165"/>
      <c r="H79" s="150" t="str">
        <f>IF(AND(G79&gt;0, E79&gt;0), G79, IF(AND(E79&gt;0, F79&gt;0),(((INDEX('Leak Repair Summary'!$W$22:$AC$31,MATCH(F79,'Leak Repair Summary'!$V$22:$V$31)+1,MATCH(E79,'Leak Repair Summary'!$W$19:$AC$19)+1)-INDEX('Leak Repair Summary'!$W$22:$AC$31,MATCH(F79,'Leak Repair Summary'!$V$22:$V$31),MATCH(E79,'Leak Repair Summary'!$W$19:$AC$19)+1))/(INDEX('Leak Repair Summary'!$V$22:$V$31,MATCH(F79,'Leak Repair Summary'!$V$22:$V$31)+1,1)-INDEX('Leak Repair Summary'!$V$22:$V$31,MATCH(F79,'Leak Repair Summary'!$V$22:$V$31),1))*(F79-INDEX('Leak Repair Summary'!$V$22:$V$31,MATCH(F79,'Leak Repair Summary'!$V$22:$V$31),1))+INDEX('Leak Repair Summary'!$W$22:$AC$31,MATCH(F79,'Leak Repair Summary'!$V$22:$V$31),MATCH(E79,'Leak Repair Summary'!$W$19:$AC$19)+1))-((INDEX('Leak Repair Summary'!$W$22:$AC$31,MATCH(F79,'Leak Repair Summary'!$V$22:$V$31)+1,MATCH(E79,'Leak Repair Summary'!$W$19:$AC$19))-INDEX('Leak Repair Summary'!$W$22:$AC$31,MATCH(F79,'Leak Repair Summary'!$V$22:$V$31),MATCH(E79,'Leak Repair Summary'!$W$19:$AC$19)))/(INDEX('Leak Repair Summary'!$V$22:$V$31,MATCH(F79,'Leak Repair Summary'!$V$22:$V$31)+1,1)-INDEX('Leak Repair Summary'!$V$22:$V$31,MATCH(F79,'Leak Repair Summary'!$V$22:$V$31),1))*(F79-INDEX('Leak Repair Summary'!$V$22:$V$31,MATCH(F79,'Leak Repair Summary'!$V$22:$V$31),1))+INDEX('Leak Repair Summary'!$W$22:$AC$31,MATCH(F79,'Leak Repair Summary'!$V$22:$V$31),MATCH(E79,'Leak Repair Summary'!$W$19:$AC$19))))/(INDEX('Leak Repair Summary'!$W$19:$AC$19,1,MATCH(E79,'Leak Repair Summary'!$W$19:$AC$19)+1)-INDEX('Leak Repair Summary'!$W$19:$AC$19,1,MATCH(E79,'Leak Repair Summary'!$W$19:$AC$19)))*(E79-INDEX('Leak Repair Summary'!$W$19:$AC$19,1,MATCH(E79,'Leak Repair Summary'!$W$19:$AC$19)))+((INDEX('Leak Repair Summary'!$W$22:$AC$31,MATCH(F79,'Leak Repair Summary'!$V$22:$V$31)+1,MATCH(E79,'Leak Repair Summary'!$W$19:$AC$19))-INDEX('Leak Repair Summary'!$W$22:$AC$31,MATCH(F79,'Leak Repair Summary'!$V$22:$V$31),MATCH(E79,'Leak Repair Summary'!$W$19:$AC$19)))/(INDEX('Leak Repair Summary'!$V$22:$V$31,MATCH(F79,'Leak Repair Summary'!$V$22:$V$31)+1,1)-INDEX('Leak Repair Summary'!$V$22:$V$31,MATCH(F79,'Leak Repair Summary'!$V$22:$V$31),1))*(F79-INDEX('Leak Repair Summary'!$V$22:$V$31,MATCH(F79,'Leak Repair Summary'!$V$22:$V$31),1))+INDEX('Leak Repair Summary'!$W$22:$AC$31,MATCH(F79,'Leak Repair Summary'!$V$22:$V$31),MATCH(E79,'Leak Repair Summary'!$W$19:$AC$19)))," "))</f>
        <v xml:space="preserve"> </v>
      </c>
      <c r="I79" s="173"/>
      <c r="J79" s="174"/>
      <c r="K79" s="151" t="str">
        <f t="shared" si="2"/>
        <v/>
      </c>
      <c r="L79" s="180"/>
      <c r="M79" s="152" t="str">
        <f t="shared" si="3"/>
        <v/>
      </c>
      <c r="N79" s="148"/>
    </row>
    <row r="80" spans="1:14">
      <c r="A80" s="149">
        <v>78</v>
      </c>
      <c r="B80" s="163"/>
      <c r="C80" s="164"/>
      <c r="D80" s="164"/>
      <c r="E80" s="165"/>
      <c r="F80" s="165"/>
      <c r="G80" s="165"/>
      <c r="H80" s="150" t="str">
        <f>IF(AND(G80&gt;0, E80&gt;0), G80, IF(AND(E80&gt;0, F80&gt;0),(((INDEX('Leak Repair Summary'!$W$22:$AC$31,MATCH(F80,'Leak Repair Summary'!$V$22:$V$31)+1,MATCH(E80,'Leak Repair Summary'!$W$19:$AC$19)+1)-INDEX('Leak Repair Summary'!$W$22:$AC$31,MATCH(F80,'Leak Repair Summary'!$V$22:$V$31),MATCH(E80,'Leak Repair Summary'!$W$19:$AC$19)+1))/(INDEX('Leak Repair Summary'!$V$22:$V$31,MATCH(F80,'Leak Repair Summary'!$V$22:$V$31)+1,1)-INDEX('Leak Repair Summary'!$V$22:$V$31,MATCH(F80,'Leak Repair Summary'!$V$22:$V$31),1))*(F80-INDEX('Leak Repair Summary'!$V$22:$V$31,MATCH(F80,'Leak Repair Summary'!$V$22:$V$31),1))+INDEX('Leak Repair Summary'!$W$22:$AC$31,MATCH(F80,'Leak Repair Summary'!$V$22:$V$31),MATCH(E80,'Leak Repair Summary'!$W$19:$AC$19)+1))-((INDEX('Leak Repair Summary'!$W$22:$AC$31,MATCH(F80,'Leak Repair Summary'!$V$22:$V$31)+1,MATCH(E80,'Leak Repair Summary'!$W$19:$AC$19))-INDEX('Leak Repair Summary'!$W$22:$AC$31,MATCH(F80,'Leak Repair Summary'!$V$22:$V$31),MATCH(E80,'Leak Repair Summary'!$W$19:$AC$19)))/(INDEX('Leak Repair Summary'!$V$22:$V$31,MATCH(F80,'Leak Repair Summary'!$V$22:$V$31)+1,1)-INDEX('Leak Repair Summary'!$V$22:$V$31,MATCH(F80,'Leak Repair Summary'!$V$22:$V$31),1))*(F80-INDEX('Leak Repair Summary'!$V$22:$V$31,MATCH(F80,'Leak Repair Summary'!$V$22:$V$31),1))+INDEX('Leak Repair Summary'!$W$22:$AC$31,MATCH(F80,'Leak Repair Summary'!$V$22:$V$31),MATCH(E80,'Leak Repair Summary'!$W$19:$AC$19))))/(INDEX('Leak Repair Summary'!$W$19:$AC$19,1,MATCH(E80,'Leak Repair Summary'!$W$19:$AC$19)+1)-INDEX('Leak Repair Summary'!$W$19:$AC$19,1,MATCH(E80,'Leak Repair Summary'!$W$19:$AC$19)))*(E80-INDEX('Leak Repair Summary'!$W$19:$AC$19,1,MATCH(E80,'Leak Repair Summary'!$W$19:$AC$19)))+((INDEX('Leak Repair Summary'!$W$22:$AC$31,MATCH(F80,'Leak Repair Summary'!$V$22:$V$31)+1,MATCH(E80,'Leak Repair Summary'!$W$19:$AC$19))-INDEX('Leak Repair Summary'!$W$22:$AC$31,MATCH(F80,'Leak Repair Summary'!$V$22:$V$31),MATCH(E80,'Leak Repair Summary'!$W$19:$AC$19)))/(INDEX('Leak Repair Summary'!$V$22:$V$31,MATCH(F80,'Leak Repair Summary'!$V$22:$V$31)+1,1)-INDEX('Leak Repair Summary'!$V$22:$V$31,MATCH(F80,'Leak Repair Summary'!$V$22:$V$31),1))*(F80-INDEX('Leak Repair Summary'!$V$22:$V$31,MATCH(F80,'Leak Repair Summary'!$V$22:$V$31),1))+INDEX('Leak Repair Summary'!$W$22:$AC$31,MATCH(F80,'Leak Repair Summary'!$V$22:$V$31),MATCH(E80,'Leak Repair Summary'!$W$19:$AC$19)))," "))</f>
        <v xml:space="preserve"> </v>
      </c>
      <c r="I80" s="173"/>
      <c r="J80" s="174"/>
      <c r="K80" s="151" t="str">
        <f t="shared" si="2"/>
        <v/>
      </c>
      <c r="L80" s="180"/>
      <c r="M80" s="152" t="str">
        <f t="shared" si="3"/>
        <v/>
      </c>
      <c r="N80" s="148"/>
    </row>
    <row r="81" spans="1:14">
      <c r="A81" s="149">
        <v>79</v>
      </c>
      <c r="B81" s="166"/>
      <c r="C81" s="167"/>
      <c r="D81" s="167"/>
      <c r="E81" s="165"/>
      <c r="F81" s="165"/>
      <c r="G81" s="165"/>
      <c r="H81" s="150" t="str">
        <f>IF(AND(G81&gt;0, E81&gt;0), G81, IF(AND(E81&gt;0, F81&gt;0),(((INDEX('Leak Repair Summary'!$W$22:$AC$31,MATCH(F81,'Leak Repair Summary'!$V$22:$V$31)+1,MATCH(E81,'Leak Repair Summary'!$W$19:$AC$19)+1)-INDEX('Leak Repair Summary'!$W$22:$AC$31,MATCH(F81,'Leak Repair Summary'!$V$22:$V$31),MATCH(E81,'Leak Repair Summary'!$W$19:$AC$19)+1))/(INDEX('Leak Repair Summary'!$V$22:$V$31,MATCH(F81,'Leak Repair Summary'!$V$22:$V$31)+1,1)-INDEX('Leak Repair Summary'!$V$22:$V$31,MATCH(F81,'Leak Repair Summary'!$V$22:$V$31),1))*(F81-INDEX('Leak Repair Summary'!$V$22:$V$31,MATCH(F81,'Leak Repair Summary'!$V$22:$V$31),1))+INDEX('Leak Repair Summary'!$W$22:$AC$31,MATCH(F81,'Leak Repair Summary'!$V$22:$V$31),MATCH(E81,'Leak Repair Summary'!$W$19:$AC$19)+1))-((INDEX('Leak Repair Summary'!$W$22:$AC$31,MATCH(F81,'Leak Repair Summary'!$V$22:$V$31)+1,MATCH(E81,'Leak Repair Summary'!$W$19:$AC$19))-INDEX('Leak Repair Summary'!$W$22:$AC$31,MATCH(F81,'Leak Repair Summary'!$V$22:$V$31),MATCH(E81,'Leak Repair Summary'!$W$19:$AC$19)))/(INDEX('Leak Repair Summary'!$V$22:$V$31,MATCH(F81,'Leak Repair Summary'!$V$22:$V$31)+1,1)-INDEX('Leak Repair Summary'!$V$22:$V$31,MATCH(F81,'Leak Repair Summary'!$V$22:$V$31),1))*(F81-INDEX('Leak Repair Summary'!$V$22:$V$31,MATCH(F81,'Leak Repair Summary'!$V$22:$V$31),1))+INDEX('Leak Repair Summary'!$W$22:$AC$31,MATCH(F81,'Leak Repair Summary'!$V$22:$V$31),MATCH(E81,'Leak Repair Summary'!$W$19:$AC$19))))/(INDEX('Leak Repair Summary'!$W$19:$AC$19,1,MATCH(E81,'Leak Repair Summary'!$W$19:$AC$19)+1)-INDEX('Leak Repair Summary'!$W$19:$AC$19,1,MATCH(E81,'Leak Repair Summary'!$W$19:$AC$19)))*(E81-INDEX('Leak Repair Summary'!$W$19:$AC$19,1,MATCH(E81,'Leak Repair Summary'!$W$19:$AC$19)))+((INDEX('Leak Repair Summary'!$W$22:$AC$31,MATCH(F81,'Leak Repair Summary'!$V$22:$V$31)+1,MATCH(E81,'Leak Repair Summary'!$W$19:$AC$19))-INDEX('Leak Repair Summary'!$W$22:$AC$31,MATCH(F81,'Leak Repair Summary'!$V$22:$V$31),MATCH(E81,'Leak Repair Summary'!$W$19:$AC$19)))/(INDEX('Leak Repair Summary'!$V$22:$V$31,MATCH(F81,'Leak Repair Summary'!$V$22:$V$31)+1,1)-INDEX('Leak Repair Summary'!$V$22:$V$31,MATCH(F81,'Leak Repair Summary'!$V$22:$V$31),1))*(F81-INDEX('Leak Repair Summary'!$V$22:$V$31,MATCH(F81,'Leak Repair Summary'!$V$22:$V$31),1))+INDEX('Leak Repair Summary'!$W$22:$AC$31,MATCH(F81,'Leak Repair Summary'!$V$22:$V$31),MATCH(E81,'Leak Repair Summary'!$W$19:$AC$19)))," "))</f>
        <v xml:space="preserve"> </v>
      </c>
      <c r="I81" s="173"/>
      <c r="J81" s="174"/>
      <c r="K81" s="151" t="str">
        <f t="shared" si="2"/>
        <v/>
      </c>
      <c r="L81" s="180"/>
      <c r="M81" s="152" t="str">
        <f t="shared" si="3"/>
        <v/>
      </c>
      <c r="N81" s="148"/>
    </row>
    <row r="82" spans="1:14">
      <c r="A82" s="149">
        <v>80</v>
      </c>
      <c r="B82" s="166"/>
      <c r="C82" s="167"/>
      <c r="D82" s="167"/>
      <c r="E82" s="165"/>
      <c r="F82" s="165"/>
      <c r="G82" s="165"/>
      <c r="H82" s="150" t="str">
        <f>IF(AND(G82&gt;0, E82&gt;0), G82, IF(AND(E82&gt;0, F82&gt;0),(((INDEX('Leak Repair Summary'!$W$22:$AC$31,MATCH(F82,'Leak Repair Summary'!$V$22:$V$31)+1,MATCH(E82,'Leak Repair Summary'!$W$19:$AC$19)+1)-INDEX('Leak Repair Summary'!$W$22:$AC$31,MATCH(F82,'Leak Repair Summary'!$V$22:$V$31),MATCH(E82,'Leak Repair Summary'!$W$19:$AC$19)+1))/(INDEX('Leak Repair Summary'!$V$22:$V$31,MATCH(F82,'Leak Repair Summary'!$V$22:$V$31)+1,1)-INDEX('Leak Repair Summary'!$V$22:$V$31,MATCH(F82,'Leak Repair Summary'!$V$22:$V$31),1))*(F82-INDEX('Leak Repair Summary'!$V$22:$V$31,MATCH(F82,'Leak Repair Summary'!$V$22:$V$31),1))+INDEX('Leak Repair Summary'!$W$22:$AC$31,MATCH(F82,'Leak Repair Summary'!$V$22:$V$31),MATCH(E82,'Leak Repair Summary'!$W$19:$AC$19)+1))-((INDEX('Leak Repair Summary'!$W$22:$AC$31,MATCH(F82,'Leak Repair Summary'!$V$22:$V$31)+1,MATCH(E82,'Leak Repair Summary'!$W$19:$AC$19))-INDEX('Leak Repair Summary'!$W$22:$AC$31,MATCH(F82,'Leak Repair Summary'!$V$22:$V$31),MATCH(E82,'Leak Repair Summary'!$W$19:$AC$19)))/(INDEX('Leak Repair Summary'!$V$22:$V$31,MATCH(F82,'Leak Repair Summary'!$V$22:$V$31)+1,1)-INDEX('Leak Repair Summary'!$V$22:$V$31,MATCH(F82,'Leak Repair Summary'!$V$22:$V$31),1))*(F82-INDEX('Leak Repair Summary'!$V$22:$V$31,MATCH(F82,'Leak Repair Summary'!$V$22:$V$31),1))+INDEX('Leak Repair Summary'!$W$22:$AC$31,MATCH(F82,'Leak Repair Summary'!$V$22:$V$31),MATCH(E82,'Leak Repair Summary'!$W$19:$AC$19))))/(INDEX('Leak Repair Summary'!$W$19:$AC$19,1,MATCH(E82,'Leak Repair Summary'!$W$19:$AC$19)+1)-INDEX('Leak Repair Summary'!$W$19:$AC$19,1,MATCH(E82,'Leak Repair Summary'!$W$19:$AC$19)))*(E82-INDEX('Leak Repair Summary'!$W$19:$AC$19,1,MATCH(E82,'Leak Repair Summary'!$W$19:$AC$19)))+((INDEX('Leak Repair Summary'!$W$22:$AC$31,MATCH(F82,'Leak Repair Summary'!$V$22:$V$31)+1,MATCH(E82,'Leak Repair Summary'!$W$19:$AC$19))-INDEX('Leak Repair Summary'!$W$22:$AC$31,MATCH(F82,'Leak Repair Summary'!$V$22:$V$31),MATCH(E82,'Leak Repair Summary'!$W$19:$AC$19)))/(INDEX('Leak Repair Summary'!$V$22:$V$31,MATCH(F82,'Leak Repair Summary'!$V$22:$V$31)+1,1)-INDEX('Leak Repair Summary'!$V$22:$V$31,MATCH(F82,'Leak Repair Summary'!$V$22:$V$31),1))*(F82-INDEX('Leak Repair Summary'!$V$22:$V$31,MATCH(F82,'Leak Repair Summary'!$V$22:$V$31),1))+INDEX('Leak Repair Summary'!$W$22:$AC$31,MATCH(F82,'Leak Repair Summary'!$V$22:$V$31),MATCH(E82,'Leak Repair Summary'!$W$19:$AC$19)))," "))</f>
        <v xml:space="preserve"> </v>
      </c>
      <c r="I82" s="173"/>
      <c r="J82" s="174"/>
      <c r="K82" s="151" t="str">
        <f t="shared" si="2"/>
        <v/>
      </c>
      <c r="L82" s="180"/>
      <c r="M82" s="152" t="str">
        <f t="shared" si="3"/>
        <v/>
      </c>
      <c r="N82" s="148"/>
    </row>
    <row r="83" spans="1:14">
      <c r="A83" s="149">
        <v>81</v>
      </c>
      <c r="B83" s="166"/>
      <c r="C83" s="167"/>
      <c r="D83" s="167"/>
      <c r="E83" s="165"/>
      <c r="F83" s="165"/>
      <c r="G83" s="165"/>
      <c r="H83" s="150" t="str">
        <f>IF(AND(G83&gt;0, E83&gt;0), G83, IF(AND(E83&gt;0, F83&gt;0),(((INDEX('Leak Repair Summary'!$W$22:$AC$31,MATCH(F83,'Leak Repair Summary'!$V$22:$V$31)+1,MATCH(E83,'Leak Repair Summary'!$W$19:$AC$19)+1)-INDEX('Leak Repair Summary'!$W$22:$AC$31,MATCH(F83,'Leak Repair Summary'!$V$22:$V$31),MATCH(E83,'Leak Repair Summary'!$W$19:$AC$19)+1))/(INDEX('Leak Repair Summary'!$V$22:$V$31,MATCH(F83,'Leak Repair Summary'!$V$22:$V$31)+1,1)-INDEX('Leak Repair Summary'!$V$22:$V$31,MATCH(F83,'Leak Repair Summary'!$V$22:$V$31),1))*(F83-INDEX('Leak Repair Summary'!$V$22:$V$31,MATCH(F83,'Leak Repair Summary'!$V$22:$V$31),1))+INDEX('Leak Repair Summary'!$W$22:$AC$31,MATCH(F83,'Leak Repair Summary'!$V$22:$V$31),MATCH(E83,'Leak Repair Summary'!$W$19:$AC$19)+1))-((INDEX('Leak Repair Summary'!$W$22:$AC$31,MATCH(F83,'Leak Repair Summary'!$V$22:$V$31)+1,MATCH(E83,'Leak Repair Summary'!$W$19:$AC$19))-INDEX('Leak Repair Summary'!$W$22:$AC$31,MATCH(F83,'Leak Repair Summary'!$V$22:$V$31),MATCH(E83,'Leak Repair Summary'!$W$19:$AC$19)))/(INDEX('Leak Repair Summary'!$V$22:$V$31,MATCH(F83,'Leak Repair Summary'!$V$22:$V$31)+1,1)-INDEX('Leak Repair Summary'!$V$22:$V$31,MATCH(F83,'Leak Repair Summary'!$V$22:$V$31),1))*(F83-INDEX('Leak Repair Summary'!$V$22:$V$31,MATCH(F83,'Leak Repair Summary'!$V$22:$V$31),1))+INDEX('Leak Repair Summary'!$W$22:$AC$31,MATCH(F83,'Leak Repair Summary'!$V$22:$V$31),MATCH(E83,'Leak Repair Summary'!$W$19:$AC$19))))/(INDEX('Leak Repair Summary'!$W$19:$AC$19,1,MATCH(E83,'Leak Repair Summary'!$W$19:$AC$19)+1)-INDEX('Leak Repair Summary'!$W$19:$AC$19,1,MATCH(E83,'Leak Repair Summary'!$W$19:$AC$19)))*(E83-INDEX('Leak Repair Summary'!$W$19:$AC$19,1,MATCH(E83,'Leak Repair Summary'!$W$19:$AC$19)))+((INDEX('Leak Repair Summary'!$W$22:$AC$31,MATCH(F83,'Leak Repair Summary'!$V$22:$V$31)+1,MATCH(E83,'Leak Repair Summary'!$W$19:$AC$19))-INDEX('Leak Repair Summary'!$W$22:$AC$31,MATCH(F83,'Leak Repair Summary'!$V$22:$V$31),MATCH(E83,'Leak Repair Summary'!$W$19:$AC$19)))/(INDEX('Leak Repair Summary'!$V$22:$V$31,MATCH(F83,'Leak Repair Summary'!$V$22:$V$31)+1,1)-INDEX('Leak Repair Summary'!$V$22:$V$31,MATCH(F83,'Leak Repair Summary'!$V$22:$V$31),1))*(F83-INDEX('Leak Repair Summary'!$V$22:$V$31,MATCH(F83,'Leak Repair Summary'!$V$22:$V$31),1))+INDEX('Leak Repair Summary'!$W$22:$AC$31,MATCH(F83,'Leak Repair Summary'!$V$22:$V$31),MATCH(E83,'Leak Repair Summary'!$W$19:$AC$19)))," "))</f>
        <v xml:space="preserve"> </v>
      </c>
      <c r="I83" s="173"/>
      <c r="J83" s="174"/>
      <c r="K83" s="151" t="str">
        <f t="shared" si="2"/>
        <v/>
      </c>
      <c r="L83" s="180"/>
      <c r="M83" s="152" t="str">
        <f t="shared" si="3"/>
        <v/>
      </c>
      <c r="N83" s="148"/>
    </row>
    <row r="84" spans="1:14">
      <c r="A84" s="149">
        <v>82</v>
      </c>
      <c r="B84" s="166"/>
      <c r="C84" s="167"/>
      <c r="D84" s="167"/>
      <c r="E84" s="165"/>
      <c r="F84" s="165"/>
      <c r="G84" s="165"/>
      <c r="H84" s="150" t="str">
        <f>IF(AND(G84&gt;0, E84&gt;0), G84, IF(AND(E84&gt;0, F84&gt;0),(((INDEX('Leak Repair Summary'!$W$22:$AC$31,MATCH(F84,'Leak Repair Summary'!$V$22:$V$31)+1,MATCH(E84,'Leak Repair Summary'!$W$19:$AC$19)+1)-INDEX('Leak Repair Summary'!$W$22:$AC$31,MATCH(F84,'Leak Repair Summary'!$V$22:$V$31),MATCH(E84,'Leak Repair Summary'!$W$19:$AC$19)+1))/(INDEX('Leak Repair Summary'!$V$22:$V$31,MATCH(F84,'Leak Repair Summary'!$V$22:$V$31)+1,1)-INDEX('Leak Repair Summary'!$V$22:$V$31,MATCH(F84,'Leak Repair Summary'!$V$22:$V$31),1))*(F84-INDEX('Leak Repair Summary'!$V$22:$V$31,MATCH(F84,'Leak Repair Summary'!$V$22:$V$31),1))+INDEX('Leak Repair Summary'!$W$22:$AC$31,MATCH(F84,'Leak Repair Summary'!$V$22:$V$31),MATCH(E84,'Leak Repair Summary'!$W$19:$AC$19)+1))-((INDEX('Leak Repair Summary'!$W$22:$AC$31,MATCH(F84,'Leak Repair Summary'!$V$22:$V$31)+1,MATCH(E84,'Leak Repair Summary'!$W$19:$AC$19))-INDEX('Leak Repair Summary'!$W$22:$AC$31,MATCH(F84,'Leak Repair Summary'!$V$22:$V$31),MATCH(E84,'Leak Repair Summary'!$W$19:$AC$19)))/(INDEX('Leak Repair Summary'!$V$22:$V$31,MATCH(F84,'Leak Repair Summary'!$V$22:$V$31)+1,1)-INDEX('Leak Repair Summary'!$V$22:$V$31,MATCH(F84,'Leak Repair Summary'!$V$22:$V$31),1))*(F84-INDEX('Leak Repair Summary'!$V$22:$V$31,MATCH(F84,'Leak Repair Summary'!$V$22:$V$31),1))+INDEX('Leak Repair Summary'!$W$22:$AC$31,MATCH(F84,'Leak Repair Summary'!$V$22:$V$31),MATCH(E84,'Leak Repair Summary'!$W$19:$AC$19))))/(INDEX('Leak Repair Summary'!$W$19:$AC$19,1,MATCH(E84,'Leak Repair Summary'!$W$19:$AC$19)+1)-INDEX('Leak Repair Summary'!$W$19:$AC$19,1,MATCH(E84,'Leak Repair Summary'!$W$19:$AC$19)))*(E84-INDEX('Leak Repair Summary'!$W$19:$AC$19,1,MATCH(E84,'Leak Repair Summary'!$W$19:$AC$19)))+((INDEX('Leak Repair Summary'!$W$22:$AC$31,MATCH(F84,'Leak Repair Summary'!$V$22:$V$31)+1,MATCH(E84,'Leak Repair Summary'!$W$19:$AC$19))-INDEX('Leak Repair Summary'!$W$22:$AC$31,MATCH(F84,'Leak Repair Summary'!$V$22:$V$31),MATCH(E84,'Leak Repair Summary'!$W$19:$AC$19)))/(INDEX('Leak Repair Summary'!$V$22:$V$31,MATCH(F84,'Leak Repair Summary'!$V$22:$V$31)+1,1)-INDEX('Leak Repair Summary'!$V$22:$V$31,MATCH(F84,'Leak Repair Summary'!$V$22:$V$31),1))*(F84-INDEX('Leak Repair Summary'!$V$22:$V$31,MATCH(F84,'Leak Repair Summary'!$V$22:$V$31),1))+INDEX('Leak Repair Summary'!$W$22:$AC$31,MATCH(F84,'Leak Repair Summary'!$V$22:$V$31),MATCH(E84,'Leak Repair Summary'!$W$19:$AC$19)))," "))</f>
        <v xml:space="preserve"> </v>
      </c>
      <c r="I84" s="173"/>
      <c r="J84" s="174"/>
      <c r="K84" s="151" t="str">
        <f t="shared" si="2"/>
        <v/>
      </c>
      <c r="L84" s="180"/>
      <c r="M84" s="152" t="str">
        <f t="shared" si="3"/>
        <v/>
      </c>
      <c r="N84" s="148"/>
    </row>
    <row r="85" spans="1:14">
      <c r="A85" s="149">
        <v>83</v>
      </c>
      <c r="B85" s="166"/>
      <c r="C85" s="167"/>
      <c r="D85" s="167"/>
      <c r="E85" s="165"/>
      <c r="F85" s="165"/>
      <c r="G85" s="165"/>
      <c r="H85" s="150" t="str">
        <f>IF(AND(G85&gt;0, E85&gt;0), G85, IF(AND(E85&gt;0, F85&gt;0),(((INDEX('Leak Repair Summary'!$W$22:$AC$31,MATCH(F85,'Leak Repair Summary'!$V$22:$V$31)+1,MATCH(E85,'Leak Repair Summary'!$W$19:$AC$19)+1)-INDEX('Leak Repair Summary'!$W$22:$AC$31,MATCH(F85,'Leak Repair Summary'!$V$22:$V$31),MATCH(E85,'Leak Repair Summary'!$W$19:$AC$19)+1))/(INDEX('Leak Repair Summary'!$V$22:$V$31,MATCH(F85,'Leak Repair Summary'!$V$22:$V$31)+1,1)-INDEX('Leak Repair Summary'!$V$22:$V$31,MATCH(F85,'Leak Repair Summary'!$V$22:$V$31),1))*(F85-INDEX('Leak Repair Summary'!$V$22:$V$31,MATCH(F85,'Leak Repair Summary'!$V$22:$V$31),1))+INDEX('Leak Repair Summary'!$W$22:$AC$31,MATCH(F85,'Leak Repair Summary'!$V$22:$V$31),MATCH(E85,'Leak Repair Summary'!$W$19:$AC$19)+1))-((INDEX('Leak Repair Summary'!$W$22:$AC$31,MATCH(F85,'Leak Repair Summary'!$V$22:$V$31)+1,MATCH(E85,'Leak Repair Summary'!$W$19:$AC$19))-INDEX('Leak Repair Summary'!$W$22:$AC$31,MATCH(F85,'Leak Repair Summary'!$V$22:$V$31),MATCH(E85,'Leak Repair Summary'!$W$19:$AC$19)))/(INDEX('Leak Repair Summary'!$V$22:$V$31,MATCH(F85,'Leak Repair Summary'!$V$22:$V$31)+1,1)-INDEX('Leak Repair Summary'!$V$22:$V$31,MATCH(F85,'Leak Repair Summary'!$V$22:$V$31),1))*(F85-INDEX('Leak Repair Summary'!$V$22:$V$31,MATCH(F85,'Leak Repair Summary'!$V$22:$V$31),1))+INDEX('Leak Repair Summary'!$W$22:$AC$31,MATCH(F85,'Leak Repair Summary'!$V$22:$V$31),MATCH(E85,'Leak Repair Summary'!$W$19:$AC$19))))/(INDEX('Leak Repair Summary'!$W$19:$AC$19,1,MATCH(E85,'Leak Repair Summary'!$W$19:$AC$19)+1)-INDEX('Leak Repair Summary'!$W$19:$AC$19,1,MATCH(E85,'Leak Repair Summary'!$W$19:$AC$19)))*(E85-INDEX('Leak Repair Summary'!$W$19:$AC$19,1,MATCH(E85,'Leak Repair Summary'!$W$19:$AC$19)))+((INDEX('Leak Repair Summary'!$W$22:$AC$31,MATCH(F85,'Leak Repair Summary'!$V$22:$V$31)+1,MATCH(E85,'Leak Repair Summary'!$W$19:$AC$19))-INDEX('Leak Repair Summary'!$W$22:$AC$31,MATCH(F85,'Leak Repair Summary'!$V$22:$V$31),MATCH(E85,'Leak Repair Summary'!$W$19:$AC$19)))/(INDEX('Leak Repair Summary'!$V$22:$V$31,MATCH(F85,'Leak Repair Summary'!$V$22:$V$31)+1,1)-INDEX('Leak Repair Summary'!$V$22:$V$31,MATCH(F85,'Leak Repair Summary'!$V$22:$V$31),1))*(F85-INDEX('Leak Repair Summary'!$V$22:$V$31,MATCH(F85,'Leak Repair Summary'!$V$22:$V$31),1))+INDEX('Leak Repair Summary'!$W$22:$AC$31,MATCH(F85,'Leak Repair Summary'!$V$22:$V$31),MATCH(E85,'Leak Repair Summary'!$W$19:$AC$19)))," "))</f>
        <v xml:space="preserve"> </v>
      </c>
      <c r="I85" s="173"/>
      <c r="J85" s="174"/>
      <c r="K85" s="151" t="str">
        <f t="shared" si="2"/>
        <v/>
      </c>
      <c r="L85" s="180"/>
      <c r="M85" s="152" t="str">
        <f t="shared" si="3"/>
        <v/>
      </c>
      <c r="N85" s="148"/>
    </row>
    <row r="86" spans="1:14">
      <c r="A86" s="149">
        <v>84</v>
      </c>
      <c r="B86" s="166"/>
      <c r="C86" s="167"/>
      <c r="D86" s="167"/>
      <c r="E86" s="165"/>
      <c r="F86" s="165"/>
      <c r="G86" s="165"/>
      <c r="H86" s="150" t="str">
        <f>IF(AND(G86&gt;0, E86&gt;0), G86, IF(AND(E86&gt;0, F86&gt;0),(((INDEX('Leak Repair Summary'!$W$22:$AC$31,MATCH(F86,'Leak Repair Summary'!$V$22:$V$31)+1,MATCH(E86,'Leak Repair Summary'!$W$19:$AC$19)+1)-INDEX('Leak Repair Summary'!$W$22:$AC$31,MATCH(F86,'Leak Repair Summary'!$V$22:$V$31),MATCH(E86,'Leak Repair Summary'!$W$19:$AC$19)+1))/(INDEX('Leak Repair Summary'!$V$22:$V$31,MATCH(F86,'Leak Repair Summary'!$V$22:$V$31)+1,1)-INDEX('Leak Repair Summary'!$V$22:$V$31,MATCH(F86,'Leak Repair Summary'!$V$22:$V$31),1))*(F86-INDEX('Leak Repair Summary'!$V$22:$V$31,MATCH(F86,'Leak Repair Summary'!$V$22:$V$31),1))+INDEX('Leak Repair Summary'!$W$22:$AC$31,MATCH(F86,'Leak Repair Summary'!$V$22:$V$31),MATCH(E86,'Leak Repair Summary'!$W$19:$AC$19)+1))-((INDEX('Leak Repair Summary'!$W$22:$AC$31,MATCH(F86,'Leak Repair Summary'!$V$22:$V$31)+1,MATCH(E86,'Leak Repair Summary'!$W$19:$AC$19))-INDEX('Leak Repair Summary'!$W$22:$AC$31,MATCH(F86,'Leak Repair Summary'!$V$22:$V$31),MATCH(E86,'Leak Repair Summary'!$W$19:$AC$19)))/(INDEX('Leak Repair Summary'!$V$22:$V$31,MATCH(F86,'Leak Repair Summary'!$V$22:$V$31)+1,1)-INDEX('Leak Repair Summary'!$V$22:$V$31,MATCH(F86,'Leak Repair Summary'!$V$22:$V$31),1))*(F86-INDEX('Leak Repair Summary'!$V$22:$V$31,MATCH(F86,'Leak Repair Summary'!$V$22:$V$31),1))+INDEX('Leak Repair Summary'!$W$22:$AC$31,MATCH(F86,'Leak Repair Summary'!$V$22:$V$31),MATCH(E86,'Leak Repair Summary'!$W$19:$AC$19))))/(INDEX('Leak Repair Summary'!$W$19:$AC$19,1,MATCH(E86,'Leak Repair Summary'!$W$19:$AC$19)+1)-INDEX('Leak Repair Summary'!$W$19:$AC$19,1,MATCH(E86,'Leak Repair Summary'!$W$19:$AC$19)))*(E86-INDEX('Leak Repair Summary'!$W$19:$AC$19,1,MATCH(E86,'Leak Repair Summary'!$W$19:$AC$19)))+((INDEX('Leak Repair Summary'!$W$22:$AC$31,MATCH(F86,'Leak Repair Summary'!$V$22:$V$31)+1,MATCH(E86,'Leak Repair Summary'!$W$19:$AC$19))-INDEX('Leak Repair Summary'!$W$22:$AC$31,MATCH(F86,'Leak Repair Summary'!$V$22:$V$31),MATCH(E86,'Leak Repair Summary'!$W$19:$AC$19)))/(INDEX('Leak Repair Summary'!$V$22:$V$31,MATCH(F86,'Leak Repair Summary'!$V$22:$V$31)+1,1)-INDEX('Leak Repair Summary'!$V$22:$V$31,MATCH(F86,'Leak Repair Summary'!$V$22:$V$31),1))*(F86-INDEX('Leak Repair Summary'!$V$22:$V$31,MATCH(F86,'Leak Repair Summary'!$V$22:$V$31),1))+INDEX('Leak Repair Summary'!$W$22:$AC$31,MATCH(F86,'Leak Repair Summary'!$V$22:$V$31),MATCH(E86,'Leak Repair Summary'!$W$19:$AC$19)))," "))</f>
        <v xml:space="preserve"> </v>
      </c>
      <c r="I86" s="173"/>
      <c r="J86" s="174"/>
      <c r="K86" s="151" t="str">
        <f t="shared" si="2"/>
        <v/>
      </c>
      <c r="L86" s="180"/>
      <c r="M86" s="152" t="str">
        <f t="shared" si="3"/>
        <v/>
      </c>
      <c r="N86" s="148"/>
    </row>
    <row r="87" spans="1:14">
      <c r="A87" s="149">
        <v>85</v>
      </c>
      <c r="B87" s="166"/>
      <c r="C87" s="167"/>
      <c r="D87" s="167"/>
      <c r="E87" s="165"/>
      <c r="F87" s="165"/>
      <c r="G87" s="165"/>
      <c r="H87" s="150" t="str">
        <f>IF(AND(G87&gt;0, E87&gt;0), G87, IF(AND(E87&gt;0, F87&gt;0),(((INDEX('Leak Repair Summary'!$W$22:$AC$31,MATCH(F87,'Leak Repair Summary'!$V$22:$V$31)+1,MATCH(E87,'Leak Repair Summary'!$W$19:$AC$19)+1)-INDEX('Leak Repair Summary'!$W$22:$AC$31,MATCH(F87,'Leak Repair Summary'!$V$22:$V$31),MATCH(E87,'Leak Repair Summary'!$W$19:$AC$19)+1))/(INDEX('Leak Repair Summary'!$V$22:$V$31,MATCH(F87,'Leak Repair Summary'!$V$22:$V$31)+1,1)-INDEX('Leak Repair Summary'!$V$22:$V$31,MATCH(F87,'Leak Repair Summary'!$V$22:$V$31),1))*(F87-INDEX('Leak Repair Summary'!$V$22:$V$31,MATCH(F87,'Leak Repair Summary'!$V$22:$V$31),1))+INDEX('Leak Repair Summary'!$W$22:$AC$31,MATCH(F87,'Leak Repair Summary'!$V$22:$V$31),MATCH(E87,'Leak Repair Summary'!$W$19:$AC$19)+1))-((INDEX('Leak Repair Summary'!$W$22:$AC$31,MATCH(F87,'Leak Repair Summary'!$V$22:$V$31)+1,MATCH(E87,'Leak Repair Summary'!$W$19:$AC$19))-INDEX('Leak Repair Summary'!$W$22:$AC$31,MATCH(F87,'Leak Repair Summary'!$V$22:$V$31),MATCH(E87,'Leak Repair Summary'!$W$19:$AC$19)))/(INDEX('Leak Repair Summary'!$V$22:$V$31,MATCH(F87,'Leak Repair Summary'!$V$22:$V$31)+1,1)-INDEX('Leak Repair Summary'!$V$22:$V$31,MATCH(F87,'Leak Repair Summary'!$V$22:$V$31),1))*(F87-INDEX('Leak Repair Summary'!$V$22:$V$31,MATCH(F87,'Leak Repair Summary'!$V$22:$V$31),1))+INDEX('Leak Repair Summary'!$W$22:$AC$31,MATCH(F87,'Leak Repair Summary'!$V$22:$V$31),MATCH(E87,'Leak Repair Summary'!$W$19:$AC$19))))/(INDEX('Leak Repair Summary'!$W$19:$AC$19,1,MATCH(E87,'Leak Repair Summary'!$W$19:$AC$19)+1)-INDEX('Leak Repair Summary'!$W$19:$AC$19,1,MATCH(E87,'Leak Repair Summary'!$W$19:$AC$19)))*(E87-INDEX('Leak Repair Summary'!$W$19:$AC$19,1,MATCH(E87,'Leak Repair Summary'!$W$19:$AC$19)))+((INDEX('Leak Repair Summary'!$W$22:$AC$31,MATCH(F87,'Leak Repair Summary'!$V$22:$V$31)+1,MATCH(E87,'Leak Repair Summary'!$W$19:$AC$19))-INDEX('Leak Repair Summary'!$W$22:$AC$31,MATCH(F87,'Leak Repair Summary'!$V$22:$V$31),MATCH(E87,'Leak Repair Summary'!$W$19:$AC$19)))/(INDEX('Leak Repair Summary'!$V$22:$V$31,MATCH(F87,'Leak Repair Summary'!$V$22:$V$31)+1,1)-INDEX('Leak Repair Summary'!$V$22:$V$31,MATCH(F87,'Leak Repair Summary'!$V$22:$V$31),1))*(F87-INDEX('Leak Repair Summary'!$V$22:$V$31,MATCH(F87,'Leak Repair Summary'!$V$22:$V$31),1))+INDEX('Leak Repair Summary'!$W$22:$AC$31,MATCH(F87,'Leak Repair Summary'!$V$22:$V$31),MATCH(E87,'Leak Repair Summary'!$W$19:$AC$19)))," "))</f>
        <v xml:space="preserve"> </v>
      </c>
      <c r="I87" s="173"/>
      <c r="J87" s="174"/>
      <c r="K87" s="151" t="str">
        <f t="shared" si="2"/>
        <v/>
      </c>
      <c r="L87" s="180"/>
      <c r="M87" s="152" t="str">
        <f t="shared" si="3"/>
        <v/>
      </c>
      <c r="N87" s="148"/>
    </row>
    <row r="88" spans="1:14">
      <c r="A88" s="149">
        <v>86</v>
      </c>
      <c r="B88" s="166"/>
      <c r="C88" s="167"/>
      <c r="D88" s="167"/>
      <c r="E88" s="165"/>
      <c r="F88" s="165"/>
      <c r="G88" s="165"/>
      <c r="H88" s="150" t="str">
        <f>IF(AND(G88&gt;0, E88&gt;0), G88, IF(AND(E88&gt;0, F88&gt;0),(((INDEX('Leak Repair Summary'!$W$22:$AC$31,MATCH(F88,'Leak Repair Summary'!$V$22:$V$31)+1,MATCH(E88,'Leak Repair Summary'!$W$19:$AC$19)+1)-INDEX('Leak Repair Summary'!$W$22:$AC$31,MATCH(F88,'Leak Repair Summary'!$V$22:$V$31),MATCH(E88,'Leak Repair Summary'!$W$19:$AC$19)+1))/(INDEX('Leak Repair Summary'!$V$22:$V$31,MATCH(F88,'Leak Repair Summary'!$V$22:$V$31)+1,1)-INDEX('Leak Repair Summary'!$V$22:$V$31,MATCH(F88,'Leak Repair Summary'!$V$22:$V$31),1))*(F88-INDEX('Leak Repair Summary'!$V$22:$V$31,MATCH(F88,'Leak Repair Summary'!$V$22:$V$31),1))+INDEX('Leak Repair Summary'!$W$22:$AC$31,MATCH(F88,'Leak Repair Summary'!$V$22:$V$31),MATCH(E88,'Leak Repair Summary'!$W$19:$AC$19)+1))-((INDEX('Leak Repair Summary'!$W$22:$AC$31,MATCH(F88,'Leak Repair Summary'!$V$22:$V$31)+1,MATCH(E88,'Leak Repair Summary'!$W$19:$AC$19))-INDEX('Leak Repair Summary'!$W$22:$AC$31,MATCH(F88,'Leak Repair Summary'!$V$22:$V$31),MATCH(E88,'Leak Repair Summary'!$W$19:$AC$19)))/(INDEX('Leak Repair Summary'!$V$22:$V$31,MATCH(F88,'Leak Repair Summary'!$V$22:$V$31)+1,1)-INDEX('Leak Repair Summary'!$V$22:$V$31,MATCH(F88,'Leak Repair Summary'!$V$22:$V$31),1))*(F88-INDEX('Leak Repair Summary'!$V$22:$V$31,MATCH(F88,'Leak Repair Summary'!$V$22:$V$31),1))+INDEX('Leak Repair Summary'!$W$22:$AC$31,MATCH(F88,'Leak Repair Summary'!$V$22:$V$31),MATCH(E88,'Leak Repair Summary'!$W$19:$AC$19))))/(INDEX('Leak Repair Summary'!$W$19:$AC$19,1,MATCH(E88,'Leak Repair Summary'!$W$19:$AC$19)+1)-INDEX('Leak Repair Summary'!$W$19:$AC$19,1,MATCH(E88,'Leak Repair Summary'!$W$19:$AC$19)))*(E88-INDEX('Leak Repair Summary'!$W$19:$AC$19,1,MATCH(E88,'Leak Repair Summary'!$W$19:$AC$19)))+((INDEX('Leak Repair Summary'!$W$22:$AC$31,MATCH(F88,'Leak Repair Summary'!$V$22:$V$31)+1,MATCH(E88,'Leak Repair Summary'!$W$19:$AC$19))-INDEX('Leak Repair Summary'!$W$22:$AC$31,MATCH(F88,'Leak Repair Summary'!$V$22:$V$31),MATCH(E88,'Leak Repair Summary'!$W$19:$AC$19)))/(INDEX('Leak Repair Summary'!$V$22:$V$31,MATCH(F88,'Leak Repair Summary'!$V$22:$V$31)+1,1)-INDEX('Leak Repair Summary'!$V$22:$V$31,MATCH(F88,'Leak Repair Summary'!$V$22:$V$31),1))*(F88-INDEX('Leak Repair Summary'!$V$22:$V$31,MATCH(F88,'Leak Repair Summary'!$V$22:$V$31),1))+INDEX('Leak Repair Summary'!$W$22:$AC$31,MATCH(F88,'Leak Repair Summary'!$V$22:$V$31),MATCH(E88,'Leak Repair Summary'!$W$19:$AC$19)))," "))</f>
        <v xml:space="preserve"> </v>
      </c>
      <c r="I88" s="173"/>
      <c r="J88" s="174"/>
      <c r="K88" s="151" t="str">
        <f t="shared" si="2"/>
        <v/>
      </c>
      <c r="L88" s="180"/>
      <c r="M88" s="152" t="str">
        <f t="shared" si="3"/>
        <v/>
      </c>
      <c r="N88" s="148"/>
    </row>
    <row r="89" spans="1:14">
      <c r="A89" s="149">
        <v>87</v>
      </c>
      <c r="B89" s="166"/>
      <c r="C89" s="167"/>
      <c r="D89" s="167"/>
      <c r="E89" s="165"/>
      <c r="F89" s="165"/>
      <c r="G89" s="165"/>
      <c r="H89" s="150" t="str">
        <f>IF(AND(G89&gt;0, E89&gt;0), G89, IF(AND(E89&gt;0, F89&gt;0),(((INDEX('Leak Repair Summary'!$W$22:$AC$31,MATCH(F89,'Leak Repair Summary'!$V$22:$V$31)+1,MATCH(E89,'Leak Repair Summary'!$W$19:$AC$19)+1)-INDEX('Leak Repair Summary'!$W$22:$AC$31,MATCH(F89,'Leak Repair Summary'!$V$22:$V$31),MATCH(E89,'Leak Repair Summary'!$W$19:$AC$19)+1))/(INDEX('Leak Repair Summary'!$V$22:$V$31,MATCH(F89,'Leak Repair Summary'!$V$22:$V$31)+1,1)-INDEX('Leak Repair Summary'!$V$22:$V$31,MATCH(F89,'Leak Repair Summary'!$V$22:$V$31),1))*(F89-INDEX('Leak Repair Summary'!$V$22:$V$31,MATCH(F89,'Leak Repair Summary'!$V$22:$V$31),1))+INDEX('Leak Repair Summary'!$W$22:$AC$31,MATCH(F89,'Leak Repair Summary'!$V$22:$V$31),MATCH(E89,'Leak Repair Summary'!$W$19:$AC$19)+1))-((INDEX('Leak Repair Summary'!$W$22:$AC$31,MATCH(F89,'Leak Repair Summary'!$V$22:$V$31)+1,MATCH(E89,'Leak Repair Summary'!$W$19:$AC$19))-INDEX('Leak Repair Summary'!$W$22:$AC$31,MATCH(F89,'Leak Repair Summary'!$V$22:$V$31),MATCH(E89,'Leak Repair Summary'!$W$19:$AC$19)))/(INDEX('Leak Repair Summary'!$V$22:$V$31,MATCH(F89,'Leak Repair Summary'!$V$22:$V$31)+1,1)-INDEX('Leak Repair Summary'!$V$22:$V$31,MATCH(F89,'Leak Repair Summary'!$V$22:$V$31),1))*(F89-INDEX('Leak Repair Summary'!$V$22:$V$31,MATCH(F89,'Leak Repair Summary'!$V$22:$V$31),1))+INDEX('Leak Repair Summary'!$W$22:$AC$31,MATCH(F89,'Leak Repair Summary'!$V$22:$V$31),MATCH(E89,'Leak Repair Summary'!$W$19:$AC$19))))/(INDEX('Leak Repair Summary'!$W$19:$AC$19,1,MATCH(E89,'Leak Repair Summary'!$W$19:$AC$19)+1)-INDEX('Leak Repair Summary'!$W$19:$AC$19,1,MATCH(E89,'Leak Repair Summary'!$W$19:$AC$19)))*(E89-INDEX('Leak Repair Summary'!$W$19:$AC$19,1,MATCH(E89,'Leak Repair Summary'!$W$19:$AC$19)))+((INDEX('Leak Repair Summary'!$W$22:$AC$31,MATCH(F89,'Leak Repair Summary'!$V$22:$V$31)+1,MATCH(E89,'Leak Repair Summary'!$W$19:$AC$19))-INDEX('Leak Repair Summary'!$W$22:$AC$31,MATCH(F89,'Leak Repair Summary'!$V$22:$V$31),MATCH(E89,'Leak Repair Summary'!$W$19:$AC$19)))/(INDEX('Leak Repair Summary'!$V$22:$V$31,MATCH(F89,'Leak Repair Summary'!$V$22:$V$31)+1,1)-INDEX('Leak Repair Summary'!$V$22:$V$31,MATCH(F89,'Leak Repair Summary'!$V$22:$V$31),1))*(F89-INDEX('Leak Repair Summary'!$V$22:$V$31,MATCH(F89,'Leak Repair Summary'!$V$22:$V$31),1))+INDEX('Leak Repair Summary'!$W$22:$AC$31,MATCH(F89,'Leak Repair Summary'!$V$22:$V$31),MATCH(E89,'Leak Repair Summary'!$W$19:$AC$19)))," "))</f>
        <v xml:space="preserve"> </v>
      </c>
      <c r="I89" s="173"/>
      <c r="J89" s="174"/>
      <c r="K89" s="151" t="str">
        <f t="shared" si="2"/>
        <v/>
      </c>
      <c r="L89" s="180"/>
      <c r="M89" s="152" t="str">
        <f t="shared" si="3"/>
        <v/>
      </c>
      <c r="N89" s="148"/>
    </row>
    <row r="90" spans="1:14">
      <c r="A90" s="149">
        <v>88</v>
      </c>
      <c r="B90" s="166"/>
      <c r="C90" s="167"/>
      <c r="D90" s="167"/>
      <c r="E90" s="165"/>
      <c r="F90" s="165"/>
      <c r="G90" s="165"/>
      <c r="H90" s="150" t="str">
        <f>IF(AND(G90&gt;0, E90&gt;0), G90, IF(AND(E90&gt;0, F90&gt;0),(((INDEX('Leak Repair Summary'!$W$22:$AC$31,MATCH(F90,'Leak Repair Summary'!$V$22:$V$31)+1,MATCH(E90,'Leak Repair Summary'!$W$19:$AC$19)+1)-INDEX('Leak Repair Summary'!$W$22:$AC$31,MATCH(F90,'Leak Repair Summary'!$V$22:$V$31),MATCH(E90,'Leak Repair Summary'!$W$19:$AC$19)+1))/(INDEX('Leak Repair Summary'!$V$22:$V$31,MATCH(F90,'Leak Repair Summary'!$V$22:$V$31)+1,1)-INDEX('Leak Repair Summary'!$V$22:$V$31,MATCH(F90,'Leak Repair Summary'!$V$22:$V$31),1))*(F90-INDEX('Leak Repair Summary'!$V$22:$V$31,MATCH(F90,'Leak Repair Summary'!$V$22:$V$31),1))+INDEX('Leak Repair Summary'!$W$22:$AC$31,MATCH(F90,'Leak Repair Summary'!$V$22:$V$31),MATCH(E90,'Leak Repair Summary'!$W$19:$AC$19)+1))-((INDEX('Leak Repair Summary'!$W$22:$AC$31,MATCH(F90,'Leak Repair Summary'!$V$22:$V$31)+1,MATCH(E90,'Leak Repair Summary'!$W$19:$AC$19))-INDEX('Leak Repair Summary'!$W$22:$AC$31,MATCH(F90,'Leak Repair Summary'!$V$22:$V$31),MATCH(E90,'Leak Repair Summary'!$W$19:$AC$19)))/(INDEX('Leak Repair Summary'!$V$22:$V$31,MATCH(F90,'Leak Repair Summary'!$V$22:$V$31)+1,1)-INDEX('Leak Repair Summary'!$V$22:$V$31,MATCH(F90,'Leak Repair Summary'!$V$22:$V$31),1))*(F90-INDEX('Leak Repair Summary'!$V$22:$V$31,MATCH(F90,'Leak Repair Summary'!$V$22:$V$31),1))+INDEX('Leak Repair Summary'!$W$22:$AC$31,MATCH(F90,'Leak Repair Summary'!$V$22:$V$31),MATCH(E90,'Leak Repair Summary'!$W$19:$AC$19))))/(INDEX('Leak Repair Summary'!$W$19:$AC$19,1,MATCH(E90,'Leak Repair Summary'!$W$19:$AC$19)+1)-INDEX('Leak Repair Summary'!$W$19:$AC$19,1,MATCH(E90,'Leak Repair Summary'!$W$19:$AC$19)))*(E90-INDEX('Leak Repair Summary'!$W$19:$AC$19,1,MATCH(E90,'Leak Repair Summary'!$W$19:$AC$19)))+((INDEX('Leak Repair Summary'!$W$22:$AC$31,MATCH(F90,'Leak Repair Summary'!$V$22:$V$31)+1,MATCH(E90,'Leak Repair Summary'!$W$19:$AC$19))-INDEX('Leak Repair Summary'!$W$22:$AC$31,MATCH(F90,'Leak Repair Summary'!$V$22:$V$31),MATCH(E90,'Leak Repair Summary'!$W$19:$AC$19)))/(INDEX('Leak Repair Summary'!$V$22:$V$31,MATCH(F90,'Leak Repair Summary'!$V$22:$V$31)+1,1)-INDEX('Leak Repair Summary'!$V$22:$V$31,MATCH(F90,'Leak Repair Summary'!$V$22:$V$31),1))*(F90-INDEX('Leak Repair Summary'!$V$22:$V$31,MATCH(F90,'Leak Repair Summary'!$V$22:$V$31),1))+INDEX('Leak Repair Summary'!$W$22:$AC$31,MATCH(F90,'Leak Repair Summary'!$V$22:$V$31),MATCH(E90,'Leak Repair Summary'!$W$19:$AC$19)))," "))</f>
        <v xml:space="preserve"> </v>
      </c>
      <c r="I90" s="173"/>
      <c r="J90" s="174"/>
      <c r="K90" s="151" t="str">
        <f t="shared" si="2"/>
        <v/>
      </c>
      <c r="L90" s="180"/>
      <c r="M90" s="152" t="str">
        <f t="shared" si="3"/>
        <v/>
      </c>
      <c r="N90" s="148"/>
    </row>
    <row r="91" spans="1:14">
      <c r="A91" s="149">
        <v>89</v>
      </c>
      <c r="B91" s="166"/>
      <c r="C91" s="167"/>
      <c r="D91" s="167"/>
      <c r="E91" s="165"/>
      <c r="F91" s="165"/>
      <c r="G91" s="165"/>
      <c r="H91" s="150" t="str">
        <f>IF(AND(G91&gt;0, E91&gt;0), G91, IF(AND(E91&gt;0, F91&gt;0),(((INDEX('Leak Repair Summary'!$W$22:$AC$31,MATCH(F91,'Leak Repair Summary'!$V$22:$V$31)+1,MATCH(E91,'Leak Repair Summary'!$W$19:$AC$19)+1)-INDEX('Leak Repair Summary'!$W$22:$AC$31,MATCH(F91,'Leak Repair Summary'!$V$22:$V$31),MATCH(E91,'Leak Repair Summary'!$W$19:$AC$19)+1))/(INDEX('Leak Repair Summary'!$V$22:$V$31,MATCH(F91,'Leak Repair Summary'!$V$22:$V$31)+1,1)-INDEX('Leak Repair Summary'!$V$22:$V$31,MATCH(F91,'Leak Repair Summary'!$V$22:$V$31),1))*(F91-INDEX('Leak Repair Summary'!$V$22:$V$31,MATCH(F91,'Leak Repair Summary'!$V$22:$V$31),1))+INDEX('Leak Repair Summary'!$W$22:$AC$31,MATCH(F91,'Leak Repair Summary'!$V$22:$V$31),MATCH(E91,'Leak Repair Summary'!$W$19:$AC$19)+1))-((INDEX('Leak Repair Summary'!$W$22:$AC$31,MATCH(F91,'Leak Repair Summary'!$V$22:$V$31)+1,MATCH(E91,'Leak Repair Summary'!$W$19:$AC$19))-INDEX('Leak Repair Summary'!$W$22:$AC$31,MATCH(F91,'Leak Repair Summary'!$V$22:$V$31),MATCH(E91,'Leak Repair Summary'!$W$19:$AC$19)))/(INDEX('Leak Repair Summary'!$V$22:$V$31,MATCH(F91,'Leak Repair Summary'!$V$22:$V$31)+1,1)-INDEX('Leak Repair Summary'!$V$22:$V$31,MATCH(F91,'Leak Repair Summary'!$V$22:$V$31),1))*(F91-INDEX('Leak Repair Summary'!$V$22:$V$31,MATCH(F91,'Leak Repair Summary'!$V$22:$V$31),1))+INDEX('Leak Repair Summary'!$W$22:$AC$31,MATCH(F91,'Leak Repair Summary'!$V$22:$V$31),MATCH(E91,'Leak Repair Summary'!$W$19:$AC$19))))/(INDEX('Leak Repair Summary'!$W$19:$AC$19,1,MATCH(E91,'Leak Repair Summary'!$W$19:$AC$19)+1)-INDEX('Leak Repair Summary'!$W$19:$AC$19,1,MATCH(E91,'Leak Repair Summary'!$W$19:$AC$19)))*(E91-INDEX('Leak Repair Summary'!$W$19:$AC$19,1,MATCH(E91,'Leak Repair Summary'!$W$19:$AC$19)))+((INDEX('Leak Repair Summary'!$W$22:$AC$31,MATCH(F91,'Leak Repair Summary'!$V$22:$V$31)+1,MATCH(E91,'Leak Repair Summary'!$W$19:$AC$19))-INDEX('Leak Repair Summary'!$W$22:$AC$31,MATCH(F91,'Leak Repair Summary'!$V$22:$V$31),MATCH(E91,'Leak Repair Summary'!$W$19:$AC$19)))/(INDEX('Leak Repair Summary'!$V$22:$V$31,MATCH(F91,'Leak Repair Summary'!$V$22:$V$31)+1,1)-INDEX('Leak Repair Summary'!$V$22:$V$31,MATCH(F91,'Leak Repair Summary'!$V$22:$V$31),1))*(F91-INDEX('Leak Repair Summary'!$V$22:$V$31,MATCH(F91,'Leak Repair Summary'!$V$22:$V$31),1))+INDEX('Leak Repair Summary'!$W$22:$AC$31,MATCH(F91,'Leak Repair Summary'!$V$22:$V$31),MATCH(E91,'Leak Repair Summary'!$W$19:$AC$19)))," "))</f>
        <v xml:space="preserve"> </v>
      </c>
      <c r="I91" s="173"/>
      <c r="J91" s="174"/>
      <c r="K91" s="151" t="str">
        <f t="shared" si="2"/>
        <v/>
      </c>
      <c r="L91" s="180"/>
      <c r="M91" s="152" t="str">
        <f t="shared" si="3"/>
        <v/>
      </c>
      <c r="N91" s="148"/>
    </row>
    <row r="92" spans="1:14">
      <c r="A92" s="149">
        <v>90</v>
      </c>
      <c r="B92" s="166"/>
      <c r="C92" s="167"/>
      <c r="D92" s="167"/>
      <c r="E92" s="165"/>
      <c r="F92" s="165"/>
      <c r="G92" s="165"/>
      <c r="H92" s="150" t="str">
        <f>IF(AND(G92&gt;0, E92&gt;0), G92, IF(AND(E92&gt;0, F92&gt;0),(((INDEX('Leak Repair Summary'!$W$22:$AC$31,MATCH(F92,'Leak Repair Summary'!$V$22:$V$31)+1,MATCH(E92,'Leak Repair Summary'!$W$19:$AC$19)+1)-INDEX('Leak Repair Summary'!$W$22:$AC$31,MATCH(F92,'Leak Repair Summary'!$V$22:$V$31),MATCH(E92,'Leak Repair Summary'!$W$19:$AC$19)+1))/(INDEX('Leak Repair Summary'!$V$22:$V$31,MATCH(F92,'Leak Repair Summary'!$V$22:$V$31)+1,1)-INDEX('Leak Repair Summary'!$V$22:$V$31,MATCH(F92,'Leak Repair Summary'!$V$22:$V$31),1))*(F92-INDEX('Leak Repair Summary'!$V$22:$V$31,MATCH(F92,'Leak Repair Summary'!$V$22:$V$31),1))+INDEX('Leak Repair Summary'!$W$22:$AC$31,MATCH(F92,'Leak Repair Summary'!$V$22:$V$31),MATCH(E92,'Leak Repair Summary'!$W$19:$AC$19)+1))-((INDEX('Leak Repair Summary'!$W$22:$AC$31,MATCH(F92,'Leak Repair Summary'!$V$22:$V$31)+1,MATCH(E92,'Leak Repair Summary'!$W$19:$AC$19))-INDEX('Leak Repair Summary'!$W$22:$AC$31,MATCH(F92,'Leak Repair Summary'!$V$22:$V$31),MATCH(E92,'Leak Repair Summary'!$W$19:$AC$19)))/(INDEX('Leak Repair Summary'!$V$22:$V$31,MATCH(F92,'Leak Repair Summary'!$V$22:$V$31)+1,1)-INDEX('Leak Repair Summary'!$V$22:$V$31,MATCH(F92,'Leak Repair Summary'!$V$22:$V$31),1))*(F92-INDEX('Leak Repair Summary'!$V$22:$V$31,MATCH(F92,'Leak Repair Summary'!$V$22:$V$31),1))+INDEX('Leak Repair Summary'!$W$22:$AC$31,MATCH(F92,'Leak Repair Summary'!$V$22:$V$31),MATCH(E92,'Leak Repair Summary'!$W$19:$AC$19))))/(INDEX('Leak Repair Summary'!$W$19:$AC$19,1,MATCH(E92,'Leak Repair Summary'!$W$19:$AC$19)+1)-INDEX('Leak Repair Summary'!$W$19:$AC$19,1,MATCH(E92,'Leak Repair Summary'!$W$19:$AC$19)))*(E92-INDEX('Leak Repair Summary'!$W$19:$AC$19,1,MATCH(E92,'Leak Repair Summary'!$W$19:$AC$19)))+((INDEX('Leak Repair Summary'!$W$22:$AC$31,MATCH(F92,'Leak Repair Summary'!$V$22:$V$31)+1,MATCH(E92,'Leak Repair Summary'!$W$19:$AC$19))-INDEX('Leak Repair Summary'!$W$22:$AC$31,MATCH(F92,'Leak Repair Summary'!$V$22:$V$31),MATCH(E92,'Leak Repair Summary'!$W$19:$AC$19)))/(INDEX('Leak Repair Summary'!$V$22:$V$31,MATCH(F92,'Leak Repair Summary'!$V$22:$V$31)+1,1)-INDEX('Leak Repair Summary'!$V$22:$V$31,MATCH(F92,'Leak Repair Summary'!$V$22:$V$31),1))*(F92-INDEX('Leak Repair Summary'!$V$22:$V$31,MATCH(F92,'Leak Repair Summary'!$V$22:$V$31),1))+INDEX('Leak Repair Summary'!$W$22:$AC$31,MATCH(F92,'Leak Repair Summary'!$V$22:$V$31),MATCH(E92,'Leak Repair Summary'!$W$19:$AC$19)))," "))</f>
        <v xml:space="preserve"> </v>
      </c>
      <c r="I92" s="173"/>
      <c r="J92" s="174"/>
      <c r="K92" s="151" t="str">
        <f t="shared" si="2"/>
        <v/>
      </c>
      <c r="L92" s="180"/>
      <c r="M92" s="152" t="str">
        <f t="shared" si="3"/>
        <v/>
      </c>
      <c r="N92" s="148"/>
    </row>
    <row r="93" spans="1:14">
      <c r="A93" s="149">
        <v>91</v>
      </c>
      <c r="B93" s="166"/>
      <c r="C93" s="167"/>
      <c r="D93" s="167"/>
      <c r="E93" s="165"/>
      <c r="F93" s="165"/>
      <c r="G93" s="165"/>
      <c r="H93" s="150" t="str">
        <f>IF(AND(G93&gt;0, E93&gt;0), G93, IF(AND(E93&gt;0, F93&gt;0),(((INDEX('Leak Repair Summary'!$W$22:$AC$31,MATCH(F93,'Leak Repair Summary'!$V$22:$V$31)+1,MATCH(E93,'Leak Repair Summary'!$W$19:$AC$19)+1)-INDEX('Leak Repair Summary'!$W$22:$AC$31,MATCH(F93,'Leak Repair Summary'!$V$22:$V$31),MATCH(E93,'Leak Repair Summary'!$W$19:$AC$19)+1))/(INDEX('Leak Repair Summary'!$V$22:$V$31,MATCH(F93,'Leak Repair Summary'!$V$22:$V$31)+1,1)-INDEX('Leak Repair Summary'!$V$22:$V$31,MATCH(F93,'Leak Repair Summary'!$V$22:$V$31),1))*(F93-INDEX('Leak Repair Summary'!$V$22:$V$31,MATCH(F93,'Leak Repair Summary'!$V$22:$V$31),1))+INDEX('Leak Repair Summary'!$W$22:$AC$31,MATCH(F93,'Leak Repair Summary'!$V$22:$V$31),MATCH(E93,'Leak Repair Summary'!$W$19:$AC$19)+1))-((INDEX('Leak Repair Summary'!$W$22:$AC$31,MATCH(F93,'Leak Repair Summary'!$V$22:$V$31)+1,MATCH(E93,'Leak Repair Summary'!$W$19:$AC$19))-INDEX('Leak Repair Summary'!$W$22:$AC$31,MATCH(F93,'Leak Repair Summary'!$V$22:$V$31),MATCH(E93,'Leak Repair Summary'!$W$19:$AC$19)))/(INDEX('Leak Repair Summary'!$V$22:$V$31,MATCH(F93,'Leak Repair Summary'!$V$22:$V$31)+1,1)-INDEX('Leak Repair Summary'!$V$22:$V$31,MATCH(F93,'Leak Repair Summary'!$V$22:$V$31),1))*(F93-INDEX('Leak Repair Summary'!$V$22:$V$31,MATCH(F93,'Leak Repair Summary'!$V$22:$V$31),1))+INDEX('Leak Repair Summary'!$W$22:$AC$31,MATCH(F93,'Leak Repair Summary'!$V$22:$V$31),MATCH(E93,'Leak Repair Summary'!$W$19:$AC$19))))/(INDEX('Leak Repair Summary'!$W$19:$AC$19,1,MATCH(E93,'Leak Repair Summary'!$W$19:$AC$19)+1)-INDEX('Leak Repair Summary'!$W$19:$AC$19,1,MATCH(E93,'Leak Repair Summary'!$W$19:$AC$19)))*(E93-INDEX('Leak Repair Summary'!$W$19:$AC$19,1,MATCH(E93,'Leak Repair Summary'!$W$19:$AC$19)))+((INDEX('Leak Repair Summary'!$W$22:$AC$31,MATCH(F93,'Leak Repair Summary'!$V$22:$V$31)+1,MATCH(E93,'Leak Repair Summary'!$W$19:$AC$19))-INDEX('Leak Repair Summary'!$W$22:$AC$31,MATCH(F93,'Leak Repair Summary'!$V$22:$V$31),MATCH(E93,'Leak Repair Summary'!$W$19:$AC$19)))/(INDEX('Leak Repair Summary'!$V$22:$V$31,MATCH(F93,'Leak Repair Summary'!$V$22:$V$31)+1,1)-INDEX('Leak Repair Summary'!$V$22:$V$31,MATCH(F93,'Leak Repair Summary'!$V$22:$V$31),1))*(F93-INDEX('Leak Repair Summary'!$V$22:$V$31,MATCH(F93,'Leak Repair Summary'!$V$22:$V$31),1))+INDEX('Leak Repair Summary'!$W$22:$AC$31,MATCH(F93,'Leak Repair Summary'!$V$22:$V$31),MATCH(E93,'Leak Repair Summary'!$W$19:$AC$19)))," "))</f>
        <v xml:space="preserve"> </v>
      </c>
      <c r="I93" s="173"/>
      <c r="J93" s="174"/>
      <c r="K93" s="151" t="str">
        <f t="shared" si="2"/>
        <v/>
      </c>
      <c r="L93" s="180"/>
      <c r="M93" s="152" t="str">
        <f t="shared" si="3"/>
        <v/>
      </c>
      <c r="N93" s="148"/>
    </row>
    <row r="94" spans="1:14">
      <c r="A94" s="149">
        <v>92</v>
      </c>
      <c r="B94" s="166"/>
      <c r="C94" s="167"/>
      <c r="D94" s="167"/>
      <c r="E94" s="165"/>
      <c r="F94" s="165"/>
      <c r="G94" s="165"/>
      <c r="H94" s="150" t="str">
        <f>IF(AND(G94&gt;0, E94&gt;0), G94, IF(AND(E94&gt;0, F94&gt;0),(((INDEX('Leak Repair Summary'!$W$22:$AC$31,MATCH(F94,'Leak Repair Summary'!$V$22:$V$31)+1,MATCH(E94,'Leak Repair Summary'!$W$19:$AC$19)+1)-INDEX('Leak Repair Summary'!$W$22:$AC$31,MATCH(F94,'Leak Repair Summary'!$V$22:$V$31),MATCH(E94,'Leak Repair Summary'!$W$19:$AC$19)+1))/(INDEX('Leak Repair Summary'!$V$22:$V$31,MATCH(F94,'Leak Repair Summary'!$V$22:$V$31)+1,1)-INDEX('Leak Repair Summary'!$V$22:$V$31,MATCH(F94,'Leak Repair Summary'!$V$22:$V$31),1))*(F94-INDEX('Leak Repair Summary'!$V$22:$V$31,MATCH(F94,'Leak Repair Summary'!$V$22:$V$31),1))+INDEX('Leak Repair Summary'!$W$22:$AC$31,MATCH(F94,'Leak Repair Summary'!$V$22:$V$31),MATCH(E94,'Leak Repair Summary'!$W$19:$AC$19)+1))-((INDEX('Leak Repair Summary'!$W$22:$AC$31,MATCH(F94,'Leak Repair Summary'!$V$22:$V$31)+1,MATCH(E94,'Leak Repair Summary'!$W$19:$AC$19))-INDEX('Leak Repair Summary'!$W$22:$AC$31,MATCH(F94,'Leak Repair Summary'!$V$22:$V$31),MATCH(E94,'Leak Repair Summary'!$W$19:$AC$19)))/(INDEX('Leak Repair Summary'!$V$22:$V$31,MATCH(F94,'Leak Repair Summary'!$V$22:$V$31)+1,1)-INDEX('Leak Repair Summary'!$V$22:$V$31,MATCH(F94,'Leak Repair Summary'!$V$22:$V$31),1))*(F94-INDEX('Leak Repair Summary'!$V$22:$V$31,MATCH(F94,'Leak Repair Summary'!$V$22:$V$31),1))+INDEX('Leak Repair Summary'!$W$22:$AC$31,MATCH(F94,'Leak Repair Summary'!$V$22:$V$31),MATCH(E94,'Leak Repair Summary'!$W$19:$AC$19))))/(INDEX('Leak Repair Summary'!$W$19:$AC$19,1,MATCH(E94,'Leak Repair Summary'!$W$19:$AC$19)+1)-INDEX('Leak Repair Summary'!$W$19:$AC$19,1,MATCH(E94,'Leak Repair Summary'!$W$19:$AC$19)))*(E94-INDEX('Leak Repair Summary'!$W$19:$AC$19,1,MATCH(E94,'Leak Repair Summary'!$W$19:$AC$19)))+((INDEX('Leak Repair Summary'!$W$22:$AC$31,MATCH(F94,'Leak Repair Summary'!$V$22:$V$31)+1,MATCH(E94,'Leak Repair Summary'!$W$19:$AC$19))-INDEX('Leak Repair Summary'!$W$22:$AC$31,MATCH(F94,'Leak Repair Summary'!$V$22:$V$31),MATCH(E94,'Leak Repair Summary'!$W$19:$AC$19)))/(INDEX('Leak Repair Summary'!$V$22:$V$31,MATCH(F94,'Leak Repair Summary'!$V$22:$V$31)+1,1)-INDEX('Leak Repair Summary'!$V$22:$V$31,MATCH(F94,'Leak Repair Summary'!$V$22:$V$31),1))*(F94-INDEX('Leak Repair Summary'!$V$22:$V$31,MATCH(F94,'Leak Repair Summary'!$V$22:$V$31),1))+INDEX('Leak Repair Summary'!$W$22:$AC$31,MATCH(F94,'Leak Repair Summary'!$V$22:$V$31),MATCH(E94,'Leak Repair Summary'!$W$19:$AC$19)))," "))</f>
        <v xml:space="preserve"> </v>
      </c>
      <c r="I94" s="173"/>
      <c r="J94" s="174"/>
      <c r="K94" s="151" t="str">
        <f t="shared" si="2"/>
        <v/>
      </c>
      <c r="L94" s="180"/>
      <c r="M94" s="152" t="str">
        <f t="shared" si="3"/>
        <v/>
      </c>
      <c r="N94" s="148"/>
    </row>
    <row r="95" spans="1:14">
      <c r="A95" s="149">
        <v>93</v>
      </c>
      <c r="B95" s="166"/>
      <c r="C95" s="167"/>
      <c r="D95" s="167"/>
      <c r="E95" s="165"/>
      <c r="F95" s="165"/>
      <c r="G95" s="165"/>
      <c r="H95" s="150" t="str">
        <f>IF(AND(G95&gt;0, E95&gt;0), G95, IF(AND(E95&gt;0, F95&gt;0),(((INDEX('Leak Repair Summary'!$W$22:$AC$31,MATCH(F95,'Leak Repair Summary'!$V$22:$V$31)+1,MATCH(E95,'Leak Repair Summary'!$W$19:$AC$19)+1)-INDEX('Leak Repair Summary'!$W$22:$AC$31,MATCH(F95,'Leak Repair Summary'!$V$22:$V$31),MATCH(E95,'Leak Repair Summary'!$W$19:$AC$19)+1))/(INDEX('Leak Repair Summary'!$V$22:$V$31,MATCH(F95,'Leak Repair Summary'!$V$22:$V$31)+1,1)-INDEX('Leak Repair Summary'!$V$22:$V$31,MATCH(F95,'Leak Repair Summary'!$V$22:$V$31),1))*(F95-INDEX('Leak Repair Summary'!$V$22:$V$31,MATCH(F95,'Leak Repair Summary'!$V$22:$V$31),1))+INDEX('Leak Repair Summary'!$W$22:$AC$31,MATCH(F95,'Leak Repair Summary'!$V$22:$V$31),MATCH(E95,'Leak Repair Summary'!$W$19:$AC$19)+1))-((INDEX('Leak Repair Summary'!$W$22:$AC$31,MATCH(F95,'Leak Repair Summary'!$V$22:$V$31)+1,MATCH(E95,'Leak Repair Summary'!$W$19:$AC$19))-INDEX('Leak Repair Summary'!$W$22:$AC$31,MATCH(F95,'Leak Repair Summary'!$V$22:$V$31),MATCH(E95,'Leak Repair Summary'!$W$19:$AC$19)))/(INDEX('Leak Repair Summary'!$V$22:$V$31,MATCH(F95,'Leak Repair Summary'!$V$22:$V$31)+1,1)-INDEX('Leak Repair Summary'!$V$22:$V$31,MATCH(F95,'Leak Repair Summary'!$V$22:$V$31),1))*(F95-INDEX('Leak Repair Summary'!$V$22:$V$31,MATCH(F95,'Leak Repair Summary'!$V$22:$V$31),1))+INDEX('Leak Repair Summary'!$W$22:$AC$31,MATCH(F95,'Leak Repair Summary'!$V$22:$V$31),MATCH(E95,'Leak Repair Summary'!$W$19:$AC$19))))/(INDEX('Leak Repair Summary'!$W$19:$AC$19,1,MATCH(E95,'Leak Repair Summary'!$W$19:$AC$19)+1)-INDEX('Leak Repair Summary'!$W$19:$AC$19,1,MATCH(E95,'Leak Repair Summary'!$W$19:$AC$19)))*(E95-INDEX('Leak Repair Summary'!$W$19:$AC$19,1,MATCH(E95,'Leak Repair Summary'!$W$19:$AC$19)))+((INDEX('Leak Repair Summary'!$W$22:$AC$31,MATCH(F95,'Leak Repair Summary'!$V$22:$V$31)+1,MATCH(E95,'Leak Repair Summary'!$W$19:$AC$19))-INDEX('Leak Repair Summary'!$W$22:$AC$31,MATCH(F95,'Leak Repair Summary'!$V$22:$V$31),MATCH(E95,'Leak Repair Summary'!$W$19:$AC$19)))/(INDEX('Leak Repair Summary'!$V$22:$V$31,MATCH(F95,'Leak Repair Summary'!$V$22:$V$31)+1,1)-INDEX('Leak Repair Summary'!$V$22:$V$31,MATCH(F95,'Leak Repair Summary'!$V$22:$V$31),1))*(F95-INDEX('Leak Repair Summary'!$V$22:$V$31,MATCH(F95,'Leak Repair Summary'!$V$22:$V$31),1))+INDEX('Leak Repair Summary'!$W$22:$AC$31,MATCH(F95,'Leak Repair Summary'!$V$22:$V$31),MATCH(E95,'Leak Repair Summary'!$W$19:$AC$19)))," "))</f>
        <v xml:space="preserve"> </v>
      </c>
      <c r="I95" s="173"/>
      <c r="J95" s="174"/>
      <c r="K95" s="151" t="str">
        <f t="shared" si="2"/>
        <v/>
      </c>
      <c r="L95" s="180"/>
      <c r="M95" s="152" t="str">
        <f t="shared" si="3"/>
        <v/>
      </c>
      <c r="N95" s="148"/>
    </row>
    <row r="96" spans="1:14">
      <c r="A96" s="149">
        <v>94</v>
      </c>
      <c r="B96" s="166"/>
      <c r="C96" s="167"/>
      <c r="D96" s="167"/>
      <c r="E96" s="165"/>
      <c r="F96" s="165"/>
      <c r="G96" s="165"/>
      <c r="H96" s="150" t="str">
        <f>IF(AND(G96&gt;0, E96&gt;0), G96, IF(AND(E96&gt;0, F96&gt;0),(((INDEX('Leak Repair Summary'!$W$22:$AC$31,MATCH(F96,'Leak Repair Summary'!$V$22:$V$31)+1,MATCH(E96,'Leak Repair Summary'!$W$19:$AC$19)+1)-INDEX('Leak Repair Summary'!$W$22:$AC$31,MATCH(F96,'Leak Repair Summary'!$V$22:$V$31),MATCH(E96,'Leak Repair Summary'!$W$19:$AC$19)+1))/(INDEX('Leak Repair Summary'!$V$22:$V$31,MATCH(F96,'Leak Repair Summary'!$V$22:$V$31)+1,1)-INDEX('Leak Repair Summary'!$V$22:$V$31,MATCH(F96,'Leak Repair Summary'!$V$22:$V$31),1))*(F96-INDEX('Leak Repair Summary'!$V$22:$V$31,MATCH(F96,'Leak Repair Summary'!$V$22:$V$31),1))+INDEX('Leak Repair Summary'!$W$22:$AC$31,MATCH(F96,'Leak Repair Summary'!$V$22:$V$31),MATCH(E96,'Leak Repair Summary'!$W$19:$AC$19)+1))-((INDEX('Leak Repair Summary'!$W$22:$AC$31,MATCH(F96,'Leak Repair Summary'!$V$22:$V$31)+1,MATCH(E96,'Leak Repair Summary'!$W$19:$AC$19))-INDEX('Leak Repair Summary'!$W$22:$AC$31,MATCH(F96,'Leak Repair Summary'!$V$22:$V$31),MATCH(E96,'Leak Repair Summary'!$W$19:$AC$19)))/(INDEX('Leak Repair Summary'!$V$22:$V$31,MATCH(F96,'Leak Repair Summary'!$V$22:$V$31)+1,1)-INDEX('Leak Repair Summary'!$V$22:$V$31,MATCH(F96,'Leak Repair Summary'!$V$22:$V$31),1))*(F96-INDEX('Leak Repair Summary'!$V$22:$V$31,MATCH(F96,'Leak Repair Summary'!$V$22:$V$31),1))+INDEX('Leak Repair Summary'!$W$22:$AC$31,MATCH(F96,'Leak Repair Summary'!$V$22:$V$31),MATCH(E96,'Leak Repair Summary'!$W$19:$AC$19))))/(INDEX('Leak Repair Summary'!$W$19:$AC$19,1,MATCH(E96,'Leak Repair Summary'!$W$19:$AC$19)+1)-INDEX('Leak Repair Summary'!$W$19:$AC$19,1,MATCH(E96,'Leak Repair Summary'!$W$19:$AC$19)))*(E96-INDEX('Leak Repair Summary'!$W$19:$AC$19,1,MATCH(E96,'Leak Repair Summary'!$W$19:$AC$19)))+((INDEX('Leak Repair Summary'!$W$22:$AC$31,MATCH(F96,'Leak Repair Summary'!$V$22:$V$31)+1,MATCH(E96,'Leak Repair Summary'!$W$19:$AC$19))-INDEX('Leak Repair Summary'!$W$22:$AC$31,MATCH(F96,'Leak Repair Summary'!$V$22:$V$31),MATCH(E96,'Leak Repair Summary'!$W$19:$AC$19)))/(INDEX('Leak Repair Summary'!$V$22:$V$31,MATCH(F96,'Leak Repair Summary'!$V$22:$V$31)+1,1)-INDEX('Leak Repair Summary'!$V$22:$V$31,MATCH(F96,'Leak Repair Summary'!$V$22:$V$31),1))*(F96-INDEX('Leak Repair Summary'!$V$22:$V$31,MATCH(F96,'Leak Repair Summary'!$V$22:$V$31),1))+INDEX('Leak Repair Summary'!$W$22:$AC$31,MATCH(F96,'Leak Repair Summary'!$V$22:$V$31),MATCH(E96,'Leak Repair Summary'!$W$19:$AC$19)))," "))</f>
        <v xml:space="preserve"> </v>
      </c>
      <c r="I96" s="173"/>
      <c r="J96" s="174"/>
      <c r="K96" s="151" t="str">
        <f t="shared" si="2"/>
        <v/>
      </c>
      <c r="L96" s="180"/>
      <c r="M96" s="152" t="str">
        <f t="shared" si="3"/>
        <v/>
      </c>
      <c r="N96" s="148"/>
    </row>
    <row r="97" spans="1:14">
      <c r="A97" s="149">
        <v>95</v>
      </c>
      <c r="B97" s="166"/>
      <c r="C97" s="167"/>
      <c r="D97" s="167"/>
      <c r="E97" s="165"/>
      <c r="F97" s="165"/>
      <c r="G97" s="165"/>
      <c r="H97" s="150" t="str">
        <f>IF(AND(G97&gt;0, E97&gt;0), G97, IF(AND(E97&gt;0, F97&gt;0),(((INDEX('Leak Repair Summary'!$W$22:$AC$31,MATCH(F97,'Leak Repair Summary'!$V$22:$V$31)+1,MATCH(E97,'Leak Repair Summary'!$W$19:$AC$19)+1)-INDEX('Leak Repair Summary'!$W$22:$AC$31,MATCH(F97,'Leak Repair Summary'!$V$22:$V$31),MATCH(E97,'Leak Repair Summary'!$W$19:$AC$19)+1))/(INDEX('Leak Repair Summary'!$V$22:$V$31,MATCH(F97,'Leak Repair Summary'!$V$22:$V$31)+1,1)-INDEX('Leak Repair Summary'!$V$22:$V$31,MATCH(F97,'Leak Repair Summary'!$V$22:$V$31),1))*(F97-INDEX('Leak Repair Summary'!$V$22:$V$31,MATCH(F97,'Leak Repair Summary'!$V$22:$V$31),1))+INDEX('Leak Repair Summary'!$W$22:$AC$31,MATCH(F97,'Leak Repair Summary'!$V$22:$V$31),MATCH(E97,'Leak Repair Summary'!$W$19:$AC$19)+1))-((INDEX('Leak Repair Summary'!$W$22:$AC$31,MATCH(F97,'Leak Repair Summary'!$V$22:$V$31)+1,MATCH(E97,'Leak Repair Summary'!$W$19:$AC$19))-INDEX('Leak Repair Summary'!$W$22:$AC$31,MATCH(F97,'Leak Repair Summary'!$V$22:$V$31),MATCH(E97,'Leak Repair Summary'!$W$19:$AC$19)))/(INDEX('Leak Repair Summary'!$V$22:$V$31,MATCH(F97,'Leak Repair Summary'!$V$22:$V$31)+1,1)-INDEX('Leak Repair Summary'!$V$22:$V$31,MATCH(F97,'Leak Repair Summary'!$V$22:$V$31),1))*(F97-INDEX('Leak Repair Summary'!$V$22:$V$31,MATCH(F97,'Leak Repair Summary'!$V$22:$V$31),1))+INDEX('Leak Repair Summary'!$W$22:$AC$31,MATCH(F97,'Leak Repair Summary'!$V$22:$V$31),MATCH(E97,'Leak Repair Summary'!$W$19:$AC$19))))/(INDEX('Leak Repair Summary'!$W$19:$AC$19,1,MATCH(E97,'Leak Repair Summary'!$W$19:$AC$19)+1)-INDEX('Leak Repair Summary'!$W$19:$AC$19,1,MATCH(E97,'Leak Repair Summary'!$W$19:$AC$19)))*(E97-INDEX('Leak Repair Summary'!$W$19:$AC$19,1,MATCH(E97,'Leak Repair Summary'!$W$19:$AC$19)))+((INDEX('Leak Repair Summary'!$W$22:$AC$31,MATCH(F97,'Leak Repair Summary'!$V$22:$V$31)+1,MATCH(E97,'Leak Repair Summary'!$W$19:$AC$19))-INDEX('Leak Repair Summary'!$W$22:$AC$31,MATCH(F97,'Leak Repair Summary'!$V$22:$V$31),MATCH(E97,'Leak Repair Summary'!$W$19:$AC$19)))/(INDEX('Leak Repair Summary'!$V$22:$V$31,MATCH(F97,'Leak Repair Summary'!$V$22:$V$31)+1,1)-INDEX('Leak Repair Summary'!$V$22:$V$31,MATCH(F97,'Leak Repair Summary'!$V$22:$V$31),1))*(F97-INDEX('Leak Repair Summary'!$V$22:$V$31,MATCH(F97,'Leak Repair Summary'!$V$22:$V$31),1))+INDEX('Leak Repair Summary'!$W$22:$AC$31,MATCH(F97,'Leak Repair Summary'!$V$22:$V$31),MATCH(E97,'Leak Repair Summary'!$W$19:$AC$19)))," "))</f>
        <v xml:space="preserve"> </v>
      </c>
      <c r="I97" s="173"/>
      <c r="J97" s="174"/>
      <c r="K97" s="151" t="str">
        <f t="shared" si="2"/>
        <v/>
      </c>
      <c r="L97" s="180"/>
      <c r="M97" s="152" t="str">
        <f t="shared" si="3"/>
        <v/>
      </c>
      <c r="N97" s="148"/>
    </row>
    <row r="98" spans="1:14">
      <c r="A98" s="149">
        <v>96</v>
      </c>
      <c r="B98" s="166"/>
      <c r="C98" s="167"/>
      <c r="D98" s="167"/>
      <c r="E98" s="165"/>
      <c r="F98" s="165"/>
      <c r="G98" s="165"/>
      <c r="H98" s="150" t="str">
        <f>IF(AND(G98&gt;0, E98&gt;0), G98, IF(AND(E98&gt;0, F98&gt;0),(((INDEX('Leak Repair Summary'!$W$22:$AC$31,MATCH(F98,'Leak Repair Summary'!$V$22:$V$31)+1,MATCH(E98,'Leak Repair Summary'!$W$19:$AC$19)+1)-INDEX('Leak Repair Summary'!$W$22:$AC$31,MATCH(F98,'Leak Repair Summary'!$V$22:$V$31),MATCH(E98,'Leak Repair Summary'!$W$19:$AC$19)+1))/(INDEX('Leak Repair Summary'!$V$22:$V$31,MATCH(F98,'Leak Repair Summary'!$V$22:$V$31)+1,1)-INDEX('Leak Repair Summary'!$V$22:$V$31,MATCH(F98,'Leak Repair Summary'!$V$22:$V$31),1))*(F98-INDEX('Leak Repair Summary'!$V$22:$V$31,MATCH(F98,'Leak Repair Summary'!$V$22:$V$31),1))+INDEX('Leak Repair Summary'!$W$22:$AC$31,MATCH(F98,'Leak Repair Summary'!$V$22:$V$31),MATCH(E98,'Leak Repair Summary'!$W$19:$AC$19)+1))-((INDEX('Leak Repair Summary'!$W$22:$AC$31,MATCH(F98,'Leak Repair Summary'!$V$22:$V$31)+1,MATCH(E98,'Leak Repair Summary'!$W$19:$AC$19))-INDEX('Leak Repair Summary'!$W$22:$AC$31,MATCH(F98,'Leak Repair Summary'!$V$22:$V$31),MATCH(E98,'Leak Repair Summary'!$W$19:$AC$19)))/(INDEX('Leak Repair Summary'!$V$22:$V$31,MATCH(F98,'Leak Repair Summary'!$V$22:$V$31)+1,1)-INDEX('Leak Repair Summary'!$V$22:$V$31,MATCH(F98,'Leak Repair Summary'!$V$22:$V$31),1))*(F98-INDEX('Leak Repair Summary'!$V$22:$V$31,MATCH(F98,'Leak Repair Summary'!$V$22:$V$31),1))+INDEX('Leak Repair Summary'!$W$22:$AC$31,MATCH(F98,'Leak Repair Summary'!$V$22:$V$31),MATCH(E98,'Leak Repair Summary'!$W$19:$AC$19))))/(INDEX('Leak Repair Summary'!$W$19:$AC$19,1,MATCH(E98,'Leak Repair Summary'!$W$19:$AC$19)+1)-INDEX('Leak Repair Summary'!$W$19:$AC$19,1,MATCH(E98,'Leak Repair Summary'!$W$19:$AC$19)))*(E98-INDEX('Leak Repair Summary'!$W$19:$AC$19,1,MATCH(E98,'Leak Repair Summary'!$W$19:$AC$19)))+((INDEX('Leak Repair Summary'!$W$22:$AC$31,MATCH(F98,'Leak Repair Summary'!$V$22:$V$31)+1,MATCH(E98,'Leak Repair Summary'!$W$19:$AC$19))-INDEX('Leak Repair Summary'!$W$22:$AC$31,MATCH(F98,'Leak Repair Summary'!$V$22:$V$31),MATCH(E98,'Leak Repair Summary'!$W$19:$AC$19)))/(INDEX('Leak Repair Summary'!$V$22:$V$31,MATCH(F98,'Leak Repair Summary'!$V$22:$V$31)+1,1)-INDEX('Leak Repair Summary'!$V$22:$V$31,MATCH(F98,'Leak Repair Summary'!$V$22:$V$31),1))*(F98-INDEX('Leak Repair Summary'!$V$22:$V$31,MATCH(F98,'Leak Repair Summary'!$V$22:$V$31),1))+INDEX('Leak Repair Summary'!$W$22:$AC$31,MATCH(F98,'Leak Repair Summary'!$V$22:$V$31),MATCH(E98,'Leak Repair Summary'!$W$19:$AC$19)))," "))</f>
        <v xml:space="preserve"> </v>
      </c>
      <c r="I98" s="173"/>
      <c r="J98" s="174"/>
      <c r="K98" s="151" t="str">
        <f t="shared" si="2"/>
        <v/>
      </c>
      <c r="L98" s="180"/>
      <c r="M98" s="152" t="str">
        <f t="shared" si="3"/>
        <v/>
      </c>
      <c r="N98" s="148"/>
    </row>
    <row r="99" spans="1:14">
      <c r="A99" s="149">
        <v>97</v>
      </c>
      <c r="B99" s="166"/>
      <c r="C99" s="167"/>
      <c r="D99" s="167"/>
      <c r="E99" s="165"/>
      <c r="F99" s="165"/>
      <c r="G99" s="165"/>
      <c r="H99" s="150" t="str">
        <f>IF(AND(G99&gt;0, E99&gt;0), G99, IF(AND(E99&gt;0, F99&gt;0),(((INDEX('Leak Repair Summary'!$W$22:$AC$31,MATCH(F99,'Leak Repair Summary'!$V$22:$V$31)+1,MATCH(E99,'Leak Repair Summary'!$W$19:$AC$19)+1)-INDEX('Leak Repair Summary'!$W$22:$AC$31,MATCH(F99,'Leak Repair Summary'!$V$22:$V$31),MATCH(E99,'Leak Repair Summary'!$W$19:$AC$19)+1))/(INDEX('Leak Repair Summary'!$V$22:$V$31,MATCH(F99,'Leak Repair Summary'!$V$22:$V$31)+1,1)-INDEX('Leak Repair Summary'!$V$22:$V$31,MATCH(F99,'Leak Repair Summary'!$V$22:$V$31),1))*(F99-INDEX('Leak Repair Summary'!$V$22:$V$31,MATCH(F99,'Leak Repair Summary'!$V$22:$V$31),1))+INDEX('Leak Repair Summary'!$W$22:$AC$31,MATCH(F99,'Leak Repair Summary'!$V$22:$V$31),MATCH(E99,'Leak Repair Summary'!$W$19:$AC$19)+1))-((INDEX('Leak Repair Summary'!$W$22:$AC$31,MATCH(F99,'Leak Repair Summary'!$V$22:$V$31)+1,MATCH(E99,'Leak Repair Summary'!$W$19:$AC$19))-INDEX('Leak Repair Summary'!$W$22:$AC$31,MATCH(F99,'Leak Repair Summary'!$V$22:$V$31),MATCH(E99,'Leak Repair Summary'!$W$19:$AC$19)))/(INDEX('Leak Repair Summary'!$V$22:$V$31,MATCH(F99,'Leak Repair Summary'!$V$22:$V$31)+1,1)-INDEX('Leak Repair Summary'!$V$22:$V$31,MATCH(F99,'Leak Repair Summary'!$V$22:$V$31),1))*(F99-INDEX('Leak Repair Summary'!$V$22:$V$31,MATCH(F99,'Leak Repair Summary'!$V$22:$V$31),1))+INDEX('Leak Repair Summary'!$W$22:$AC$31,MATCH(F99,'Leak Repair Summary'!$V$22:$V$31),MATCH(E99,'Leak Repair Summary'!$W$19:$AC$19))))/(INDEX('Leak Repair Summary'!$W$19:$AC$19,1,MATCH(E99,'Leak Repair Summary'!$W$19:$AC$19)+1)-INDEX('Leak Repair Summary'!$W$19:$AC$19,1,MATCH(E99,'Leak Repair Summary'!$W$19:$AC$19)))*(E99-INDEX('Leak Repair Summary'!$W$19:$AC$19,1,MATCH(E99,'Leak Repair Summary'!$W$19:$AC$19)))+((INDEX('Leak Repair Summary'!$W$22:$AC$31,MATCH(F99,'Leak Repair Summary'!$V$22:$V$31)+1,MATCH(E99,'Leak Repair Summary'!$W$19:$AC$19))-INDEX('Leak Repair Summary'!$W$22:$AC$31,MATCH(F99,'Leak Repair Summary'!$V$22:$V$31),MATCH(E99,'Leak Repair Summary'!$W$19:$AC$19)))/(INDEX('Leak Repair Summary'!$V$22:$V$31,MATCH(F99,'Leak Repair Summary'!$V$22:$V$31)+1,1)-INDEX('Leak Repair Summary'!$V$22:$V$31,MATCH(F99,'Leak Repair Summary'!$V$22:$V$31),1))*(F99-INDEX('Leak Repair Summary'!$V$22:$V$31,MATCH(F99,'Leak Repair Summary'!$V$22:$V$31),1))+INDEX('Leak Repair Summary'!$W$22:$AC$31,MATCH(F99,'Leak Repair Summary'!$V$22:$V$31),MATCH(E99,'Leak Repair Summary'!$W$19:$AC$19)))," "))</f>
        <v xml:space="preserve"> </v>
      </c>
      <c r="I99" s="173"/>
      <c r="J99" s="174"/>
      <c r="K99" s="151" t="str">
        <f t="shared" si="2"/>
        <v/>
      </c>
      <c r="L99" s="180"/>
      <c r="M99" s="152" t="str">
        <f t="shared" si="3"/>
        <v/>
      </c>
      <c r="N99" s="148"/>
    </row>
    <row r="100" spans="1:14">
      <c r="A100" s="149">
        <v>98</v>
      </c>
      <c r="B100" s="166"/>
      <c r="C100" s="167"/>
      <c r="D100" s="167"/>
      <c r="E100" s="165"/>
      <c r="F100" s="165"/>
      <c r="G100" s="165"/>
      <c r="H100" s="150" t="str">
        <f>IF(AND(G100&gt;0, E100&gt;0), G100, IF(AND(E100&gt;0, F100&gt;0),(((INDEX('Leak Repair Summary'!$W$22:$AC$31,MATCH(F100,'Leak Repair Summary'!$V$22:$V$31)+1,MATCH(E100,'Leak Repair Summary'!$W$19:$AC$19)+1)-INDEX('Leak Repair Summary'!$W$22:$AC$31,MATCH(F100,'Leak Repair Summary'!$V$22:$V$31),MATCH(E100,'Leak Repair Summary'!$W$19:$AC$19)+1))/(INDEX('Leak Repair Summary'!$V$22:$V$31,MATCH(F100,'Leak Repair Summary'!$V$22:$V$31)+1,1)-INDEX('Leak Repair Summary'!$V$22:$V$31,MATCH(F100,'Leak Repair Summary'!$V$22:$V$31),1))*(F100-INDEX('Leak Repair Summary'!$V$22:$V$31,MATCH(F100,'Leak Repair Summary'!$V$22:$V$31),1))+INDEX('Leak Repair Summary'!$W$22:$AC$31,MATCH(F100,'Leak Repair Summary'!$V$22:$V$31),MATCH(E100,'Leak Repair Summary'!$W$19:$AC$19)+1))-((INDEX('Leak Repair Summary'!$W$22:$AC$31,MATCH(F100,'Leak Repair Summary'!$V$22:$V$31)+1,MATCH(E100,'Leak Repair Summary'!$W$19:$AC$19))-INDEX('Leak Repair Summary'!$W$22:$AC$31,MATCH(F100,'Leak Repair Summary'!$V$22:$V$31),MATCH(E100,'Leak Repair Summary'!$W$19:$AC$19)))/(INDEX('Leak Repair Summary'!$V$22:$V$31,MATCH(F100,'Leak Repair Summary'!$V$22:$V$31)+1,1)-INDEX('Leak Repair Summary'!$V$22:$V$31,MATCH(F100,'Leak Repair Summary'!$V$22:$V$31),1))*(F100-INDEX('Leak Repair Summary'!$V$22:$V$31,MATCH(F100,'Leak Repair Summary'!$V$22:$V$31),1))+INDEX('Leak Repair Summary'!$W$22:$AC$31,MATCH(F100,'Leak Repair Summary'!$V$22:$V$31),MATCH(E100,'Leak Repair Summary'!$W$19:$AC$19))))/(INDEX('Leak Repair Summary'!$W$19:$AC$19,1,MATCH(E100,'Leak Repair Summary'!$W$19:$AC$19)+1)-INDEX('Leak Repair Summary'!$W$19:$AC$19,1,MATCH(E100,'Leak Repair Summary'!$W$19:$AC$19)))*(E100-INDEX('Leak Repair Summary'!$W$19:$AC$19,1,MATCH(E100,'Leak Repair Summary'!$W$19:$AC$19)))+((INDEX('Leak Repair Summary'!$W$22:$AC$31,MATCH(F100,'Leak Repair Summary'!$V$22:$V$31)+1,MATCH(E100,'Leak Repair Summary'!$W$19:$AC$19))-INDEX('Leak Repair Summary'!$W$22:$AC$31,MATCH(F100,'Leak Repair Summary'!$V$22:$V$31),MATCH(E100,'Leak Repair Summary'!$W$19:$AC$19)))/(INDEX('Leak Repair Summary'!$V$22:$V$31,MATCH(F100,'Leak Repair Summary'!$V$22:$V$31)+1,1)-INDEX('Leak Repair Summary'!$V$22:$V$31,MATCH(F100,'Leak Repair Summary'!$V$22:$V$31),1))*(F100-INDEX('Leak Repair Summary'!$V$22:$V$31,MATCH(F100,'Leak Repair Summary'!$V$22:$V$31),1))+INDEX('Leak Repair Summary'!$W$22:$AC$31,MATCH(F100,'Leak Repair Summary'!$V$22:$V$31),MATCH(E100,'Leak Repair Summary'!$W$19:$AC$19)))," "))</f>
        <v xml:space="preserve"> </v>
      </c>
      <c r="I100" s="173"/>
      <c r="J100" s="174"/>
      <c r="K100" s="151" t="str">
        <f t="shared" si="2"/>
        <v/>
      </c>
      <c r="L100" s="180"/>
      <c r="M100" s="152" t="str">
        <f t="shared" si="3"/>
        <v/>
      </c>
      <c r="N100" s="148"/>
    </row>
    <row r="101" spans="1:14">
      <c r="A101" s="149">
        <v>99</v>
      </c>
      <c r="B101" s="166"/>
      <c r="C101" s="167"/>
      <c r="D101" s="167"/>
      <c r="E101" s="165"/>
      <c r="F101" s="165"/>
      <c r="G101" s="165"/>
      <c r="H101" s="150" t="str">
        <f>IF(AND(G101&gt;0, E101&gt;0), G101, IF(AND(E101&gt;0, F101&gt;0),(((INDEX('Leak Repair Summary'!$W$22:$AC$31,MATCH(F101,'Leak Repair Summary'!$V$22:$V$31)+1,MATCH(E101,'Leak Repair Summary'!$W$19:$AC$19)+1)-INDEX('Leak Repair Summary'!$W$22:$AC$31,MATCH(F101,'Leak Repair Summary'!$V$22:$V$31),MATCH(E101,'Leak Repair Summary'!$W$19:$AC$19)+1))/(INDEX('Leak Repair Summary'!$V$22:$V$31,MATCH(F101,'Leak Repair Summary'!$V$22:$V$31)+1,1)-INDEX('Leak Repair Summary'!$V$22:$V$31,MATCH(F101,'Leak Repair Summary'!$V$22:$V$31),1))*(F101-INDEX('Leak Repair Summary'!$V$22:$V$31,MATCH(F101,'Leak Repair Summary'!$V$22:$V$31),1))+INDEX('Leak Repair Summary'!$W$22:$AC$31,MATCH(F101,'Leak Repair Summary'!$V$22:$V$31),MATCH(E101,'Leak Repair Summary'!$W$19:$AC$19)+1))-((INDEX('Leak Repair Summary'!$W$22:$AC$31,MATCH(F101,'Leak Repair Summary'!$V$22:$V$31)+1,MATCH(E101,'Leak Repair Summary'!$W$19:$AC$19))-INDEX('Leak Repair Summary'!$W$22:$AC$31,MATCH(F101,'Leak Repair Summary'!$V$22:$V$31),MATCH(E101,'Leak Repair Summary'!$W$19:$AC$19)))/(INDEX('Leak Repair Summary'!$V$22:$V$31,MATCH(F101,'Leak Repair Summary'!$V$22:$V$31)+1,1)-INDEX('Leak Repair Summary'!$V$22:$V$31,MATCH(F101,'Leak Repair Summary'!$V$22:$V$31),1))*(F101-INDEX('Leak Repair Summary'!$V$22:$V$31,MATCH(F101,'Leak Repair Summary'!$V$22:$V$31),1))+INDEX('Leak Repair Summary'!$W$22:$AC$31,MATCH(F101,'Leak Repair Summary'!$V$22:$V$31),MATCH(E101,'Leak Repair Summary'!$W$19:$AC$19))))/(INDEX('Leak Repair Summary'!$W$19:$AC$19,1,MATCH(E101,'Leak Repair Summary'!$W$19:$AC$19)+1)-INDEX('Leak Repair Summary'!$W$19:$AC$19,1,MATCH(E101,'Leak Repair Summary'!$W$19:$AC$19)))*(E101-INDEX('Leak Repair Summary'!$W$19:$AC$19,1,MATCH(E101,'Leak Repair Summary'!$W$19:$AC$19)))+((INDEX('Leak Repair Summary'!$W$22:$AC$31,MATCH(F101,'Leak Repair Summary'!$V$22:$V$31)+1,MATCH(E101,'Leak Repair Summary'!$W$19:$AC$19))-INDEX('Leak Repair Summary'!$W$22:$AC$31,MATCH(F101,'Leak Repair Summary'!$V$22:$V$31),MATCH(E101,'Leak Repair Summary'!$W$19:$AC$19)))/(INDEX('Leak Repair Summary'!$V$22:$V$31,MATCH(F101,'Leak Repair Summary'!$V$22:$V$31)+1,1)-INDEX('Leak Repair Summary'!$V$22:$V$31,MATCH(F101,'Leak Repair Summary'!$V$22:$V$31),1))*(F101-INDEX('Leak Repair Summary'!$V$22:$V$31,MATCH(F101,'Leak Repair Summary'!$V$22:$V$31),1))+INDEX('Leak Repair Summary'!$W$22:$AC$31,MATCH(F101,'Leak Repair Summary'!$V$22:$V$31),MATCH(E101,'Leak Repair Summary'!$W$19:$AC$19)))," "))</f>
        <v xml:space="preserve"> </v>
      </c>
      <c r="I101" s="173"/>
      <c r="J101" s="174"/>
      <c r="K101" s="151" t="str">
        <f t="shared" si="2"/>
        <v/>
      </c>
      <c r="L101" s="180"/>
      <c r="M101" s="152" t="str">
        <f t="shared" si="3"/>
        <v/>
      </c>
      <c r="N101" s="148"/>
    </row>
    <row r="102" spans="1:14">
      <c r="A102" s="149">
        <v>100</v>
      </c>
      <c r="B102" s="166"/>
      <c r="C102" s="167"/>
      <c r="D102" s="167"/>
      <c r="E102" s="165"/>
      <c r="F102" s="165"/>
      <c r="G102" s="165"/>
      <c r="H102" s="150" t="str">
        <f>IF(AND(G102&gt;0, E102&gt;0), G102, IF(AND(E102&gt;0, F102&gt;0),(((INDEX('Leak Repair Summary'!$W$22:$AC$31,MATCH(F102,'Leak Repair Summary'!$V$22:$V$31)+1,MATCH(E102,'Leak Repair Summary'!$W$19:$AC$19)+1)-INDEX('Leak Repair Summary'!$W$22:$AC$31,MATCH(F102,'Leak Repair Summary'!$V$22:$V$31),MATCH(E102,'Leak Repair Summary'!$W$19:$AC$19)+1))/(INDEX('Leak Repair Summary'!$V$22:$V$31,MATCH(F102,'Leak Repair Summary'!$V$22:$V$31)+1,1)-INDEX('Leak Repair Summary'!$V$22:$V$31,MATCH(F102,'Leak Repair Summary'!$V$22:$V$31),1))*(F102-INDEX('Leak Repair Summary'!$V$22:$V$31,MATCH(F102,'Leak Repair Summary'!$V$22:$V$31),1))+INDEX('Leak Repair Summary'!$W$22:$AC$31,MATCH(F102,'Leak Repair Summary'!$V$22:$V$31),MATCH(E102,'Leak Repair Summary'!$W$19:$AC$19)+1))-((INDEX('Leak Repair Summary'!$W$22:$AC$31,MATCH(F102,'Leak Repair Summary'!$V$22:$V$31)+1,MATCH(E102,'Leak Repair Summary'!$W$19:$AC$19))-INDEX('Leak Repair Summary'!$W$22:$AC$31,MATCH(F102,'Leak Repair Summary'!$V$22:$V$31),MATCH(E102,'Leak Repair Summary'!$W$19:$AC$19)))/(INDEX('Leak Repair Summary'!$V$22:$V$31,MATCH(F102,'Leak Repair Summary'!$V$22:$V$31)+1,1)-INDEX('Leak Repair Summary'!$V$22:$V$31,MATCH(F102,'Leak Repair Summary'!$V$22:$V$31),1))*(F102-INDEX('Leak Repair Summary'!$V$22:$V$31,MATCH(F102,'Leak Repair Summary'!$V$22:$V$31),1))+INDEX('Leak Repair Summary'!$W$22:$AC$31,MATCH(F102,'Leak Repair Summary'!$V$22:$V$31),MATCH(E102,'Leak Repair Summary'!$W$19:$AC$19))))/(INDEX('Leak Repair Summary'!$W$19:$AC$19,1,MATCH(E102,'Leak Repair Summary'!$W$19:$AC$19)+1)-INDEX('Leak Repair Summary'!$W$19:$AC$19,1,MATCH(E102,'Leak Repair Summary'!$W$19:$AC$19)))*(E102-INDEX('Leak Repair Summary'!$W$19:$AC$19,1,MATCH(E102,'Leak Repair Summary'!$W$19:$AC$19)))+((INDEX('Leak Repair Summary'!$W$22:$AC$31,MATCH(F102,'Leak Repair Summary'!$V$22:$V$31)+1,MATCH(E102,'Leak Repair Summary'!$W$19:$AC$19))-INDEX('Leak Repair Summary'!$W$22:$AC$31,MATCH(F102,'Leak Repair Summary'!$V$22:$V$31),MATCH(E102,'Leak Repair Summary'!$W$19:$AC$19)))/(INDEX('Leak Repair Summary'!$V$22:$V$31,MATCH(F102,'Leak Repair Summary'!$V$22:$V$31)+1,1)-INDEX('Leak Repair Summary'!$V$22:$V$31,MATCH(F102,'Leak Repair Summary'!$V$22:$V$31),1))*(F102-INDEX('Leak Repair Summary'!$V$22:$V$31,MATCH(F102,'Leak Repair Summary'!$V$22:$V$31),1))+INDEX('Leak Repair Summary'!$W$22:$AC$31,MATCH(F102,'Leak Repair Summary'!$V$22:$V$31),MATCH(E102,'Leak Repair Summary'!$W$19:$AC$19)))," "))</f>
        <v xml:space="preserve"> </v>
      </c>
      <c r="I102" s="173"/>
      <c r="J102" s="174"/>
      <c r="K102" s="151" t="str">
        <f t="shared" si="2"/>
        <v/>
      </c>
      <c r="L102" s="180"/>
      <c r="M102" s="152" t="str">
        <f t="shared" si="3"/>
        <v/>
      </c>
      <c r="N102" s="148"/>
    </row>
    <row r="103" spans="1:14">
      <c r="A103" s="149">
        <v>101</v>
      </c>
      <c r="B103" s="166"/>
      <c r="C103" s="167"/>
      <c r="D103" s="167"/>
      <c r="E103" s="165"/>
      <c r="F103" s="165"/>
      <c r="G103" s="165"/>
      <c r="H103" s="150" t="str">
        <f>IF(AND(G103&gt;0, E103&gt;0), G103, IF(AND(E103&gt;0, F103&gt;0),(((INDEX('Leak Repair Summary'!$W$22:$AC$31,MATCH(F103,'Leak Repair Summary'!$V$22:$V$31)+1,MATCH(E103,'Leak Repair Summary'!$W$19:$AC$19)+1)-INDEX('Leak Repair Summary'!$W$22:$AC$31,MATCH(F103,'Leak Repair Summary'!$V$22:$V$31),MATCH(E103,'Leak Repair Summary'!$W$19:$AC$19)+1))/(INDEX('Leak Repair Summary'!$V$22:$V$31,MATCH(F103,'Leak Repair Summary'!$V$22:$V$31)+1,1)-INDEX('Leak Repair Summary'!$V$22:$V$31,MATCH(F103,'Leak Repair Summary'!$V$22:$V$31),1))*(F103-INDEX('Leak Repair Summary'!$V$22:$V$31,MATCH(F103,'Leak Repair Summary'!$V$22:$V$31),1))+INDEX('Leak Repair Summary'!$W$22:$AC$31,MATCH(F103,'Leak Repair Summary'!$V$22:$V$31),MATCH(E103,'Leak Repair Summary'!$W$19:$AC$19)+1))-((INDEX('Leak Repair Summary'!$W$22:$AC$31,MATCH(F103,'Leak Repair Summary'!$V$22:$V$31)+1,MATCH(E103,'Leak Repair Summary'!$W$19:$AC$19))-INDEX('Leak Repair Summary'!$W$22:$AC$31,MATCH(F103,'Leak Repair Summary'!$V$22:$V$31),MATCH(E103,'Leak Repair Summary'!$W$19:$AC$19)))/(INDEX('Leak Repair Summary'!$V$22:$V$31,MATCH(F103,'Leak Repair Summary'!$V$22:$V$31)+1,1)-INDEX('Leak Repair Summary'!$V$22:$V$31,MATCH(F103,'Leak Repair Summary'!$V$22:$V$31),1))*(F103-INDEX('Leak Repair Summary'!$V$22:$V$31,MATCH(F103,'Leak Repair Summary'!$V$22:$V$31),1))+INDEX('Leak Repair Summary'!$W$22:$AC$31,MATCH(F103,'Leak Repair Summary'!$V$22:$V$31),MATCH(E103,'Leak Repair Summary'!$W$19:$AC$19))))/(INDEX('Leak Repair Summary'!$W$19:$AC$19,1,MATCH(E103,'Leak Repair Summary'!$W$19:$AC$19)+1)-INDEX('Leak Repair Summary'!$W$19:$AC$19,1,MATCH(E103,'Leak Repair Summary'!$W$19:$AC$19)))*(E103-INDEX('Leak Repair Summary'!$W$19:$AC$19,1,MATCH(E103,'Leak Repair Summary'!$W$19:$AC$19)))+((INDEX('Leak Repair Summary'!$W$22:$AC$31,MATCH(F103,'Leak Repair Summary'!$V$22:$V$31)+1,MATCH(E103,'Leak Repair Summary'!$W$19:$AC$19))-INDEX('Leak Repair Summary'!$W$22:$AC$31,MATCH(F103,'Leak Repair Summary'!$V$22:$V$31),MATCH(E103,'Leak Repair Summary'!$W$19:$AC$19)))/(INDEX('Leak Repair Summary'!$V$22:$V$31,MATCH(F103,'Leak Repair Summary'!$V$22:$V$31)+1,1)-INDEX('Leak Repair Summary'!$V$22:$V$31,MATCH(F103,'Leak Repair Summary'!$V$22:$V$31),1))*(F103-INDEX('Leak Repair Summary'!$V$22:$V$31,MATCH(F103,'Leak Repair Summary'!$V$22:$V$31),1))+INDEX('Leak Repair Summary'!$W$22:$AC$31,MATCH(F103,'Leak Repair Summary'!$V$22:$V$31),MATCH(E103,'Leak Repair Summary'!$W$19:$AC$19)))," "))</f>
        <v xml:space="preserve"> </v>
      </c>
      <c r="I103" s="173"/>
      <c r="J103" s="174"/>
      <c r="K103" s="151" t="str">
        <f t="shared" si="2"/>
        <v/>
      </c>
      <c r="L103" s="180"/>
      <c r="M103" s="152" t="str">
        <f t="shared" si="3"/>
        <v/>
      </c>
      <c r="N103" s="148"/>
    </row>
    <row r="104" spans="1:14">
      <c r="A104" s="149">
        <v>102</v>
      </c>
      <c r="B104" s="166"/>
      <c r="C104" s="167"/>
      <c r="D104" s="167"/>
      <c r="E104" s="165"/>
      <c r="F104" s="165"/>
      <c r="G104" s="165"/>
      <c r="H104" s="150" t="str">
        <f>IF(AND(G104&gt;0, E104&gt;0), G104, IF(AND(E104&gt;0, F104&gt;0),(((INDEX('Leak Repair Summary'!$W$22:$AC$31,MATCH(F104,'Leak Repair Summary'!$V$22:$V$31)+1,MATCH(E104,'Leak Repair Summary'!$W$19:$AC$19)+1)-INDEX('Leak Repair Summary'!$W$22:$AC$31,MATCH(F104,'Leak Repair Summary'!$V$22:$V$31),MATCH(E104,'Leak Repair Summary'!$W$19:$AC$19)+1))/(INDEX('Leak Repair Summary'!$V$22:$V$31,MATCH(F104,'Leak Repair Summary'!$V$22:$V$31)+1,1)-INDEX('Leak Repair Summary'!$V$22:$V$31,MATCH(F104,'Leak Repair Summary'!$V$22:$V$31),1))*(F104-INDEX('Leak Repair Summary'!$V$22:$V$31,MATCH(F104,'Leak Repair Summary'!$V$22:$V$31),1))+INDEX('Leak Repair Summary'!$W$22:$AC$31,MATCH(F104,'Leak Repair Summary'!$V$22:$V$31),MATCH(E104,'Leak Repair Summary'!$W$19:$AC$19)+1))-((INDEX('Leak Repair Summary'!$W$22:$AC$31,MATCH(F104,'Leak Repair Summary'!$V$22:$V$31)+1,MATCH(E104,'Leak Repair Summary'!$W$19:$AC$19))-INDEX('Leak Repair Summary'!$W$22:$AC$31,MATCH(F104,'Leak Repair Summary'!$V$22:$V$31),MATCH(E104,'Leak Repair Summary'!$W$19:$AC$19)))/(INDEX('Leak Repair Summary'!$V$22:$V$31,MATCH(F104,'Leak Repair Summary'!$V$22:$V$31)+1,1)-INDEX('Leak Repair Summary'!$V$22:$V$31,MATCH(F104,'Leak Repair Summary'!$V$22:$V$31),1))*(F104-INDEX('Leak Repair Summary'!$V$22:$V$31,MATCH(F104,'Leak Repair Summary'!$V$22:$V$31),1))+INDEX('Leak Repair Summary'!$W$22:$AC$31,MATCH(F104,'Leak Repair Summary'!$V$22:$V$31),MATCH(E104,'Leak Repair Summary'!$W$19:$AC$19))))/(INDEX('Leak Repair Summary'!$W$19:$AC$19,1,MATCH(E104,'Leak Repair Summary'!$W$19:$AC$19)+1)-INDEX('Leak Repair Summary'!$W$19:$AC$19,1,MATCH(E104,'Leak Repair Summary'!$W$19:$AC$19)))*(E104-INDEX('Leak Repair Summary'!$W$19:$AC$19,1,MATCH(E104,'Leak Repair Summary'!$W$19:$AC$19)))+((INDEX('Leak Repair Summary'!$W$22:$AC$31,MATCH(F104,'Leak Repair Summary'!$V$22:$V$31)+1,MATCH(E104,'Leak Repair Summary'!$W$19:$AC$19))-INDEX('Leak Repair Summary'!$W$22:$AC$31,MATCH(F104,'Leak Repair Summary'!$V$22:$V$31),MATCH(E104,'Leak Repair Summary'!$W$19:$AC$19)))/(INDEX('Leak Repair Summary'!$V$22:$V$31,MATCH(F104,'Leak Repair Summary'!$V$22:$V$31)+1,1)-INDEX('Leak Repair Summary'!$V$22:$V$31,MATCH(F104,'Leak Repair Summary'!$V$22:$V$31),1))*(F104-INDEX('Leak Repair Summary'!$V$22:$V$31,MATCH(F104,'Leak Repair Summary'!$V$22:$V$31),1))+INDEX('Leak Repair Summary'!$W$22:$AC$31,MATCH(F104,'Leak Repair Summary'!$V$22:$V$31),MATCH(E104,'Leak Repair Summary'!$W$19:$AC$19)))," "))</f>
        <v xml:space="preserve"> </v>
      </c>
      <c r="I104" s="173"/>
      <c r="J104" s="174"/>
      <c r="K104" s="151" t="str">
        <f t="shared" si="2"/>
        <v/>
      </c>
      <c r="L104" s="180"/>
      <c r="M104" s="152" t="str">
        <f t="shared" si="3"/>
        <v/>
      </c>
      <c r="N104" s="148"/>
    </row>
    <row r="105" spans="1:14">
      <c r="A105" s="149">
        <v>103</v>
      </c>
      <c r="B105" s="166"/>
      <c r="C105" s="167"/>
      <c r="D105" s="167"/>
      <c r="E105" s="165"/>
      <c r="F105" s="165"/>
      <c r="G105" s="165"/>
      <c r="H105" s="150" t="str">
        <f>IF(AND(G105&gt;0, E105&gt;0), G105, IF(AND(E105&gt;0, F105&gt;0),(((INDEX('Leak Repair Summary'!$W$22:$AC$31,MATCH(F105,'Leak Repair Summary'!$V$22:$V$31)+1,MATCH(E105,'Leak Repair Summary'!$W$19:$AC$19)+1)-INDEX('Leak Repair Summary'!$W$22:$AC$31,MATCH(F105,'Leak Repair Summary'!$V$22:$V$31),MATCH(E105,'Leak Repair Summary'!$W$19:$AC$19)+1))/(INDEX('Leak Repair Summary'!$V$22:$V$31,MATCH(F105,'Leak Repair Summary'!$V$22:$V$31)+1,1)-INDEX('Leak Repair Summary'!$V$22:$V$31,MATCH(F105,'Leak Repair Summary'!$V$22:$V$31),1))*(F105-INDEX('Leak Repair Summary'!$V$22:$V$31,MATCH(F105,'Leak Repair Summary'!$V$22:$V$31),1))+INDEX('Leak Repair Summary'!$W$22:$AC$31,MATCH(F105,'Leak Repair Summary'!$V$22:$V$31),MATCH(E105,'Leak Repair Summary'!$W$19:$AC$19)+1))-((INDEX('Leak Repair Summary'!$W$22:$AC$31,MATCH(F105,'Leak Repair Summary'!$V$22:$V$31)+1,MATCH(E105,'Leak Repair Summary'!$W$19:$AC$19))-INDEX('Leak Repair Summary'!$W$22:$AC$31,MATCH(F105,'Leak Repair Summary'!$V$22:$V$31),MATCH(E105,'Leak Repair Summary'!$W$19:$AC$19)))/(INDEX('Leak Repair Summary'!$V$22:$V$31,MATCH(F105,'Leak Repair Summary'!$V$22:$V$31)+1,1)-INDEX('Leak Repair Summary'!$V$22:$V$31,MATCH(F105,'Leak Repair Summary'!$V$22:$V$31),1))*(F105-INDEX('Leak Repair Summary'!$V$22:$V$31,MATCH(F105,'Leak Repair Summary'!$V$22:$V$31),1))+INDEX('Leak Repair Summary'!$W$22:$AC$31,MATCH(F105,'Leak Repair Summary'!$V$22:$V$31),MATCH(E105,'Leak Repair Summary'!$W$19:$AC$19))))/(INDEX('Leak Repair Summary'!$W$19:$AC$19,1,MATCH(E105,'Leak Repair Summary'!$W$19:$AC$19)+1)-INDEX('Leak Repair Summary'!$W$19:$AC$19,1,MATCH(E105,'Leak Repair Summary'!$W$19:$AC$19)))*(E105-INDEX('Leak Repair Summary'!$W$19:$AC$19,1,MATCH(E105,'Leak Repair Summary'!$W$19:$AC$19)))+((INDEX('Leak Repair Summary'!$W$22:$AC$31,MATCH(F105,'Leak Repair Summary'!$V$22:$V$31)+1,MATCH(E105,'Leak Repair Summary'!$W$19:$AC$19))-INDEX('Leak Repair Summary'!$W$22:$AC$31,MATCH(F105,'Leak Repair Summary'!$V$22:$V$31),MATCH(E105,'Leak Repair Summary'!$W$19:$AC$19)))/(INDEX('Leak Repair Summary'!$V$22:$V$31,MATCH(F105,'Leak Repair Summary'!$V$22:$V$31)+1,1)-INDEX('Leak Repair Summary'!$V$22:$V$31,MATCH(F105,'Leak Repair Summary'!$V$22:$V$31),1))*(F105-INDEX('Leak Repair Summary'!$V$22:$V$31,MATCH(F105,'Leak Repair Summary'!$V$22:$V$31),1))+INDEX('Leak Repair Summary'!$W$22:$AC$31,MATCH(F105,'Leak Repair Summary'!$V$22:$V$31),MATCH(E105,'Leak Repair Summary'!$W$19:$AC$19)))," "))</f>
        <v xml:space="preserve"> </v>
      </c>
      <c r="I105" s="173"/>
      <c r="J105" s="174"/>
      <c r="K105" s="151" t="str">
        <f t="shared" si="2"/>
        <v/>
      </c>
      <c r="L105" s="180"/>
      <c r="M105" s="152" t="str">
        <f t="shared" si="3"/>
        <v/>
      </c>
      <c r="N105" s="148"/>
    </row>
    <row r="106" spans="1:14">
      <c r="A106" s="149">
        <v>104</v>
      </c>
      <c r="B106" s="166"/>
      <c r="C106" s="167"/>
      <c r="D106" s="167"/>
      <c r="E106" s="165"/>
      <c r="F106" s="165"/>
      <c r="G106" s="165"/>
      <c r="H106" s="150" t="str">
        <f>IF(AND(G106&gt;0, E106&gt;0), G106, IF(AND(E106&gt;0, F106&gt;0),(((INDEX('Leak Repair Summary'!$W$22:$AC$31,MATCH(F106,'Leak Repair Summary'!$V$22:$V$31)+1,MATCH(E106,'Leak Repair Summary'!$W$19:$AC$19)+1)-INDEX('Leak Repair Summary'!$W$22:$AC$31,MATCH(F106,'Leak Repair Summary'!$V$22:$V$31),MATCH(E106,'Leak Repair Summary'!$W$19:$AC$19)+1))/(INDEX('Leak Repair Summary'!$V$22:$V$31,MATCH(F106,'Leak Repair Summary'!$V$22:$V$31)+1,1)-INDEX('Leak Repair Summary'!$V$22:$V$31,MATCH(F106,'Leak Repair Summary'!$V$22:$V$31),1))*(F106-INDEX('Leak Repair Summary'!$V$22:$V$31,MATCH(F106,'Leak Repair Summary'!$V$22:$V$31),1))+INDEX('Leak Repair Summary'!$W$22:$AC$31,MATCH(F106,'Leak Repair Summary'!$V$22:$V$31),MATCH(E106,'Leak Repair Summary'!$W$19:$AC$19)+1))-((INDEX('Leak Repair Summary'!$W$22:$AC$31,MATCH(F106,'Leak Repair Summary'!$V$22:$V$31)+1,MATCH(E106,'Leak Repair Summary'!$W$19:$AC$19))-INDEX('Leak Repair Summary'!$W$22:$AC$31,MATCH(F106,'Leak Repair Summary'!$V$22:$V$31),MATCH(E106,'Leak Repair Summary'!$W$19:$AC$19)))/(INDEX('Leak Repair Summary'!$V$22:$V$31,MATCH(F106,'Leak Repair Summary'!$V$22:$V$31)+1,1)-INDEX('Leak Repair Summary'!$V$22:$V$31,MATCH(F106,'Leak Repair Summary'!$V$22:$V$31),1))*(F106-INDEX('Leak Repair Summary'!$V$22:$V$31,MATCH(F106,'Leak Repair Summary'!$V$22:$V$31),1))+INDEX('Leak Repair Summary'!$W$22:$AC$31,MATCH(F106,'Leak Repair Summary'!$V$22:$V$31),MATCH(E106,'Leak Repair Summary'!$W$19:$AC$19))))/(INDEX('Leak Repair Summary'!$W$19:$AC$19,1,MATCH(E106,'Leak Repair Summary'!$W$19:$AC$19)+1)-INDEX('Leak Repair Summary'!$W$19:$AC$19,1,MATCH(E106,'Leak Repair Summary'!$W$19:$AC$19)))*(E106-INDEX('Leak Repair Summary'!$W$19:$AC$19,1,MATCH(E106,'Leak Repair Summary'!$W$19:$AC$19)))+((INDEX('Leak Repair Summary'!$W$22:$AC$31,MATCH(F106,'Leak Repair Summary'!$V$22:$V$31)+1,MATCH(E106,'Leak Repair Summary'!$W$19:$AC$19))-INDEX('Leak Repair Summary'!$W$22:$AC$31,MATCH(F106,'Leak Repair Summary'!$V$22:$V$31),MATCH(E106,'Leak Repair Summary'!$W$19:$AC$19)))/(INDEX('Leak Repair Summary'!$V$22:$V$31,MATCH(F106,'Leak Repair Summary'!$V$22:$V$31)+1,1)-INDEX('Leak Repair Summary'!$V$22:$V$31,MATCH(F106,'Leak Repair Summary'!$V$22:$V$31),1))*(F106-INDEX('Leak Repair Summary'!$V$22:$V$31,MATCH(F106,'Leak Repair Summary'!$V$22:$V$31),1))+INDEX('Leak Repair Summary'!$W$22:$AC$31,MATCH(F106,'Leak Repair Summary'!$V$22:$V$31),MATCH(E106,'Leak Repair Summary'!$W$19:$AC$19)))," "))</f>
        <v xml:space="preserve"> </v>
      </c>
      <c r="I106" s="173"/>
      <c r="J106" s="174"/>
      <c r="K106" s="151" t="str">
        <f t="shared" si="2"/>
        <v/>
      </c>
      <c r="L106" s="180"/>
      <c r="M106" s="152" t="str">
        <f t="shared" si="3"/>
        <v/>
      </c>
      <c r="N106" s="148"/>
    </row>
    <row r="107" spans="1:14">
      <c r="A107" s="149">
        <v>105</v>
      </c>
      <c r="B107" s="166"/>
      <c r="C107" s="167"/>
      <c r="D107" s="167"/>
      <c r="E107" s="165"/>
      <c r="F107" s="165"/>
      <c r="G107" s="165"/>
      <c r="H107" s="150" t="str">
        <f>IF(AND(G107&gt;0, E107&gt;0), G107, IF(AND(E107&gt;0, F107&gt;0),(((INDEX('Leak Repair Summary'!$W$22:$AC$31,MATCH(F107,'Leak Repair Summary'!$V$22:$V$31)+1,MATCH(E107,'Leak Repair Summary'!$W$19:$AC$19)+1)-INDEX('Leak Repair Summary'!$W$22:$AC$31,MATCH(F107,'Leak Repair Summary'!$V$22:$V$31),MATCH(E107,'Leak Repair Summary'!$W$19:$AC$19)+1))/(INDEX('Leak Repair Summary'!$V$22:$V$31,MATCH(F107,'Leak Repair Summary'!$V$22:$V$31)+1,1)-INDEX('Leak Repair Summary'!$V$22:$V$31,MATCH(F107,'Leak Repair Summary'!$V$22:$V$31),1))*(F107-INDEX('Leak Repair Summary'!$V$22:$V$31,MATCH(F107,'Leak Repair Summary'!$V$22:$V$31),1))+INDEX('Leak Repair Summary'!$W$22:$AC$31,MATCH(F107,'Leak Repair Summary'!$V$22:$V$31),MATCH(E107,'Leak Repair Summary'!$W$19:$AC$19)+1))-((INDEX('Leak Repair Summary'!$W$22:$AC$31,MATCH(F107,'Leak Repair Summary'!$V$22:$V$31)+1,MATCH(E107,'Leak Repair Summary'!$W$19:$AC$19))-INDEX('Leak Repair Summary'!$W$22:$AC$31,MATCH(F107,'Leak Repair Summary'!$V$22:$V$31),MATCH(E107,'Leak Repair Summary'!$W$19:$AC$19)))/(INDEX('Leak Repair Summary'!$V$22:$V$31,MATCH(F107,'Leak Repair Summary'!$V$22:$V$31)+1,1)-INDEX('Leak Repair Summary'!$V$22:$V$31,MATCH(F107,'Leak Repair Summary'!$V$22:$V$31),1))*(F107-INDEX('Leak Repair Summary'!$V$22:$V$31,MATCH(F107,'Leak Repair Summary'!$V$22:$V$31),1))+INDEX('Leak Repair Summary'!$W$22:$AC$31,MATCH(F107,'Leak Repair Summary'!$V$22:$V$31),MATCH(E107,'Leak Repair Summary'!$W$19:$AC$19))))/(INDEX('Leak Repair Summary'!$W$19:$AC$19,1,MATCH(E107,'Leak Repair Summary'!$W$19:$AC$19)+1)-INDEX('Leak Repair Summary'!$W$19:$AC$19,1,MATCH(E107,'Leak Repair Summary'!$W$19:$AC$19)))*(E107-INDEX('Leak Repair Summary'!$W$19:$AC$19,1,MATCH(E107,'Leak Repair Summary'!$W$19:$AC$19)))+((INDEX('Leak Repair Summary'!$W$22:$AC$31,MATCH(F107,'Leak Repair Summary'!$V$22:$V$31)+1,MATCH(E107,'Leak Repair Summary'!$W$19:$AC$19))-INDEX('Leak Repair Summary'!$W$22:$AC$31,MATCH(F107,'Leak Repair Summary'!$V$22:$V$31),MATCH(E107,'Leak Repair Summary'!$W$19:$AC$19)))/(INDEX('Leak Repair Summary'!$V$22:$V$31,MATCH(F107,'Leak Repair Summary'!$V$22:$V$31)+1,1)-INDEX('Leak Repair Summary'!$V$22:$V$31,MATCH(F107,'Leak Repair Summary'!$V$22:$V$31),1))*(F107-INDEX('Leak Repair Summary'!$V$22:$V$31,MATCH(F107,'Leak Repair Summary'!$V$22:$V$31),1))+INDEX('Leak Repair Summary'!$W$22:$AC$31,MATCH(F107,'Leak Repair Summary'!$V$22:$V$31),MATCH(E107,'Leak Repair Summary'!$W$19:$AC$19)))," "))</f>
        <v xml:space="preserve"> </v>
      </c>
      <c r="I107" s="173"/>
      <c r="J107" s="174"/>
      <c r="K107" s="151" t="str">
        <f t="shared" si="2"/>
        <v/>
      </c>
      <c r="L107" s="180"/>
      <c r="M107" s="152" t="str">
        <f t="shared" si="3"/>
        <v/>
      </c>
      <c r="N107" s="148"/>
    </row>
    <row r="108" spans="1:14">
      <c r="A108" s="149">
        <v>106</v>
      </c>
      <c r="B108" s="166"/>
      <c r="C108" s="167"/>
      <c r="D108" s="167"/>
      <c r="E108" s="165"/>
      <c r="F108" s="165"/>
      <c r="G108" s="165"/>
      <c r="H108" s="150" t="str">
        <f>IF(AND(G108&gt;0, E108&gt;0), G108, IF(AND(E108&gt;0, F108&gt;0),(((INDEX('Leak Repair Summary'!$W$22:$AC$31,MATCH(F108,'Leak Repair Summary'!$V$22:$V$31)+1,MATCH(E108,'Leak Repair Summary'!$W$19:$AC$19)+1)-INDEX('Leak Repair Summary'!$W$22:$AC$31,MATCH(F108,'Leak Repair Summary'!$V$22:$V$31),MATCH(E108,'Leak Repair Summary'!$W$19:$AC$19)+1))/(INDEX('Leak Repair Summary'!$V$22:$V$31,MATCH(F108,'Leak Repair Summary'!$V$22:$V$31)+1,1)-INDEX('Leak Repair Summary'!$V$22:$V$31,MATCH(F108,'Leak Repair Summary'!$V$22:$V$31),1))*(F108-INDEX('Leak Repair Summary'!$V$22:$V$31,MATCH(F108,'Leak Repair Summary'!$V$22:$V$31),1))+INDEX('Leak Repair Summary'!$W$22:$AC$31,MATCH(F108,'Leak Repair Summary'!$V$22:$V$31),MATCH(E108,'Leak Repair Summary'!$W$19:$AC$19)+1))-((INDEX('Leak Repair Summary'!$W$22:$AC$31,MATCH(F108,'Leak Repair Summary'!$V$22:$V$31)+1,MATCH(E108,'Leak Repair Summary'!$W$19:$AC$19))-INDEX('Leak Repair Summary'!$W$22:$AC$31,MATCH(F108,'Leak Repair Summary'!$V$22:$V$31),MATCH(E108,'Leak Repair Summary'!$W$19:$AC$19)))/(INDEX('Leak Repair Summary'!$V$22:$V$31,MATCH(F108,'Leak Repair Summary'!$V$22:$V$31)+1,1)-INDEX('Leak Repair Summary'!$V$22:$V$31,MATCH(F108,'Leak Repair Summary'!$V$22:$V$31),1))*(F108-INDEX('Leak Repair Summary'!$V$22:$V$31,MATCH(F108,'Leak Repair Summary'!$V$22:$V$31),1))+INDEX('Leak Repair Summary'!$W$22:$AC$31,MATCH(F108,'Leak Repair Summary'!$V$22:$V$31),MATCH(E108,'Leak Repair Summary'!$W$19:$AC$19))))/(INDEX('Leak Repair Summary'!$W$19:$AC$19,1,MATCH(E108,'Leak Repair Summary'!$W$19:$AC$19)+1)-INDEX('Leak Repair Summary'!$W$19:$AC$19,1,MATCH(E108,'Leak Repair Summary'!$W$19:$AC$19)))*(E108-INDEX('Leak Repair Summary'!$W$19:$AC$19,1,MATCH(E108,'Leak Repair Summary'!$W$19:$AC$19)))+((INDEX('Leak Repair Summary'!$W$22:$AC$31,MATCH(F108,'Leak Repair Summary'!$V$22:$V$31)+1,MATCH(E108,'Leak Repair Summary'!$W$19:$AC$19))-INDEX('Leak Repair Summary'!$W$22:$AC$31,MATCH(F108,'Leak Repair Summary'!$V$22:$V$31),MATCH(E108,'Leak Repair Summary'!$W$19:$AC$19)))/(INDEX('Leak Repair Summary'!$V$22:$V$31,MATCH(F108,'Leak Repair Summary'!$V$22:$V$31)+1,1)-INDEX('Leak Repair Summary'!$V$22:$V$31,MATCH(F108,'Leak Repair Summary'!$V$22:$V$31),1))*(F108-INDEX('Leak Repair Summary'!$V$22:$V$31,MATCH(F108,'Leak Repair Summary'!$V$22:$V$31),1))+INDEX('Leak Repair Summary'!$W$22:$AC$31,MATCH(F108,'Leak Repair Summary'!$V$22:$V$31),MATCH(E108,'Leak Repair Summary'!$W$19:$AC$19)))," "))</f>
        <v xml:space="preserve"> </v>
      </c>
      <c r="I108" s="173"/>
      <c r="J108" s="174"/>
      <c r="K108" s="151" t="str">
        <f t="shared" si="2"/>
        <v/>
      </c>
      <c r="L108" s="180"/>
      <c r="M108" s="152" t="str">
        <f t="shared" si="3"/>
        <v/>
      </c>
      <c r="N108" s="148"/>
    </row>
    <row r="109" spans="1:14">
      <c r="A109" s="149">
        <v>107</v>
      </c>
      <c r="B109" s="166"/>
      <c r="C109" s="167"/>
      <c r="D109" s="167"/>
      <c r="E109" s="165"/>
      <c r="F109" s="165"/>
      <c r="G109" s="165"/>
      <c r="H109" s="150" t="str">
        <f>IF(AND(G109&gt;0, E109&gt;0), G109, IF(AND(E109&gt;0, F109&gt;0),(((INDEX('Leak Repair Summary'!$W$22:$AC$31,MATCH(F109,'Leak Repair Summary'!$V$22:$V$31)+1,MATCH(E109,'Leak Repair Summary'!$W$19:$AC$19)+1)-INDEX('Leak Repair Summary'!$W$22:$AC$31,MATCH(F109,'Leak Repair Summary'!$V$22:$V$31),MATCH(E109,'Leak Repair Summary'!$W$19:$AC$19)+1))/(INDEX('Leak Repair Summary'!$V$22:$V$31,MATCH(F109,'Leak Repair Summary'!$V$22:$V$31)+1,1)-INDEX('Leak Repair Summary'!$V$22:$V$31,MATCH(F109,'Leak Repair Summary'!$V$22:$V$31),1))*(F109-INDEX('Leak Repair Summary'!$V$22:$V$31,MATCH(F109,'Leak Repair Summary'!$V$22:$V$31),1))+INDEX('Leak Repair Summary'!$W$22:$AC$31,MATCH(F109,'Leak Repair Summary'!$V$22:$V$31),MATCH(E109,'Leak Repair Summary'!$W$19:$AC$19)+1))-((INDEX('Leak Repair Summary'!$W$22:$AC$31,MATCH(F109,'Leak Repair Summary'!$V$22:$V$31)+1,MATCH(E109,'Leak Repair Summary'!$W$19:$AC$19))-INDEX('Leak Repair Summary'!$W$22:$AC$31,MATCH(F109,'Leak Repair Summary'!$V$22:$V$31),MATCH(E109,'Leak Repair Summary'!$W$19:$AC$19)))/(INDEX('Leak Repair Summary'!$V$22:$V$31,MATCH(F109,'Leak Repair Summary'!$V$22:$V$31)+1,1)-INDEX('Leak Repair Summary'!$V$22:$V$31,MATCH(F109,'Leak Repair Summary'!$V$22:$V$31),1))*(F109-INDEX('Leak Repair Summary'!$V$22:$V$31,MATCH(F109,'Leak Repair Summary'!$V$22:$V$31),1))+INDEX('Leak Repair Summary'!$W$22:$AC$31,MATCH(F109,'Leak Repair Summary'!$V$22:$V$31),MATCH(E109,'Leak Repair Summary'!$W$19:$AC$19))))/(INDEX('Leak Repair Summary'!$W$19:$AC$19,1,MATCH(E109,'Leak Repair Summary'!$W$19:$AC$19)+1)-INDEX('Leak Repair Summary'!$W$19:$AC$19,1,MATCH(E109,'Leak Repair Summary'!$W$19:$AC$19)))*(E109-INDEX('Leak Repair Summary'!$W$19:$AC$19,1,MATCH(E109,'Leak Repair Summary'!$W$19:$AC$19)))+((INDEX('Leak Repair Summary'!$W$22:$AC$31,MATCH(F109,'Leak Repair Summary'!$V$22:$V$31)+1,MATCH(E109,'Leak Repair Summary'!$W$19:$AC$19))-INDEX('Leak Repair Summary'!$W$22:$AC$31,MATCH(F109,'Leak Repair Summary'!$V$22:$V$31),MATCH(E109,'Leak Repair Summary'!$W$19:$AC$19)))/(INDEX('Leak Repair Summary'!$V$22:$V$31,MATCH(F109,'Leak Repair Summary'!$V$22:$V$31)+1,1)-INDEX('Leak Repair Summary'!$V$22:$V$31,MATCH(F109,'Leak Repair Summary'!$V$22:$V$31),1))*(F109-INDEX('Leak Repair Summary'!$V$22:$V$31,MATCH(F109,'Leak Repair Summary'!$V$22:$V$31),1))+INDEX('Leak Repair Summary'!$W$22:$AC$31,MATCH(F109,'Leak Repair Summary'!$V$22:$V$31),MATCH(E109,'Leak Repair Summary'!$W$19:$AC$19)))," "))</f>
        <v xml:space="preserve"> </v>
      </c>
      <c r="I109" s="173"/>
      <c r="J109" s="174"/>
      <c r="K109" s="151" t="str">
        <f t="shared" si="2"/>
        <v/>
      </c>
      <c r="L109" s="180"/>
      <c r="M109" s="152" t="str">
        <f t="shared" si="3"/>
        <v/>
      </c>
      <c r="N109" s="148"/>
    </row>
    <row r="110" spans="1:14">
      <c r="A110" s="149">
        <v>108</v>
      </c>
      <c r="B110" s="166"/>
      <c r="C110" s="167"/>
      <c r="D110" s="167"/>
      <c r="E110" s="165"/>
      <c r="F110" s="165"/>
      <c r="G110" s="165"/>
      <c r="H110" s="150" t="str">
        <f>IF(AND(G110&gt;0, E110&gt;0), G110, IF(AND(E110&gt;0, F110&gt;0),(((INDEX('Leak Repair Summary'!$W$22:$AC$31,MATCH(F110,'Leak Repair Summary'!$V$22:$V$31)+1,MATCH(E110,'Leak Repair Summary'!$W$19:$AC$19)+1)-INDEX('Leak Repair Summary'!$W$22:$AC$31,MATCH(F110,'Leak Repair Summary'!$V$22:$V$31),MATCH(E110,'Leak Repair Summary'!$W$19:$AC$19)+1))/(INDEX('Leak Repair Summary'!$V$22:$V$31,MATCH(F110,'Leak Repair Summary'!$V$22:$V$31)+1,1)-INDEX('Leak Repair Summary'!$V$22:$V$31,MATCH(F110,'Leak Repair Summary'!$V$22:$V$31),1))*(F110-INDEX('Leak Repair Summary'!$V$22:$V$31,MATCH(F110,'Leak Repair Summary'!$V$22:$V$31),1))+INDEX('Leak Repair Summary'!$W$22:$AC$31,MATCH(F110,'Leak Repair Summary'!$V$22:$V$31),MATCH(E110,'Leak Repair Summary'!$W$19:$AC$19)+1))-((INDEX('Leak Repair Summary'!$W$22:$AC$31,MATCH(F110,'Leak Repair Summary'!$V$22:$V$31)+1,MATCH(E110,'Leak Repair Summary'!$W$19:$AC$19))-INDEX('Leak Repair Summary'!$W$22:$AC$31,MATCH(F110,'Leak Repair Summary'!$V$22:$V$31),MATCH(E110,'Leak Repair Summary'!$W$19:$AC$19)))/(INDEX('Leak Repair Summary'!$V$22:$V$31,MATCH(F110,'Leak Repair Summary'!$V$22:$V$31)+1,1)-INDEX('Leak Repair Summary'!$V$22:$V$31,MATCH(F110,'Leak Repair Summary'!$V$22:$V$31),1))*(F110-INDEX('Leak Repair Summary'!$V$22:$V$31,MATCH(F110,'Leak Repair Summary'!$V$22:$V$31),1))+INDEX('Leak Repair Summary'!$W$22:$AC$31,MATCH(F110,'Leak Repair Summary'!$V$22:$V$31),MATCH(E110,'Leak Repair Summary'!$W$19:$AC$19))))/(INDEX('Leak Repair Summary'!$W$19:$AC$19,1,MATCH(E110,'Leak Repair Summary'!$W$19:$AC$19)+1)-INDEX('Leak Repair Summary'!$W$19:$AC$19,1,MATCH(E110,'Leak Repair Summary'!$W$19:$AC$19)))*(E110-INDEX('Leak Repair Summary'!$W$19:$AC$19,1,MATCH(E110,'Leak Repair Summary'!$W$19:$AC$19)))+((INDEX('Leak Repair Summary'!$W$22:$AC$31,MATCH(F110,'Leak Repair Summary'!$V$22:$V$31)+1,MATCH(E110,'Leak Repair Summary'!$W$19:$AC$19))-INDEX('Leak Repair Summary'!$W$22:$AC$31,MATCH(F110,'Leak Repair Summary'!$V$22:$V$31),MATCH(E110,'Leak Repair Summary'!$W$19:$AC$19)))/(INDEX('Leak Repair Summary'!$V$22:$V$31,MATCH(F110,'Leak Repair Summary'!$V$22:$V$31)+1,1)-INDEX('Leak Repair Summary'!$V$22:$V$31,MATCH(F110,'Leak Repair Summary'!$V$22:$V$31),1))*(F110-INDEX('Leak Repair Summary'!$V$22:$V$31,MATCH(F110,'Leak Repair Summary'!$V$22:$V$31),1))+INDEX('Leak Repair Summary'!$W$22:$AC$31,MATCH(F110,'Leak Repair Summary'!$V$22:$V$31),MATCH(E110,'Leak Repair Summary'!$W$19:$AC$19)))," "))</f>
        <v xml:space="preserve"> </v>
      </c>
      <c r="I110" s="173"/>
      <c r="J110" s="174"/>
      <c r="K110" s="151" t="str">
        <f t="shared" si="2"/>
        <v/>
      </c>
      <c r="L110" s="180"/>
      <c r="M110" s="152" t="str">
        <f t="shared" si="3"/>
        <v/>
      </c>
      <c r="N110" s="148"/>
    </row>
    <row r="111" spans="1:14">
      <c r="A111" s="149">
        <v>109</v>
      </c>
      <c r="B111" s="166"/>
      <c r="C111" s="167"/>
      <c r="D111" s="167"/>
      <c r="E111" s="165"/>
      <c r="F111" s="165"/>
      <c r="G111" s="165"/>
      <c r="H111" s="150" t="str">
        <f>IF(AND(G111&gt;0, E111&gt;0), G111, IF(AND(E111&gt;0, F111&gt;0),(((INDEX('Leak Repair Summary'!$W$22:$AC$31,MATCH(F111,'Leak Repair Summary'!$V$22:$V$31)+1,MATCH(E111,'Leak Repair Summary'!$W$19:$AC$19)+1)-INDEX('Leak Repair Summary'!$W$22:$AC$31,MATCH(F111,'Leak Repair Summary'!$V$22:$V$31),MATCH(E111,'Leak Repair Summary'!$W$19:$AC$19)+1))/(INDEX('Leak Repair Summary'!$V$22:$V$31,MATCH(F111,'Leak Repair Summary'!$V$22:$V$31)+1,1)-INDEX('Leak Repair Summary'!$V$22:$V$31,MATCH(F111,'Leak Repair Summary'!$V$22:$V$31),1))*(F111-INDEX('Leak Repair Summary'!$V$22:$V$31,MATCH(F111,'Leak Repair Summary'!$V$22:$V$31),1))+INDEX('Leak Repair Summary'!$W$22:$AC$31,MATCH(F111,'Leak Repair Summary'!$V$22:$V$31),MATCH(E111,'Leak Repair Summary'!$W$19:$AC$19)+1))-((INDEX('Leak Repair Summary'!$W$22:$AC$31,MATCH(F111,'Leak Repair Summary'!$V$22:$V$31)+1,MATCH(E111,'Leak Repair Summary'!$W$19:$AC$19))-INDEX('Leak Repair Summary'!$W$22:$AC$31,MATCH(F111,'Leak Repair Summary'!$V$22:$V$31),MATCH(E111,'Leak Repair Summary'!$W$19:$AC$19)))/(INDEX('Leak Repair Summary'!$V$22:$V$31,MATCH(F111,'Leak Repair Summary'!$V$22:$V$31)+1,1)-INDEX('Leak Repair Summary'!$V$22:$V$31,MATCH(F111,'Leak Repair Summary'!$V$22:$V$31),1))*(F111-INDEX('Leak Repair Summary'!$V$22:$V$31,MATCH(F111,'Leak Repair Summary'!$V$22:$V$31),1))+INDEX('Leak Repair Summary'!$W$22:$AC$31,MATCH(F111,'Leak Repair Summary'!$V$22:$V$31),MATCH(E111,'Leak Repair Summary'!$W$19:$AC$19))))/(INDEX('Leak Repair Summary'!$W$19:$AC$19,1,MATCH(E111,'Leak Repair Summary'!$W$19:$AC$19)+1)-INDEX('Leak Repair Summary'!$W$19:$AC$19,1,MATCH(E111,'Leak Repair Summary'!$W$19:$AC$19)))*(E111-INDEX('Leak Repair Summary'!$W$19:$AC$19,1,MATCH(E111,'Leak Repair Summary'!$W$19:$AC$19)))+((INDEX('Leak Repair Summary'!$W$22:$AC$31,MATCH(F111,'Leak Repair Summary'!$V$22:$V$31)+1,MATCH(E111,'Leak Repair Summary'!$W$19:$AC$19))-INDEX('Leak Repair Summary'!$W$22:$AC$31,MATCH(F111,'Leak Repair Summary'!$V$22:$V$31),MATCH(E111,'Leak Repair Summary'!$W$19:$AC$19)))/(INDEX('Leak Repair Summary'!$V$22:$V$31,MATCH(F111,'Leak Repair Summary'!$V$22:$V$31)+1,1)-INDEX('Leak Repair Summary'!$V$22:$V$31,MATCH(F111,'Leak Repair Summary'!$V$22:$V$31),1))*(F111-INDEX('Leak Repair Summary'!$V$22:$V$31,MATCH(F111,'Leak Repair Summary'!$V$22:$V$31),1))+INDEX('Leak Repair Summary'!$W$22:$AC$31,MATCH(F111,'Leak Repair Summary'!$V$22:$V$31),MATCH(E111,'Leak Repair Summary'!$W$19:$AC$19)))," "))</f>
        <v xml:space="preserve"> </v>
      </c>
      <c r="I111" s="173"/>
      <c r="J111" s="174"/>
      <c r="K111" s="151" t="str">
        <f t="shared" si="2"/>
        <v/>
      </c>
      <c r="L111" s="180"/>
      <c r="M111" s="152" t="str">
        <f t="shared" si="3"/>
        <v/>
      </c>
      <c r="N111" s="148"/>
    </row>
    <row r="112" spans="1:14">
      <c r="A112" s="149">
        <v>110</v>
      </c>
      <c r="B112" s="166"/>
      <c r="C112" s="167"/>
      <c r="D112" s="167"/>
      <c r="E112" s="165"/>
      <c r="F112" s="165"/>
      <c r="G112" s="165"/>
      <c r="H112" s="150" t="str">
        <f>IF(AND(G112&gt;0, E112&gt;0), G112, IF(AND(E112&gt;0, F112&gt;0),(((INDEX('Leak Repair Summary'!$W$22:$AC$31,MATCH(F112,'Leak Repair Summary'!$V$22:$V$31)+1,MATCH(E112,'Leak Repair Summary'!$W$19:$AC$19)+1)-INDEX('Leak Repair Summary'!$W$22:$AC$31,MATCH(F112,'Leak Repair Summary'!$V$22:$V$31),MATCH(E112,'Leak Repair Summary'!$W$19:$AC$19)+1))/(INDEX('Leak Repair Summary'!$V$22:$V$31,MATCH(F112,'Leak Repair Summary'!$V$22:$V$31)+1,1)-INDEX('Leak Repair Summary'!$V$22:$V$31,MATCH(F112,'Leak Repair Summary'!$V$22:$V$31),1))*(F112-INDEX('Leak Repair Summary'!$V$22:$V$31,MATCH(F112,'Leak Repair Summary'!$V$22:$V$31),1))+INDEX('Leak Repair Summary'!$W$22:$AC$31,MATCH(F112,'Leak Repair Summary'!$V$22:$V$31),MATCH(E112,'Leak Repair Summary'!$W$19:$AC$19)+1))-((INDEX('Leak Repair Summary'!$W$22:$AC$31,MATCH(F112,'Leak Repair Summary'!$V$22:$V$31)+1,MATCH(E112,'Leak Repair Summary'!$W$19:$AC$19))-INDEX('Leak Repair Summary'!$W$22:$AC$31,MATCH(F112,'Leak Repair Summary'!$V$22:$V$31),MATCH(E112,'Leak Repair Summary'!$W$19:$AC$19)))/(INDEX('Leak Repair Summary'!$V$22:$V$31,MATCH(F112,'Leak Repair Summary'!$V$22:$V$31)+1,1)-INDEX('Leak Repair Summary'!$V$22:$V$31,MATCH(F112,'Leak Repair Summary'!$V$22:$V$31),1))*(F112-INDEX('Leak Repair Summary'!$V$22:$V$31,MATCH(F112,'Leak Repair Summary'!$V$22:$V$31),1))+INDEX('Leak Repair Summary'!$W$22:$AC$31,MATCH(F112,'Leak Repair Summary'!$V$22:$V$31),MATCH(E112,'Leak Repair Summary'!$W$19:$AC$19))))/(INDEX('Leak Repair Summary'!$W$19:$AC$19,1,MATCH(E112,'Leak Repair Summary'!$W$19:$AC$19)+1)-INDEX('Leak Repair Summary'!$W$19:$AC$19,1,MATCH(E112,'Leak Repair Summary'!$W$19:$AC$19)))*(E112-INDEX('Leak Repair Summary'!$W$19:$AC$19,1,MATCH(E112,'Leak Repair Summary'!$W$19:$AC$19)))+((INDEX('Leak Repair Summary'!$W$22:$AC$31,MATCH(F112,'Leak Repair Summary'!$V$22:$V$31)+1,MATCH(E112,'Leak Repair Summary'!$W$19:$AC$19))-INDEX('Leak Repair Summary'!$W$22:$AC$31,MATCH(F112,'Leak Repair Summary'!$V$22:$V$31),MATCH(E112,'Leak Repair Summary'!$W$19:$AC$19)))/(INDEX('Leak Repair Summary'!$V$22:$V$31,MATCH(F112,'Leak Repair Summary'!$V$22:$V$31)+1,1)-INDEX('Leak Repair Summary'!$V$22:$V$31,MATCH(F112,'Leak Repair Summary'!$V$22:$V$31),1))*(F112-INDEX('Leak Repair Summary'!$V$22:$V$31,MATCH(F112,'Leak Repair Summary'!$V$22:$V$31),1))+INDEX('Leak Repair Summary'!$W$22:$AC$31,MATCH(F112,'Leak Repair Summary'!$V$22:$V$31),MATCH(E112,'Leak Repair Summary'!$W$19:$AC$19)))," "))</f>
        <v xml:space="preserve"> </v>
      </c>
      <c r="I112" s="173"/>
      <c r="J112" s="174"/>
      <c r="K112" s="151" t="str">
        <f t="shared" si="2"/>
        <v/>
      </c>
      <c r="L112" s="180"/>
      <c r="M112" s="152" t="str">
        <f t="shared" si="3"/>
        <v/>
      </c>
      <c r="N112" s="148"/>
    </row>
    <row r="113" spans="1:14">
      <c r="A113" s="149">
        <v>111</v>
      </c>
      <c r="B113" s="166"/>
      <c r="C113" s="167"/>
      <c r="D113" s="167"/>
      <c r="E113" s="165"/>
      <c r="F113" s="165"/>
      <c r="G113" s="165"/>
      <c r="H113" s="150" t="str">
        <f>IF(AND(G113&gt;0, E113&gt;0), G113, IF(AND(E113&gt;0, F113&gt;0),(((INDEX('Leak Repair Summary'!$W$22:$AC$31,MATCH(F113,'Leak Repair Summary'!$V$22:$V$31)+1,MATCH(E113,'Leak Repair Summary'!$W$19:$AC$19)+1)-INDEX('Leak Repair Summary'!$W$22:$AC$31,MATCH(F113,'Leak Repair Summary'!$V$22:$V$31),MATCH(E113,'Leak Repair Summary'!$W$19:$AC$19)+1))/(INDEX('Leak Repair Summary'!$V$22:$V$31,MATCH(F113,'Leak Repair Summary'!$V$22:$V$31)+1,1)-INDEX('Leak Repair Summary'!$V$22:$V$31,MATCH(F113,'Leak Repair Summary'!$V$22:$V$31),1))*(F113-INDEX('Leak Repair Summary'!$V$22:$V$31,MATCH(F113,'Leak Repair Summary'!$V$22:$V$31),1))+INDEX('Leak Repair Summary'!$W$22:$AC$31,MATCH(F113,'Leak Repair Summary'!$V$22:$V$31),MATCH(E113,'Leak Repair Summary'!$W$19:$AC$19)+1))-((INDEX('Leak Repair Summary'!$W$22:$AC$31,MATCH(F113,'Leak Repair Summary'!$V$22:$V$31)+1,MATCH(E113,'Leak Repair Summary'!$W$19:$AC$19))-INDEX('Leak Repair Summary'!$W$22:$AC$31,MATCH(F113,'Leak Repair Summary'!$V$22:$V$31),MATCH(E113,'Leak Repair Summary'!$W$19:$AC$19)))/(INDEX('Leak Repair Summary'!$V$22:$V$31,MATCH(F113,'Leak Repair Summary'!$V$22:$V$31)+1,1)-INDEX('Leak Repair Summary'!$V$22:$V$31,MATCH(F113,'Leak Repair Summary'!$V$22:$V$31),1))*(F113-INDEX('Leak Repair Summary'!$V$22:$V$31,MATCH(F113,'Leak Repair Summary'!$V$22:$V$31),1))+INDEX('Leak Repair Summary'!$W$22:$AC$31,MATCH(F113,'Leak Repair Summary'!$V$22:$V$31),MATCH(E113,'Leak Repair Summary'!$W$19:$AC$19))))/(INDEX('Leak Repair Summary'!$W$19:$AC$19,1,MATCH(E113,'Leak Repair Summary'!$W$19:$AC$19)+1)-INDEX('Leak Repair Summary'!$W$19:$AC$19,1,MATCH(E113,'Leak Repair Summary'!$W$19:$AC$19)))*(E113-INDEX('Leak Repair Summary'!$W$19:$AC$19,1,MATCH(E113,'Leak Repair Summary'!$W$19:$AC$19)))+((INDEX('Leak Repair Summary'!$W$22:$AC$31,MATCH(F113,'Leak Repair Summary'!$V$22:$V$31)+1,MATCH(E113,'Leak Repair Summary'!$W$19:$AC$19))-INDEX('Leak Repair Summary'!$W$22:$AC$31,MATCH(F113,'Leak Repair Summary'!$V$22:$V$31),MATCH(E113,'Leak Repair Summary'!$W$19:$AC$19)))/(INDEX('Leak Repair Summary'!$V$22:$V$31,MATCH(F113,'Leak Repair Summary'!$V$22:$V$31)+1,1)-INDEX('Leak Repair Summary'!$V$22:$V$31,MATCH(F113,'Leak Repair Summary'!$V$22:$V$31),1))*(F113-INDEX('Leak Repair Summary'!$V$22:$V$31,MATCH(F113,'Leak Repair Summary'!$V$22:$V$31),1))+INDEX('Leak Repair Summary'!$W$22:$AC$31,MATCH(F113,'Leak Repair Summary'!$V$22:$V$31),MATCH(E113,'Leak Repair Summary'!$W$19:$AC$19)))," "))</f>
        <v xml:space="preserve"> </v>
      </c>
      <c r="I113" s="173"/>
      <c r="J113" s="174"/>
      <c r="K113" s="151" t="str">
        <f t="shared" si="2"/>
        <v/>
      </c>
      <c r="L113" s="180"/>
      <c r="M113" s="152" t="str">
        <f t="shared" si="3"/>
        <v/>
      </c>
      <c r="N113" s="148"/>
    </row>
    <row r="114" spans="1:14">
      <c r="A114" s="149">
        <v>112</v>
      </c>
      <c r="B114" s="166"/>
      <c r="C114" s="167"/>
      <c r="D114" s="167"/>
      <c r="E114" s="165"/>
      <c r="F114" s="165"/>
      <c r="G114" s="165"/>
      <c r="H114" s="150" t="str">
        <f>IF(AND(G114&gt;0, E114&gt;0), G114, IF(AND(E114&gt;0, F114&gt;0),(((INDEX('Leak Repair Summary'!$W$22:$AC$31,MATCH(F114,'Leak Repair Summary'!$V$22:$V$31)+1,MATCH(E114,'Leak Repair Summary'!$W$19:$AC$19)+1)-INDEX('Leak Repair Summary'!$W$22:$AC$31,MATCH(F114,'Leak Repair Summary'!$V$22:$V$31),MATCH(E114,'Leak Repair Summary'!$W$19:$AC$19)+1))/(INDEX('Leak Repair Summary'!$V$22:$V$31,MATCH(F114,'Leak Repair Summary'!$V$22:$V$31)+1,1)-INDEX('Leak Repair Summary'!$V$22:$V$31,MATCH(F114,'Leak Repair Summary'!$V$22:$V$31),1))*(F114-INDEX('Leak Repair Summary'!$V$22:$V$31,MATCH(F114,'Leak Repair Summary'!$V$22:$V$31),1))+INDEX('Leak Repair Summary'!$W$22:$AC$31,MATCH(F114,'Leak Repair Summary'!$V$22:$V$31),MATCH(E114,'Leak Repair Summary'!$W$19:$AC$19)+1))-((INDEX('Leak Repair Summary'!$W$22:$AC$31,MATCH(F114,'Leak Repair Summary'!$V$22:$V$31)+1,MATCH(E114,'Leak Repair Summary'!$W$19:$AC$19))-INDEX('Leak Repair Summary'!$W$22:$AC$31,MATCH(F114,'Leak Repair Summary'!$V$22:$V$31),MATCH(E114,'Leak Repair Summary'!$W$19:$AC$19)))/(INDEX('Leak Repair Summary'!$V$22:$V$31,MATCH(F114,'Leak Repair Summary'!$V$22:$V$31)+1,1)-INDEX('Leak Repair Summary'!$V$22:$V$31,MATCH(F114,'Leak Repair Summary'!$V$22:$V$31),1))*(F114-INDEX('Leak Repair Summary'!$V$22:$V$31,MATCH(F114,'Leak Repair Summary'!$V$22:$V$31),1))+INDEX('Leak Repair Summary'!$W$22:$AC$31,MATCH(F114,'Leak Repair Summary'!$V$22:$V$31),MATCH(E114,'Leak Repair Summary'!$W$19:$AC$19))))/(INDEX('Leak Repair Summary'!$W$19:$AC$19,1,MATCH(E114,'Leak Repair Summary'!$W$19:$AC$19)+1)-INDEX('Leak Repair Summary'!$W$19:$AC$19,1,MATCH(E114,'Leak Repair Summary'!$W$19:$AC$19)))*(E114-INDEX('Leak Repair Summary'!$W$19:$AC$19,1,MATCH(E114,'Leak Repair Summary'!$W$19:$AC$19)))+((INDEX('Leak Repair Summary'!$W$22:$AC$31,MATCH(F114,'Leak Repair Summary'!$V$22:$V$31)+1,MATCH(E114,'Leak Repair Summary'!$W$19:$AC$19))-INDEX('Leak Repair Summary'!$W$22:$AC$31,MATCH(F114,'Leak Repair Summary'!$V$22:$V$31),MATCH(E114,'Leak Repair Summary'!$W$19:$AC$19)))/(INDEX('Leak Repair Summary'!$V$22:$V$31,MATCH(F114,'Leak Repair Summary'!$V$22:$V$31)+1,1)-INDEX('Leak Repair Summary'!$V$22:$V$31,MATCH(F114,'Leak Repair Summary'!$V$22:$V$31),1))*(F114-INDEX('Leak Repair Summary'!$V$22:$V$31,MATCH(F114,'Leak Repair Summary'!$V$22:$V$31),1))+INDEX('Leak Repair Summary'!$W$22:$AC$31,MATCH(F114,'Leak Repair Summary'!$V$22:$V$31),MATCH(E114,'Leak Repair Summary'!$W$19:$AC$19)))," "))</f>
        <v xml:space="preserve"> </v>
      </c>
      <c r="I114" s="173"/>
      <c r="J114" s="174"/>
      <c r="K114" s="151" t="str">
        <f t="shared" si="2"/>
        <v/>
      </c>
      <c r="L114" s="180"/>
      <c r="M114" s="152" t="str">
        <f t="shared" si="3"/>
        <v/>
      </c>
      <c r="N114" s="148"/>
    </row>
    <row r="115" spans="1:14">
      <c r="A115" s="149">
        <v>113</v>
      </c>
      <c r="B115" s="166"/>
      <c r="C115" s="167"/>
      <c r="D115" s="167"/>
      <c r="E115" s="165"/>
      <c r="F115" s="165"/>
      <c r="G115" s="165"/>
      <c r="H115" s="150" t="str">
        <f>IF(AND(G115&gt;0, E115&gt;0), G115, IF(AND(E115&gt;0, F115&gt;0),(((INDEX('Leak Repair Summary'!$W$22:$AC$31,MATCH(F115,'Leak Repair Summary'!$V$22:$V$31)+1,MATCH(E115,'Leak Repair Summary'!$W$19:$AC$19)+1)-INDEX('Leak Repair Summary'!$W$22:$AC$31,MATCH(F115,'Leak Repair Summary'!$V$22:$V$31),MATCH(E115,'Leak Repair Summary'!$W$19:$AC$19)+1))/(INDEX('Leak Repair Summary'!$V$22:$V$31,MATCH(F115,'Leak Repair Summary'!$V$22:$V$31)+1,1)-INDEX('Leak Repair Summary'!$V$22:$V$31,MATCH(F115,'Leak Repair Summary'!$V$22:$V$31),1))*(F115-INDEX('Leak Repair Summary'!$V$22:$V$31,MATCH(F115,'Leak Repair Summary'!$V$22:$V$31),1))+INDEX('Leak Repair Summary'!$W$22:$AC$31,MATCH(F115,'Leak Repair Summary'!$V$22:$V$31),MATCH(E115,'Leak Repair Summary'!$W$19:$AC$19)+1))-((INDEX('Leak Repair Summary'!$W$22:$AC$31,MATCH(F115,'Leak Repair Summary'!$V$22:$V$31)+1,MATCH(E115,'Leak Repair Summary'!$W$19:$AC$19))-INDEX('Leak Repair Summary'!$W$22:$AC$31,MATCH(F115,'Leak Repair Summary'!$V$22:$V$31),MATCH(E115,'Leak Repair Summary'!$W$19:$AC$19)))/(INDEX('Leak Repair Summary'!$V$22:$V$31,MATCH(F115,'Leak Repair Summary'!$V$22:$V$31)+1,1)-INDEX('Leak Repair Summary'!$V$22:$V$31,MATCH(F115,'Leak Repair Summary'!$V$22:$V$31),1))*(F115-INDEX('Leak Repair Summary'!$V$22:$V$31,MATCH(F115,'Leak Repair Summary'!$V$22:$V$31),1))+INDEX('Leak Repair Summary'!$W$22:$AC$31,MATCH(F115,'Leak Repair Summary'!$V$22:$V$31),MATCH(E115,'Leak Repair Summary'!$W$19:$AC$19))))/(INDEX('Leak Repair Summary'!$W$19:$AC$19,1,MATCH(E115,'Leak Repair Summary'!$W$19:$AC$19)+1)-INDEX('Leak Repair Summary'!$W$19:$AC$19,1,MATCH(E115,'Leak Repair Summary'!$W$19:$AC$19)))*(E115-INDEX('Leak Repair Summary'!$W$19:$AC$19,1,MATCH(E115,'Leak Repair Summary'!$W$19:$AC$19)))+((INDEX('Leak Repair Summary'!$W$22:$AC$31,MATCH(F115,'Leak Repair Summary'!$V$22:$V$31)+1,MATCH(E115,'Leak Repair Summary'!$W$19:$AC$19))-INDEX('Leak Repair Summary'!$W$22:$AC$31,MATCH(F115,'Leak Repair Summary'!$V$22:$V$31),MATCH(E115,'Leak Repair Summary'!$W$19:$AC$19)))/(INDEX('Leak Repair Summary'!$V$22:$V$31,MATCH(F115,'Leak Repair Summary'!$V$22:$V$31)+1,1)-INDEX('Leak Repair Summary'!$V$22:$V$31,MATCH(F115,'Leak Repair Summary'!$V$22:$V$31),1))*(F115-INDEX('Leak Repair Summary'!$V$22:$V$31,MATCH(F115,'Leak Repair Summary'!$V$22:$V$31),1))+INDEX('Leak Repair Summary'!$W$22:$AC$31,MATCH(F115,'Leak Repair Summary'!$V$22:$V$31),MATCH(E115,'Leak Repair Summary'!$W$19:$AC$19)))," "))</f>
        <v xml:space="preserve"> </v>
      </c>
      <c r="I115" s="173"/>
      <c r="J115" s="174"/>
      <c r="K115" s="151" t="str">
        <f t="shared" si="2"/>
        <v/>
      </c>
      <c r="L115" s="180"/>
      <c r="M115" s="152" t="str">
        <f t="shared" si="3"/>
        <v/>
      </c>
      <c r="N115" s="148"/>
    </row>
    <row r="116" spans="1:14">
      <c r="A116" s="149">
        <v>114</v>
      </c>
      <c r="B116" s="166"/>
      <c r="C116" s="167"/>
      <c r="D116" s="167"/>
      <c r="E116" s="165"/>
      <c r="F116" s="165"/>
      <c r="G116" s="165"/>
      <c r="H116" s="150" t="str">
        <f>IF(AND(G116&gt;0, E116&gt;0), G116, IF(AND(E116&gt;0, F116&gt;0),(((INDEX('Leak Repair Summary'!$W$22:$AC$31,MATCH(F116,'Leak Repair Summary'!$V$22:$V$31)+1,MATCH(E116,'Leak Repair Summary'!$W$19:$AC$19)+1)-INDEX('Leak Repair Summary'!$W$22:$AC$31,MATCH(F116,'Leak Repair Summary'!$V$22:$V$31),MATCH(E116,'Leak Repair Summary'!$W$19:$AC$19)+1))/(INDEX('Leak Repair Summary'!$V$22:$V$31,MATCH(F116,'Leak Repair Summary'!$V$22:$V$31)+1,1)-INDEX('Leak Repair Summary'!$V$22:$V$31,MATCH(F116,'Leak Repair Summary'!$V$22:$V$31),1))*(F116-INDEX('Leak Repair Summary'!$V$22:$V$31,MATCH(F116,'Leak Repair Summary'!$V$22:$V$31),1))+INDEX('Leak Repair Summary'!$W$22:$AC$31,MATCH(F116,'Leak Repair Summary'!$V$22:$V$31),MATCH(E116,'Leak Repair Summary'!$W$19:$AC$19)+1))-((INDEX('Leak Repair Summary'!$W$22:$AC$31,MATCH(F116,'Leak Repair Summary'!$V$22:$V$31)+1,MATCH(E116,'Leak Repair Summary'!$W$19:$AC$19))-INDEX('Leak Repair Summary'!$W$22:$AC$31,MATCH(F116,'Leak Repair Summary'!$V$22:$V$31),MATCH(E116,'Leak Repair Summary'!$W$19:$AC$19)))/(INDEX('Leak Repair Summary'!$V$22:$V$31,MATCH(F116,'Leak Repair Summary'!$V$22:$V$31)+1,1)-INDEX('Leak Repair Summary'!$V$22:$V$31,MATCH(F116,'Leak Repair Summary'!$V$22:$V$31),1))*(F116-INDEX('Leak Repair Summary'!$V$22:$V$31,MATCH(F116,'Leak Repair Summary'!$V$22:$V$31),1))+INDEX('Leak Repair Summary'!$W$22:$AC$31,MATCH(F116,'Leak Repair Summary'!$V$22:$V$31),MATCH(E116,'Leak Repair Summary'!$W$19:$AC$19))))/(INDEX('Leak Repair Summary'!$W$19:$AC$19,1,MATCH(E116,'Leak Repair Summary'!$W$19:$AC$19)+1)-INDEX('Leak Repair Summary'!$W$19:$AC$19,1,MATCH(E116,'Leak Repair Summary'!$W$19:$AC$19)))*(E116-INDEX('Leak Repair Summary'!$W$19:$AC$19,1,MATCH(E116,'Leak Repair Summary'!$W$19:$AC$19)))+((INDEX('Leak Repair Summary'!$W$22:$AC$31,MATCH(F116,'Leak Repair Summary'!$V$22:$V$31)+1,MATCH(E116,'Leak Repair Summary'!$W$19:$AC$19))-INDEX('Leak Repair Summary'!$W$22:$AC$31,MATCH(F116,'Leak Repair Summary'!$V$22:$V$31),MATCH(E116,'Leak Repair Summary'!$W$19:$AC$19)))/(INDEX('Leak Repair Summary'!$V$22:$V$31,MATCH(F116,'Leak Repair Summary'!$V$22:$V$31)+1,1)-INDEX('Leak Repair Summary'!$V$22:$V$31,MATCH(F116,'Leak Repair Summary'!$V$22:$V$31),1))*(F116-INDEX('Leak Repair Summary'!$V$22:$V$31,MATCH(F116,'Leak Repair Summary'!$V$22:$V$31),1))+INDEX('Leak Repair Summary'!$W$22:$AC$31,MATCH(F116,'Leak Repair Summary'!$V$22:$V$31),MATCH(E116,'Leak Repair Summary'!$W$19:$AC$19)))," "))</f>
        <v xml:space="preserve"> </v>
      </c>
      <c r="I116" s="173"/>
      <c r="J116" s="174"/>
      <c r="K116" s="151" t="str">
        <f t="shared" si="2"/>
        <v/>
      </c>
      <c r="L116" s="180"/>
      <c r="M116" s="152" t="str">
        <f t="shared" si="3"/>
        <v/>
      </c>
      <c r="N116" s="148"/>
    </row>
    <row r="117" spans="1:14">
      <c r="A117" s="149">
        <v>115</v>
      </c>
      <c r="B117" s="166"/>
      <c r="C117" s="167"/>
      <c r="D117" s="167"/>
      <c r="E117" s="165"/>
      <c r="F117" s="165"/>
      <c r="G117" s="165"/>
      <c r="H117" s="150" t="str">
        <f>IF(AND(G117&gt;0, E117&gt;0), G117, IF(AND(E117&gt;0, F117&gt;0),(((INDEX('Leak Repair Summary'!$W$22:$AC$31,MATCH(F117,'Leak Repair Summary'!$V$22:$V$31)+1,MATCH(E117,'Leak Repair Summary'!$W$19:$AC$19)+1)-INDEX('Leak Repair Summary'!$W$22:$AC$31,MATCH(F117,'Leak Repair Summary'!$V$22:$V$31),MATCH(E117,'Leak Repair Summary'!$W$19:$AC$19)+1))/(INDEX('Leak Repair Summary'!$V$22:$V$31,MATCH(F117,'Leak Repair Summary'!$V$22:$V$31)+1,1)-INDEX('Leak Repair Summary'!$V$22:$V$31,MATCH(F117,'Leak Repair Summary'!$V$22:$V$31),1))*(F117-INDEX('Leak Repair Summary'!$V$22:$V$31,MATCH(F117,'Leak Repair Summary'!$V$22:$V$31),1))+INDEX('Leak Repair Summary'!$W$22:$AC$31,MATCH(F117,'Leak Repair Summary'!$V$22:$V$31),MATCH(E117,'Leak Repair Summary'!$W$19:$AC$19)+1))-((INDEX('Leak Repair Summary'!$W$22:$AC$31,MATCH(F117,'Leak Repair Summary'!$V$22:$V$31)+1,MATCH(E117,'Leak Repair Summary'!$W$19:$AC$19))-INDEX('Leak Repair Summary'!$W$22:$AC$31,MATCH(F117,'Leak Repair Summary'!$V$22:$V$31),MATCH(E117,'Leak Repair Summary'!$W$19:$AC$19)))/(INDEX('Leak Repair Summary'!$V$22:$V$31,MATCH(F117,'Leak Repair Summary'!$V$22:$V$31)+1,1)-INDEX('Leak Repair Summary'!$V$22:$V$31,MATCH(F117,'Leak Repair Summary'!$V$22:$V$31),1))*(F117-INDEX('Leak Repair Summary'!$V$22:$V$31,MATCH(F117,'Leak Repair Summary'!$V$22:$V$31),1))+INDEX('Leak Repair Summary'!$W$22:$AC$31,MATCH(F117,'Leak Repair Summary'!$V$22:$V$31),MATCH(E117,'Leak Repair Summary'!$W$19:$AC$19))))/(INDEX('Leak Repair Summary'!$W$19:$AC$19,1,MATCH(E117,'Leak Repair Summary'!$W$19:$AC$19)+1)-INDEX('Leak Repair Summary'!$W$19:$AC$19,1,MATCH(E117,'Leak Repair Summary'!$W$19:$AC$19)))*(E117-INDEX('Leak Repair Summary'!$W$19:$AC$19,1,MATCH(E117,'Leak Repair Summary'!$W$19:$AC$19)))+((INDEX('Leak Repair Summary'!$W$22:$AC$31,MATCH(F117,'Leak Repair Summary'!$V$22:$V$31)+1,MATCH(E117,'Leak Repair Summary'!$W$19:$AC$19))-INDEX('Leak Repair Summary'!$W$22:$AC$31,MATCH(F117,'Leak Repair Summary'!$V$22:$V$31),MATCH(E117,'Leak Repair Summary'!$W$19:$AC$19)))/(INDEX('Leak Repair Summary'!$V$22:$V$31,MATCH(F117,'Leak Repair Summary'!$V$22:$V$31)+1,1)-INDEX('Leak Repair Summary'!$V$22:$V$31,MATCH(F117,'Leak Repair Summary'!$V$22:$V$31),1))*(F117-INDEX('Leak Repair Summary'!$V$22:$V$31,MATCH(F117,'Leak Repair Summary'!$V$22:$V$31),1))+INDEX('Leak Repair Summary'!$W$22:$AC$31,MATCH(F117,'Leak Repair Summary'!$V$22:$V$31),MATCH(E117,'Leak Repair Summary'!$W$19:$AC$19)))," "))</f>
        <v xml:space="preserve"> </v>
      </c>
      <c r="I117" s="175"/>
      <c r="J117" s="176"/>
      <c r="K117" s="151" t="str">
        <f t="shared" si="2"/>
        <v/>
      </c>
      <c r="L117" s="181"/>
      <c r="M117" s="152" t="str">
        <f t="shared" si="3"/>
        <v/>
      </c>
      <c r="N117" s="148"/>
    </row>
    <row r="118" spans="1:14">
      <c r="A118" s="149">
        <v>116</v>
      </c>
      <c r="B118" s="166"/>
      <c r="C118" s="167"/>
      <c r="D118" s="167"/>
      <c r="E118" s="165"/>
      <c r="F118" s="165"/>
      <c r="G118" s="165"/>
      <c r="H118" s="150" t="str">
        <f>IF(AND(G118&gt;0, E118&gt;0), G118, IF(AND(E118&gt;0, F118&gt;0),(((INDEX('Leak Repair Summary'!$W$22:$AC$31,MATCH(F118,'Leak Repair Summary'!$V$22:$V$31)+1,MATCH(E118,'Leak Repair Summary'!$W$19:$AC$19)+1)-INDEX('Leak Repair Summary'!$W$22:$AC$31,MATCH(F118,'Leak Repair Summary'!$V$22:$V$31),MATCH(E118,'Leak Repair Summary'!$W$19:$AC$19)+1))/(INDEX('Leak Repair Summary'!$V$22:$V$31,MATCH(F118,'Leak Repair Summary'!$V$22:$V$31)+1,1)-INDEX('Leak Repair Summary'!$V$22:$V$31,MATCH(F118,'Leak Repair Summary'!$V$22:$V$31),1))*(F118-INDEX('Leak Repair Summary'!$V$22:$V$31,MATCH(F118,'Leak Repair Summary'!$V$22:$V$31),1))+INDEX('Leak Repair Summary'!$W$22:$AC$31,MATCH(F118,'Leak Repair Summary'!$V$22:$V$31),MATCH(E118,'Leak Repair Summary'!$W$19:$AC$19)+1))-((INDEX('Leak Repair Summary'!$W$22:$AC$31,MATCH(F118,'Leak Repair Summary'!$V$22:$V$31)+1,MATCH(E118,'Leak Repair Summary'!$W$19:$AC$19))-INDEX('Leak Repair Summary'!$W$22:$AC$31,MATCH(F118,'Leak Repair Summary'!$V$22:$V$31),MATCH(E118,'Leak Repair Summary'!$W$19:$AC$19)))/(INDEX('Leak Repair Summary'!$V$22:$V$31,MATCH(F118,'Leak Repair Summary'!$V$22:$V$31)+1,1)-INDEX('Leak Repair Summary'!$V$22:$V$31,MATCH(F118,'Leak Repair Summary'!$V$22:$V$31),1))*(F118-INDEX('Leak Repair Summary'!$V$22:$V$31,MATCH(F118,'Leak Repair Summary'!$V$22:$V$31),1))+INDEX('Leak Repair Summary'!$W$22:$AC$31,MATCH(F118,'Leak Repair Summary'!$V$22:$V$31),MATCH(E118,'Leak Repair Summary'!$W$19:$AC$19))))/(INDEX('Leak Repair Summary'!$W$19:$AC$19,1,MATCH(E118,'Leak Repair Summary'!$W$19:$AC$19)+1)-INDEX('Leak Repair Summary'!$W$19:$AC$19,1,MATCH(E118,'Leak Repair Summary'!$W$19:$AC$19)))*(E118-INDEX('Leak Repair Summary'!$W$19:$AC$19,1,MATCH(E118,'Leak Repair Summary'!$W$19:$AC$19)))+((INDEX('Leak Repair Summary'!$W$22:$AC$31,MATCH(F118,'Leak Repair Summary'!$V$22:$V$31)+1,MATCH(E118,'Leak Repair Summary'!$W$19:$AC$19))-INDEX('Leak Repair Summary'!$W$22:$AC$31,MATCH(F118,'Leak Repair Summary'!$V$22:$V$31),MATCH(E118,'Leak Repair Summary'!$W$19:$AC$19)))/(INDEX('Leak Repair Summary'!$V$22:$V$31,MATCH(F118,'Leak Repair Summary'!$V$22:$V$31)+1,1)-INDEX('Leak Repair Summary'!$V$22:$V$31,MATCH(F118,'Leak Repair Summary'!$V$22:$V$31),1))*(F118-INDEX('Leak Repair Summary'!$V$22:$V$31,MATCH(F118,'Leak Repair Summary'!$V$22:$V$31),1))+INDEX('Leak Repair Summary'!$W$22:$AC$31,MATCH(F118,'Leak Repair Summary'!$V$22:$V$31),MATCH(E118,'Leak Repair Summary'!$W$19:$AC$19)))," "))</f>
        <v xml:space="preserve"> </v>
      </c>
      <c r="I118" s="175"/>
      <c r="J118" s="176"/>
      <c r="K118" s="151" t="str">
        <f t="shared" si="2"/>
        <v/>
      </c>
      <c r="L118" s="181"/>
      <c r="M118" s="152" t="str">
        <f t="shared" si="3"/>
        <v/>
      </c>
      <c r="N118" s="148"/>
    </row>
    <row r="119" spans="1:14">
      <c r="A119" s="149">
        <v>117</v>
      </c>
      <c r="B119" s="166"/>
      <c r="C119" s="167"/>
      <c r="D119" s="167"/>
      <c r="E119" s="165"/>
      <c r="F119" s="165"/>
      <c r="G119" s="165"/>
      <c r="H119" s="150" t="str">
        <f>IF(AND(G119&gt;0, E119&gt;0), G119, IF(AND(E119&gt;0, F119&gt;0),(((INDEX('Leak Repair Summary'!$W$22:$AC$31,MATCH(F119,'Leak Repair Summary'!$V$22:$V$31)+1,MATCH(E119,'Leak Repair Summary'!$W$19:$AC$19)+1)-INDEX('Leak Repair Summary'!$W$22:$AC$31,MATCH(F119,'Leak Repair Summary'!$V$22:$V$31),MATCH(E119,'Leak Repair Summary'!$W$19:$AC$19)+1))/(INDEX('Leak Repair Summary'!$V$22:$V$31,MATCH(F119,'Leak Repair Summary'!$V$22:$V$31)+1,1)-INDEX('Leak Repair Summary'!$V$22:$V$31,MATCH(F119,'Leak Repair Summary'!$V$22:$V$31),1))*(F119-INDEX('Leak Repair Summary'!$V$22:$V$31,MATCH(F119,'Leak Repair Summary'!$V$22:$V$31),1))+INDEX('Leak Repair Summary'!$W$22:$AC$31,MATCH(F119,'Leak Repair Summary'!$V$22:$V$31),MATCH(E119,'Leak Repair Summary'!$W$19:$AC$19)+1))-((INDEX('Leak Repair Summary'!$W$22:$AC$31,MATCH(F119,'Leak Repair Summary'!$V$22:$V$31)+1,MATCH(E119,'Leak Repair Summary'!$W$19:$AC$19))-INDEX('Leak Repair Summary'!$W$22:$AC$31,MATCH(F119,'Leak Repair Summary'!$V$22:$V$31),MATCH(E119,'Leak Repair Summary'!$W$19:$AC$19)))/(INDEX('Leak Repair Summary'!$V$22:$V$31,MATCH(F119,'Leak Repair Summary'!$V$22:$V$31)+1,1)-INDEX('Leak Repair Summary'!$V$22:$V$31,MATCH(F119,'Leak Repair Summary'!$V$22:$V$31),1))*(F119-INDEX('Leak Repair Summary'!$V$22:$V$31,MATCH(F119,'Leak Repair Summary'!$V$22:$V$31),1))+INDEX('Leak Repair Summary'!$W$22:$AC$31,MATCH(F119,'Leak Repair Summary'!$V$22:$V$31),MATCH(E119,'Leak Repair Summary'!$W$19:$AC$19))))/(INDEX('Leak Repair Summary'!$W$19:$AC$19,1,MATCH(E119,'Leak Repair Summary'!$W$19:$AC$19)+1)-INDEX('Leak Repair Summary'!$W$19:$AC$19,1,MATCH(E119,'Leak Repair Summary'!$W$19:$AC$19)))*(E119-INDEX('Leak Repair Summary'!$W$19:$AC$19,1,MATCH(E119,'Leak Repair Summary'!$W$19:$AC$19)))+((INDEX('Leak Repair Summary'!$W$22:$AC$31,MATCH(F119,'Leak Repair Summary'!$V$22:$V$31)+1,MATCH(E119,'Leak Repair Summary'!$W$19:$AC$19))-INDEX('Leak Repair Summary'!$W$22:$AC$31,MATCH(F119,'Leak Repair Summary'!$V$22:$V$31),MATCH(E119,'Leak Repair Summary'!$W$19:$AC$19)))/(INDEX('Leak Repair Summary'!$V$22:$V$31,MATCH(F119,'Leak Repair Summary'!$V$22:$V$31)+1,1)-INDEX('Leak Repair Summary'!$V$22:$V$31,MATCH(F119,'Leak Repair Summary'!$V$22:$V$31),1))*(F119-INDEX('Leak Repair Summary'!$V$22:$V$31,MATCH(F119,'Leak Repair Summary'!$V$22:$V$31),1))+INDEX('Leak Repair Summary'!$W$22:$AC$31,MATCH(F119,'Leak Repair Summary'!$V$22:$V$31),MATCH(E119,'Leak Repair Summary'!$W$19:$AC$19)))," "))</f>
        <v xml:space="preserve"> </v>
      </c>
      <c r="I119" s="175"/>
      <c r="J119" s="176"/>
      <c r="K119" s="151" t="str">
        <f t="shared" si="2"/>
        <v/>
      </c>
      <c r="L119" s="181"/>
      <c r="M119" s="152" t="str">
        <f t="shared" si="3"/>
        <v/>
      </c>
      <c r="N119" s="148"/>
    </row>
    <row r="120" spans="1:14">
      <c r="A120" s="149">
        <v>118</v>
      </c>
      <c r="B120" s="166"/>
      <c r="C120" s="167"/>
      <c r="D120" s="167"/>
      <c r="E120" s="165"/>
      <c r="F120" s="165"/>
      <c r="G120" s="165"/>
      <c r="H120" s="150" t="str">
        <f>IF(AND(G120&gt;0, E120&gt;0), G120, IF(AND(E120&gt;0, F120&gt;0),(((INDEX('Leak Repair Summary'!$W$22:$AC$31,MATCH(F120,'Leak Repair Summary'!$V$22:$V$31)+1,MATCH(E120,'Leak Repair Summary'!$W$19:$AC$19)+1)-INDEX('Leak Repair Summary'!$W$22:$AC$31,MATCH(F120,'Leak Repair Summary'!$V$22:$V$31),MATCH(E120,'Leak Repair Summary'!$W$19:$AC$19)+1))/(INDEX('Leak Repair Summary'!$V$22:$V$31,MATCH(F120,'Leak Repair Summary'!$V$22:$V$31)+1,1)-INDEX('Leak Repair Summary'!$V$22:$V$31,MATCH(F120,'Leak Repair Summary'!$V$22:$V$31),1))*(F120-INDEX('Leak Repair Summary'!$V$22:$V$31,MATCH(F120,'Leak Repair Summary'!$V$22:$V$31),1))+INDEX('Leak Repair Summary'!$W$22:$AC$31,MATCH(F120,'Leak Repair Summary'!$V$22:$V$31),MATCH(E120,'Leak Repair Summary'!$W$19:$AC$19)+1))-((INDEX('Leak Repair Summary'!$W$22:$AC$31,MATCH(F120,'Leak Repair Summary'!$V$22:$V$31)+1,MATCH(E120,'Leak Repair Summary'!$W$19:$AC$19))-INDEX('Leak Repair Summary'!$W$22:$AC$31,MATCH(F120,'Leak Repair Summary'!$V$22:$V$31),MATCH(E120,'Leak Repair Summary'!$W$19:$AC$19)))/(INDEX('Leak Repair Summary'!$V$22:$V$31,MATCH(F120,'Leak Repair Summary'!$V$22:$V$31)+1,1)-INDEX('Leak Repair Summary'!$V$22:$V$31,MATCH(F120,'Leak Repair Summary'!$V$22:$V$31),1))*(F120-INDEX('Leak Repair Summary'!$V$22:$V$31,MATCH(F120,'Leak Repair Summary'!$V$22:$V$31),1))+INDEX('Leak Repair Summary'!$W$22:$AC$31,MATCH(F120,'Leak Repair Summary'!$V$22:$V$31),MATCH(E120,'Leak Repair Summary'!$W$19:$AC$19))))/(INDEX('Leak Repair Summary'!$W$19:$AC$19,1,MATCH(E120,'Leak Repair Summary'!$W$19:$AC$19)+1)-INDEX('Leak Repair Summary'!$W$19:$AC$19,1,MATCH(E120,'Leak Repair Summary'!$W$19:$AC$19)))*(E120-INDEX('Leak Repair Summary'!$W$19:$AC$19,1,MATCH(E120,'Leak Repair Summary'!$W$19:$AC$19)))+((INDEX('Leak Repair Summary'!$W$22:$AC$31,MATCH(F120,'Leak Repair Summary'!$V$22:$V$31)+1,MATCH(E120,'Leak Repair Summary'!$W$19:$AC$19))-INDEX('Leak Repair Summary'!$W$22:$AC$31,MATCH(F120,'Leak Repair Summary'!$V$22:$V$31),MATCH(E120,'Leak Repair Summary'!$W$19:$AC$19)))/(INDEX('Leak Repair Summary'!$V$22:$V$31,MATCH(F120,'Leak Repair Summary'!$V$22:$V$31)+1,1)-INDEX('Leak Repair Summary'!$V$22:$V$31,MATCH(F120,'Leak Repair Summary'!$V$22:$V$31),1))*(F120-INDEX('Leak Repair Summary'!$V$22:$V$31,MATCH(F120,'Leak Repair Summary'!$V$22:$V$31),1))+INDEX('Leak Repair Summary'!$W$22:$AC$31,MATCH(F120,'Leak Repair Summary'!$V$22:$V$31),MATCH(E120,'Leak Repair Summary'!$W$19:$AC$19)))," "))</f>
        <v xml:space="preserve"> </v>
      </c>
      <c r="I120" s="175"/>
      <c r="J120" s="176"/>
      <c r="K120" s="151" t="str">
        <f t="shared" si="2"/>
        <v/>
      </c>
      <c r="L120" s="181"/>
      <c r="M120" s="152" t="str">
        <f t="shared" si="3"/>
        <v/>
      </c>
      <c r="N120" s="148"/>
    </row>
    <row r="121" spans="1:14">
      <c r="A121" s="149">
        <v>119</v>
      </c>
      <c r="B121" s="166"/>
      <c r="C121" s="167"/>
      <c r="D121" s="167"/>
      <c r="E121" s="165"/>
      <c r="F121" s="165"/>
      <c r="G121" s="165"/>
      <c r="H121" s="150" t="str">
        <f>IF(AND(G121&gt;0, E121&gt;0), G121, IF(AND(E121&gt;0, F121&gt;0),(((INDEX('Leak Repair Summary'!$W$22:$AC$31,MATCH(F121,'Leak Repair Summary'!$V$22:$V$31)+1,MATCH(E121,'Leak Repair Summary'!$W$19:$AC$19)+1)-INDEX('Leak Repair Summary'!$W$22:$AC$31,MATCH(F121,'Leak Repair Summary'!$V$22:$V$31),MATCH(E121,'Leak Repair Summary'!$W$19:$AC$19)+1))/(INDEX('Leak Repair Summary'!$V$22:$V$31,MATCH(F121,'Leak Repair Summary'!$V$22:$V$31)+1,1)-INDEX('Leak Repair Summary'!$V$22:$V$31,MATCH(F121,'Leak Repair Summary'!$V$22:$V$31),1))*(F121-INDEX('Leak Repair Summary'!$V$22:$V$31,MATCH(F121,'Leak Repair Summary'!$V$22:$V$31),1))+INDEX('Leak Repair Summary'!$W$22:$AC$31,MATCH(F121,'Leak Repair Summary'!$V$22:$V$31),MATCH(E121,'Leak Repair Summary'!$W$19:$AC$19)+1))-((INDEX('Leak Repair Summary'!$W$22:$AC$31,MATCH(F121,'Leak Repair Summary'!$V$22:$V$31)+1,MATCH(E121,'Leak Repair Summary'!$W$19:$AC$19))-INDEX('Leak Repair Summary'!$W$22:$AC$31,MATCH(F121,'Leak Repair Summary'!$V$22:$V$31),MATCH(E121,'Leak Repair Summary'!$W$19:$AC$19)))/(INDEX('Leak Repair Summary'!$V$22:$V$31,MATCH(F121,'Leak Repair Summary'!$V$22:$V$31)+1,1)-INDEX('Leak Repair Summary'!$V$22:$V$31,MATCH(F121,'Leak Repair Summary'!$V$22:$V$31),1))*(F121-INDEX('Leak Repair Summary'!$V$22:$V$31,MATCH(F121,'Leak Repair Summary'!$V$22:$V$31),1))+INDEX('Leak Repair Summary'!$W$22:$AC$31,MATCH(F121,'Leak Repair Summary'!$V$22:$V$31),MATCH(E121,'Leak Repair Summary'!$W$19:$AC$19))))/(INDEX('Leak Repair Summary'!$W$19:$AC$19,1,MATCH(E121,'Leak Repair Summary'!$W$19:$AC$19)+1)-INDEX('Leak Repair Summary'!$W$19:$AC$19,1,MATCH(E121,'Leak Repair Summary'!$W$19:$AC$19)))*(E121-INDEX('Leak Repair Summary'!$W$19:$AC$19,1,MATCH(E121,'Leak Repair Summary'!$W$19:$AC$19)))+((INDEX('Leak Repair Summary'!$W$22:$AC$31,MATCH(F121,'Leak Repair Summary'!$V$22:$V$31)+1,MATCH(E121,'Leak Repair Summary'!$W$19:$AC$19))-INDEX('Leak Repair Summary'!$W$22:$AC$31,MATCH(F121,'Leak Repair Summary'!$V$22:$V$31),MATCH(E121,'Leak Repair Summary'!$W$19:$AC$19)))/(INDEX('Leak Repair Summary'!$V$22:$V$31,MATCH(F121,'Leak Repair Summary'!$V$22:$V$31)+1,1)-INDEX('Leak Repair Summary'!$V$22:$V$31,MATCH(F121,'Leak Repair Summary'!$V$22:$V$31),1))*(F121-INDEX('Leak Repair Summary'!$V$22:$V$31,MATCH(F121,'Leak Repair Summary'!$V$22:$V$31),1))+INDEX('Leak Repair Summary'!$W$22:$AC$31,MATCH(F121,'Leak Repair Summary'!$V$22:$V$31),MATCH(E121,'Leak Repair Summary'!$W$19:$AC$19)))," "))</f>
        <v xml:space="preserve"> </v>
      </c>
      <c r="I121" s="175"/>
      <c r="J121" s="176"/>
      <c r="K121" s="151" t="str">
        <f t="shared" si="2"/>
        <v/>
      </c>
      <c r="L121" s="181"/>
      <c r="M121" s="152" t="str">
        <f t="shared" si="3"/>
        <v/>
      </c>
      <c r="N121" s="148"/>
    </row>
    <row r="122" spans="1:14">
      <c r="A122" s="149">
        <v>120</v>
      </c>
      <c r="B122" s="166"/>
      <c r="C122" s="167"/>
      <c r="D122" s="167"/>
      <c r="E122" s="165"/>
      <c r="F122" s="165"/>
      <c r="G122" s="165"/>
      <c r="H122" s="150" t="str">
        <f>IF(AND(G122&gt;0, E122&gt;0), G122, IF(AND(E122&gt;0, F122&gt;0),(((INDEX('Leak Repair Summary'!$W$22:$AC$31,MATCH(F122,'Leak Repair Summary'!$V$22:$V$31)+1,MATCH(E122,'Leak Repair Summary'!$W$19:$AC$19)+1)-INDEX('Leak Repair Summary'!$W$22:$AC$31,MATCH(F122,'Leak Repair Summary'!$V$22:$V$31),MATCH(E122,'Leak Repair Summary'!$W$19:$AC$19)+1))/(INDEX('Leak Repair Summary'!$V$22:$V$31,MATCH(F122,'Leak Repair Summary'!$V$22:$V$31)+1,1)-INDEX('Leak Repair Summary'!$V$22:$V$31,MATCH(F122,'Leak Repair Summary'!$V$22:$V$31),1))*(F122-INDEX('Leak Repair Summary'!$V$22:$V$31,MATCH(F122,'Leak Repair Summary'!$V$22:$V$31),1))+INDEX('Leak Repair Summary'!$W$22:$AC$31,MATCH(F122,'Leak Repair Summary'!$V$22:$V$31),MATCH(E122,'Leak Repair Summary'!$W$19:$AC$19)+1))-((INDEX('Leak Repair Summary'!$W$22:$AC$31,MATCH(F122,'Leak Repair Summary'!$V$22:$V$31)+1,MATCH(E122,'Leak Repair Summary'!$W$19:$AC$19))-INDEX('Leak Repair Summary'!$W$22:$AC$31,MATCH(F122,'Leak Repair Summary'!$V$22:$V$31),MATCH(E122,'Leak Repair Summary'!$W$19:$AC$19)))/(INDEX('Leak Repair Summary'!$V$22:$V$31,MATCH(F122,'Leak Repair Summary'!$V$22:$V$31)+1,1)-INDEX('Leak Repair Summary'!$V$22:$V$31,MATCH(F122,'Leak Repair Summary'!$V$22:$V$31),1))*(F122-INDEX('Leak Repair Summary'!$V$22:$V$31,MATCH(F122,'Leak Repair Summary'!$V$22:$V$31),1))+INDEX('Leak Repair Summary'!$W$22:$AC$31,MATCH(F122,'Leak Repair Summary'!$V$22:$V$31),MATCH(E122,'Leak Repair Summary'!$W$19:$AC$19))))/(INDEX('Leak Repair Summary'!$W$19:$AC$19,1,MATCH(E122,'Leak Repair Summary'!$W$19:$AC$19)+1)-INDEX('Leak Repair Summary'!$W$19:$AC$19,1,MATCH(E122,'Leak Repair Summary'!$W$19:$AC$19)))*(E122-INDEX('Leak Repair Summary'!$W$19:$AC$19,1,MATCH(E122,'Leak Repair Summary'!$W$19:$AC$19)))+((INDEX('Leak Repair Summary'!$W$22:$AC$31,MATCH(F122,'Leak Repair Summary'!$V$22:$V$31)+1,MATCH(E122,'Leak Repair Summary'!$W$19:$AC$19))-INDEX('Leak Repair Summary'!$W$22:$AC$31,MATCH(F122,'Leak Repair Summary'!$V$22:$V$31),MATCH(E122,'Leak Repair Summary'!$W$19:$AC$19)))/(INDEX('Leak Repair Summary'!$V$22:$V$31,MATCH(F122,'Leak Repair Summary'!$V$22:$V$31)+1,1)-INDEX('Leak Repair Summary'!$V$22:$V$31,MATCH(F122,'Leak Repair Summary'!$V$22:$V$31),1))*(F122-INDEX('Leak Repair Summary'!$V$22:$V$31,MATCH(F122,'Leak Repair Summary'!$V$22:$V$31),1))+INDEX('Leak Repair Summary'!$W$22:$AC$31,MATCH(F122,'Leak Repair Summary'!$V$22:$V$31),MATCH(E122,'Leak Repair Summary'!$W$19:$AC$19)))," "))</f>
        <v xml:space="preserve"> </v>
      </c>
      <c r="I122" s="175"/>
      <c r="J122" s="176"/>
      <c r="K122" s="151" t="str">
        <f t="shared" si="2"/>
        <v/>
      </c>
      <c r="L122" s="181"/>
      <c r="M122" s="152" t="str">
        <f t="shared" si="3"/>
        <v/>
      </c>
      <c r="N122" s="148"/>
    </row>
    <row r="123" spans="1:14">
      <c r="A123" s="149">
        <v>121</v>
      </c>
      <c r="B123" s="166"/>
      <c r="C123" s="167"/>
      <c r="D123" s="167"/>
      <c r="E123" s="165"/>
      <c r="F123" s="165"/>
      <c r="G123" s="165"/>
      <c r="H123" s="150" t="str">
        <f>IF(AND(G123&gt;0, E123&gt;0), G123, IF(AND(E123&gt;0, F123&gt;0),(((INDEX('Leak Repair Summary'!$W$22:$AC$31,MATCH(F123,'Leak Repair Summary'!$V$22:$V$31)+1,MATCH(E123,'Leak Repair Summary'!$W$19:$AC$19)+1)-INDEX('Leak Repair Summary'!$W$22:$AC$31,MATCH(F123,'Leak Repair Summary'!$V$22:$V$31),MATCH(E123,'Leak Repair Summary'!$W$19:$AC$19)+1))/(INDEX('Leak Repair Summary'!$V$22:$V$31,MATCH(F123,'Leak Repair Summary'!$V$22:$V$31)+1,1)-INDEX('Leak Repair Summary'!$V$22:$V$31,MATCH(F123,'Leak Repair Summary'!$V$22:$V$31),1))*(F123-INDEX('Leak Repair Summary'!$V$22:$V$31,MATCH(F123,'Leak Repair Summary'!$V$22:$V$31),1))+INDEX('Leak Repair Summary'!$W$22:$AC$31,MATCH(F123,'Leak Repair Summary'!$V$22:$V$31),MATCH(E123,'Leak Repair Summary'!$W$19:$AC$19)+1))-((INDEX('Leak Repair Summary'!$W$22:$AC$31,MATCH(F123,'Leak Repair Summary'!$V$22:$V$31)+1,MATCH(E123,'Leak Repair Summary'!$W$19:$AC$19))-INDEX('Leak Repair Summary'!$W$22:$AC$31,MATCH(F123,'Leak Repair Summary'!$V$22:$V$31),MATCH(E123,'Leak Repair Summary'!$W$19:$AC$19)))/(INDEX('Leak Repair Summary'!$V$22:$V$31,MATCH(F123,'Leak Repair Summary'!$V$22:$V$31)+1,1)-INDEX('Leak Repair Summary'!$V$22:$V$31,MATCH(F123,'Leak Repair Summary'!$V$22:$V$31),1))*(F123-INDEX('Leak Repair Summary'!$V$22:$V$31,MATCH(F123,'Leak Repair Summary'!$V$22:$V$31),1))+INDEX('Leak Repair Summary'!$W$22:$AC$31,MATCH(F123,'Leak Repair Summary'!$V$22:$V$31),MATCH(E123,'Leak Repair Summary'!$W$19:$AC$19))))/(INDEX('Leak Repair Summary'!$W$19:$AC$19,1,MATCH(E123,'Leak Repair Summary'!$W$19:$AC$19)+1)-INDEX('Leak Repair Summary'!$W$19:$AC$19,1,MATCH(E123,'Leak Repair Summary'!$W$19:$AC$19)))*(E123-INDEX('Leak Repair Summary'!$W$19:$AC$19,1,MATCH(E123,'Leak Repair Summary'!$W$19:$AC$19)))+((INDEX('Leak Repair Summary'!$W$22:$AC$31,MATCH(F123,'Leak Repair Summary'!$V$22:$V$31)+1,MATCH(E123,'Leak Repair Summary'!$W$19:$AC$19))-INDEX('Leak Repair Summary'!$W$22:$AC$31,MATCH(F123,'Leak Repair Summary'!$V$22:$V$31),MATCH(E123,'Leak Repair Summary'!$W$19:$AC$19)))/(INDEX('Leak Repair Summary'!$V$22:$V$31,MATCH(F123,'Leak Repair Summary'!$V$22:$V$31)+1,1)-INDEX('Leak Repair Summary'!$V$22:$V$31,MATCH(F123,'Leak Repair Summary'!$V$22:$V$31),1))*(F123-INDEX('Leak Repair Summary'!$V$22:$V$31,MATCH(F123,'Leak Repair Summary'!$V$22:$V$31),1))+INDEX('Leak Repair Summary'!$W$22:$AC$31,MATCH(F123,'Leak Repair Summary'!$V$22:$V$31),MATCH(E123,'Leak Repair Summary'!$W$19:$AC$19)))," "))</f>
        <v xml:space="preserve"> </v>
      </c>
      <c r="I123" s="175"/>
      <c r="J123" s="176"/>
      <c r="K123" s="151" t="str">
        <f t="shared" si="2"/>
        <v/>
      </c>
      <c r="L123" s="181"/>
      <c r="M123" s="152" t="str">
        <f t="shared" si="3"/>
        <v/>
      </c>
      <c r="N123" s="148"/>
    </row>
    <row r="124" spans="1:14">
      <c r="A124" s="149">
        <v>122</v>
      </c>
      <c r="B124" s="166"/>
      <c r="C124" s="167"/>
      <c r="D124" s="167"/>
      <c r="E124" s="165"/>
      <c r="F124" s="165"/>
      <c r="G124" s="165"/>
      <c r="H124" s="150" t="str">
        <f>IF(AND(G124&gt;0, E124&gt;0), G124, IF(AND(E124&gt;0, F124&gt;0),(((INDEX('Leak Repair Summary'!$W$22:$AC$31,MATCH(F124,'Leak Repair Summary'!$V$22:$V$31)+1,MATCH(E124,'Leak Repair Summary'!$W$19:$AC$19)+1)-INDEX('Leak Repair Summary'!$W$22:$AC$31,MATCH(F124,'Leak Repair Summary'!$V$22:$V$31),MATCH(E124,'Leak Repair Summary'!$W$19:$AC$19)+1))/(INDEX('Leak Repair Summary'!$V$22:$V$31,MATCH(F124,'Leak Repair Summary'!$V$22:$V$31)+1,1)-INDEX('Leak Repair Summary'!$V$22:$V$31,MATCH(F124,'Leak Repair Summary'!$V$22:$V$31),1))*(F124-INDEX('Leak Repair Summary'!$V$22:$V$31,MATCH(F124,'Leak Repair Summary'!$V$22:$V$31),1))+INDEX('Leak Repair Summary'!$W$22:$AC$31,MATCH(F124,'Leak Repair Summary'!$V$22:$V$31),MATCH(E124,'Leak Repair Summary'!$W$19:$AC$19)+1))-((INDEX('Leak Repair Summary'!$W$22:$AC$31,MATCH(F124,'Leak Repair Summary'!$V$22:$V$31)+1,MATCH(E124,'Leak Repair Summary'!$W$19:$AC$19))-INDEX('Leak Repair Summary'!$W$22:$AC$31,MATCH(F124,'Leak Repair Summary'!$V$22:$V$31),MATCH(E124,'Leak Repair Summary'!$W$19:$AC$19)))/(INDEX('Leak Repair Summary'!$V$22:$V$31,MATCH(F124,'Leak Repair Summary'!$V$22:$V$31)+1,1)-INDEX('Leak Repair Summary'!$V$22:$V$31,MATCH(F124,'Leak Repair Summary'!$V$22:$V$31),1))*(F124-INDEX('Leak Repair Summary'!$V$22:$V$31,MATCH(F124,'Leak Repair Summary'!$V$22:$V$31),1))+INDEX('Leak Repair Summary'!$W$22:$AC$31,MATCH(F124,'Leak Repair Summary'!$V$22:$V$31),MATCH(E124,'Leak Repair Summary'!$W$19:$AC$19))))/(INDEX('Leak Repair Summary'!$W$19:$AC$19,1,MATCH(E124,'Leak Repair Summary'!$W$19:$AC$19)+1)-INDEX('Leak Repair Summary'!$W$19:$AC$19,1,MATCH(E124,'Leak Repair Summary'!$W$19:$AC$19)))*(E124-INDEX('Leak Repair Summary'!$W$19:$AC$19,1,MATCH(E124,'Leak Repair Summary'!$W$19:$AC$19)))+((INDEX('Leak Repair Summary'!$W$22:$AC$31,MATCH(F124,'Leak Repair Summary'!$V$22:$V$31)+1,MATCH(E124,'Leak Repair Summary'!$W$19:$AC$19))-INDEX('Leak Repair Summary'!$W$22:$AC$31,MATCH(F124,'Leak Repair Summary'!$V$22:$V$31),MATCH(E124,'Leak Repair Summary'!$W$19:$AC$19)))/(INDEX('Leak Repair Summary'!$V$22:$V$31,MATCH(F124,'Leak Repair Summary'!$V$22:$V$31)+1,1)-INDEX('Leak Repair Summary'!$V$22:$V$31,MATCH(F124,'Leak Repair Summary'!$V$22:$V$31),1))*(F124-INDEX('Leak Repair Summary'!$V$22:$V$31,MATCH(F124,'Leak Repair Summary'!$V$22:$V$31),1))+INDEX('Leak Repair Summary'!$W$22:$AC$31,MATCH(F124,'Leak Repair Summary'!$V$22:$V$31),MATCH(E124,'Leak Repair Summary'!$W$19:$AC$19)))," "))</f>
        <v xml:space="preserve"> </v>
      </c>
      <c r="I124" s="175"/>
      <c r="J124" s="176"/>
      <c r="K124" s="151" t="str">
        <f t="shared" si="2"/>
        <v/>
      </c>
      <c r="L124" s="181"/>
      <c r="M124" s="152" t="str">
        <f t="shared" si="3"/>
        <v/>
      </c>
      <c r="N124" s="148"/>
    </row>
    <row r="125" spans="1:14">
      <c r="A125" s="149">
        <v>123</v>
      </c>
      <c r="B125" s="166"/>
      <c r="C125" s="167"/>
      <c r="D125" s="167"/>
      <c r="E125" s="165"/>
      <c r="F125" s="165"/>
      <c r="G125" s="165"/>
      <c r="H125" s="150" t="str">
        <f>IF(AND(G125&gt;0, E125&gt;0), G125, IF(AND(E125&gt;0, F125&gt;0),(((INDEX('Leak Repair Summary'!$W$22:$AC$31,MATCH(F125,'Leak Repair Summary'!$V$22:$V$31)+1,MATCH(E125,'Leak Repair Summary'!$W$19:$AC$19)+1)-INDEX('Leak Repair Summary'!$W$22:$AC$31,MATCH(F125,'Leak Repair Summary'!$V$22:$V$31),MATCH(E125,'Leak Repair Summary'!$W$19:$AC$19)+1))/(INDEX('Leak Repair Summary'!$V$22:$V$31,MATCH(F125,'Leak Repair Summary'!$V$22:$V$31)+1,1)-INDEX('Leak Repair Summary'!$V$22:$V$31,MATCH(F125,'Leak Repair Summary'!$V$22:$V$31),1))*(F125-INDEX('Leak Repair Summary'!$V$22:$V$31,MATCH(F125,'Leak Repair Summary'!$V$22:$V$31),1))+INDEX('Leak Repair Summary'!$W$22:$AC$31,MATCH(F125,'Leak Repair Summary'!$V$22:$V$31),MATCH(E125,'Leak Repair Summary'!$W$19:$AC$19)+1))-((INDEX('Leak Repair Summary'!$W$22:$AC$31,MATCH(F125,'Leak Repair Summary'!$V$22:$V$31)+1,MATCH(E125,'Leak Repair Summary'!$W$19:$AC$19))-INDEX('Leak Repair Summary'!$W$22:$AC$31,MATCH(F125,'Leak Repair Summary'!$V$22:$V$31),MATCH(E125,'Leak Repair Summary'!$W$19:$AC$19)))/(INDEX('Leak Repair Summary'!$V$22:$V$31,MATCH(F125,'Leak Repair Summary'!$V$22:$V$31)+1,1)-INDEX('Leak Repair Summary'!$V$22:$V$31,MATCH(F125,'Leak Repair Summary'!$V$22:$V$31),1))*(F125-INDEX('Leak Repair Summary'!$V$22:$V$31,MATCH(F125,'Leak Repair Summary'!$V$22:$V$31),1))+INDEX('Leak Repair Summary'!$W$22:$AC$31,MATCH(F125,'Leak Repair Summary'!$V$22:$V$31),MATCH(E125,'Leak Repair Summary'!$W$19:$AC$19))))/(INDEX('Leak Repair Summary'!$W$19:$AC$19,1,MATCH(E125,'Leak Repair Summary'!$W$19:$AC$19)+1)-INDEX('Leak Repair Summary'!$W$19:$AC$19,1,MATCH(E125,'Leak Repair Summary'!$W$19:$AC$19)))*(E125-INDEX('Leak Repair Summary'!$W$19:$AC$19,1,MATCH(E125,'Leak Repair Summary'!$W$19:$AC$19)))+((INDEX('Leak Repair Summary'!$W$22:$AC$31,MATCH(F125,'Leak Repair Summary'!$V$22:$V$31)+1,MATCH(E125,'Leak Repair Summary'!$W$19:$AC$19))-INDEX('Leak Repair Summary'!$W$22:$AC$31,MATCH(F125,'Leak Repair Summary'!$V$22:$V$31),MATCH(E125,'Leak Repair Summary'!$W$19:$AC$19)))/(INDEX('Leak Repair Summary'!$V$22:$V$31,MATCH(F125,'Leak Repair Summary'!$V$22:$V$31)+1,1)-INDEX('Leak Repair Summary'!$V$22:$V$31,MATCH(F125,'Leak Repair Summary'!$V$22:$V$31),1))*(F125-INDEX('Leak Repair Summary'!$V$22:$V$31,MATCH(F125,'Leak Repair Summary'!$V$22:$V$31),1))+INDEX('Leak Repair Summary'!$W$22:$AC$31,MATCH(F125,'Leak Repair Summary'!$V$22:$V$31),MATCH(E125,'Leak Repair Summary'!$W$19:$AC$19)))," "))</f>
        <v xml:space="preserve"> </v>
      </c>
      <c r="I125" s="175"/>
      <c r="J125" s="176"/>
      <c r="K125" s="151" t="str">
        <f t="shared" si="2"/>
        <v/>
      </c>
      <c r="L125" s="181"/>
      <c r="M125" s="152" t="str">
        <f t="shared" si="3"/>
        <v/>
      </c>
      <c r="N125" s="148"/>
    </row>
    <row r="126" spans="1:14">
      <c r="A126" s="149">
        <v>124</v>
      </c>
      <c r="B126" s="166"/>
      <c r="C126" s="167"/>
      <c r="D126" s="167"/>
      <c r="E126" s="165"/>
      <c r="F126" s="165"/>
      <c r="G126" s="165"/>
      <c r="H126" s="150" t="str">
        <f>IF(AND(G126&gt;0, E126&gt;0), G126, IF(AND(E126&gt;0, F126&gt;0),(((INDEX('Leak Repair Summary'!$W$22:$AC$31,MATCH(F126,'Leak Repair Summary'!$V$22:$V$31)+1,MATCH(E126,'Leak Repair Summary'!$W$19:$AC$19)+1)-INDEX('Leak Repair Summary'!$W$22:$AC$31,MATCH(F126,'Leak Repair Summary'!$V$22:$V$31),MATCH(E126,'Leak Repair Summary'!$W$19:$AC$19)+1))/(INDEX('Leak Repair Summary'!$V$22:$V$31,MATCH(F126,'Leak Repair Summary'!$V$22:$V$31)+1,1)-INDEX('Leak Repair Summary'!$V$22:$V$31,MATCH(F126,'Leak Repair Summary'!$V$22:$V$31),1))*(F126-INDEX('Leak Repair Summary'!$V$22:$V$31,MATCH(F126,'Leak Repair Summary'!$V$22:$V$31),1))+INDEX('Leak Repair Summary'!$W$22:$AC$31,MATCH(F126,'Leak Repair Summary'!$V$22:$V$31),MATCH(E126,'Leak Repair Summary'!$W$19:$AC$19)+1))-((INDEX('Leak Repair Summary'!$W$22:$AC$31,MATCH(F126,'Leak Repair Summary'!$V$22:$V$31)+1,MATCH(E126,'Leak Repair Summary'!$W$19:$AC$19))-INDEX('Leak Repair Summary'!$W$22:$AC$31,MATCH(F126,'Leak Repair Summary'!$V$22:$V$31),MATCH(E126,'Leak Repair Summary'!$W$19:$AC$19)))/(INDEX('Leak Repair Summary'!$V$22:$V$31,MATCH(F126,'Leak Repair Summary'!$V$22:$V$31)+1,1)-INDEX('Leak Repair Summary'!$V$22:$V$31,MATCH(F126,'Leak Repair Summary'!$V$22:$V$31),1))*(F126-INDEX('Leak Repair Summary'!$V$22:$V$31,MATCH(F126,'Leak Repair Summary'!$V$22:$V$31),1))+INDEX('Leak Repair Summary'!$W$22:$AC$31,MATCH(F126,'Leak Repair Summary'!$V$22:$V$31),MATCH(E126,'Leak Repair Summary'!$W$19:$AC$19))))/(INDEX('Leak Repair Summary'!$W$19:$AC$19,1,MATCH(E126,'Leak Repair Summary'!$W$19:$AC$19)+1)-INDEX('Leak Repair Summary'!$W$19:$AC$19,1,MATCH(E126,'Leak Repair Summary'!$W$19:$AC$19)))*(E126-INDEX('Leak Repair Summary'!$W$19:$AC$19,1,MATCH(E126,'Leak Repair Summary'!$W$19:$AC$19)))+((INDEX('Leak Repair Summary'!$W$22:$AC$31,MATCH(F126,'Leak Repair Summary'!$V$22:$V$31)+1,MATCH(E126,'Leak Repair Summary'!$W$19:$AC$19))-INDEX('Leak Repair Summary'!$W$22:$AC$31,MATCH(F126,'Leak Repair Summary'!$V$22:$V$31),MATCH(E126,'Leak Repair Summary'!$W$19:$AC$19)))/(INDEX('Leak Repair Summary'!$V$22:$V$31,MATCH(F126,'Leak Repair Summary'!$V$22:$V$31)+1,1)-INDEX('Leak Repair Summary'!$V$22:$V$31,MATCH(F126,'Leak Repair Summary'!$V$22:$V$31),1))*(F126-INDEX('Leak Repair Summary'!$V$22:$V$31,MATCH(F126,'Leak Repair Summary'!$V$22:$V$31),1))+INDEX('Leak Repair Summary'!$W$22:$AC$31,MATCH(F126,'Leak Repair Summary'!$V$22:$V$31),MATCH(E126,'Leak Repair Summary'!$W$19:$AC$19)))," "))</f>
        <v xml:space="preserve"> </v>
      </c>
      <c r="I126" s="175"/>
      <c r="J126" s="176"/>
      <c r="K126" s="151" t="str">
        <f t="shared" si="2"/>
        <v/>
      </c>
      <c r="L126" s="181"/>
      <c r="M126" s="152" t="str">
        <f t="shared" si="3"/>
        <v/>
      </c>
      <c r="N126" s="148"/>
    </row>
    <row r="127" spans="1:14">
      <c r="A127" s="149">
        <v>125</v>
      </c>
      <c r="B127" s="166"/>
      <c r="C127" s="167"/>
      <c r="D127" s="167"/>
      <c r="E127" s="165"/>
      <c r="F127" s="165"/>
      <c r="G127" s="165"/>
      <c r="H127" s="150" t="str">
        <f>IF(AND(G127&gt;0, E127&gt;0), G127, IF(AND(E127&gt;0, F127&gt;0),(((INDEX('Leak Repair Summary'!$W$22:$AC$31,MATCH(F127,'Leak Repair Summary'!$V$22:$V$31)+1,MATCH(E127,'Leak Repair Summary'!$W$19:$AC$19)+1)-INDEX('Leak Repair Summary'!$W$22:$AC$31,MATCH(F127,'Leak Repair Summary'!$V$22:$V$31),MATCH(E127,'Leak Repair Summary'!$W$19:$AC$19)+1))/(INDEX('Leak Repair Summary'!$V$22:$V$31,MATCH(F127,'Leak Repair Summary'!$V$22:$V$31)+1,1)-INDEX('Leak Repair Summary'!$V$22:$V$31,MATCH(F127,'Leak Repair Summary'!$V$22:$V$31),1))*(F127-INDEX('Leak Repair Summary'!$V$22:$V$31,MATCH(F127,'Leak Repair Summary'!$V$22:$V$31),1))+INDEX('Leak Repair Summary'!$W$22:$AC$31,MATCH(F127,'Leak Repair Summary'!$V$22:$V$31),MATCH(E127,'Leak Repair Summary'!$W$19:$AC$19)+1))-((INDEX('Leak Repair Summary'!$W$22:$AC$31,MATCH(F127,'Leak Repair Summary'!$V$22:$V$31)+1,MATCH(E127,'Leak Repair Summary'!$W$19:$AC$19))-INDEX('Leak Repair Summary'!$W$22:$AC$31,MATCH(F127,'Leak Repair Summary'!$V$22:$V$31),MATCH(E127,'Leak Repair Summary'!$W$19:$AC$19)))/(INDEX('Leak Repair Summary'!$V$22:$V$31,MATCH(F127,'Leak Repair Summary'!$V$22:$V$31)+1,1)-INDEX('Leak Repair Summary'!$V$22:$V$31,MATCH(F127,'Leak Repair Summary'!$V$22:$V$31),1))*(F127-INDEX('Leak Repair Summary'!$V$22:$V$31,MATCH(F127,'Leak Repair Summary'!$V$22:$V$31),1))+INDEX('Leak Repair Summary'!$W$22:$AC$31,MATCH(F127,'Leak Repair Summary'!$V$22:$V$31),MATCH(E127,'Leak Repair Summary'!$W$19:$AC$19))))/(INDEX('Leak Repair Summary'!$W$19:$AC$19,1,MATCH(E127,'Leak Repair Summary'!$W$19:$AC$19)+1)-INDEX('Leak Repair Summary'!$W$19:$AC$19,1,MATCH(E127,'Leak Repair Summary'!$W$19:$AC$19)))*(E127-INDEX('Leak Repair Summary'!$W$19:$AC$19,1,MATCH(E127,'Leak Repair Summary'!$W$19:$AC$19)))+((INDEX('Leak Repair Summary'!$W$22:$AC$31,MATCH(F127,'Leak Repair Summary'!$V$22:$V$31)+1,MATCH(E127,'Leak Repair Summary'!$W$19:$AC$19))-INDEX('Leak Repair Summary'!$W$22:$AC$31,MATCH(F127,'Leak Repair Summary'!$V$22:$V$31),MATCH(E127,'Leak Repair Summary'!$W$19:$AC$19)))/(INDEX('Leak Repair Summary'!$V$22:$V$31,MATCH(F127,'Leak Repair Summary'!$V$22:$V$31)+1,1)-INDEX('Leak Repair Summary'!$V$22:$V$31,MATCH(F127,'Leak Repair Summary'!$V$22:$V$31),1))*(F127-INDEX('Leak Repair Summary'!$V$22:$V$31,MATCH(F127,'Leak Repair Summary'!$V$22:$V$31),1))+INDEX('Leak Repair Summary'!$W$22:$AC$31,MATCH(F127,'Leak Repair Summary'!$V$22:$V$31),MATCH(E127,'Leak Repair Summary'!$W$19:$AC$19)))," "))</f>
        <v xml:space="preserve"> </v>
      </c>
      <c r="I127" s="175"/>
      <c r="J127" s="176"/>
      <c r="K127" s="151" t="str">
        <f t="shared" si="2"/>
        <v/>
      </c>
      <c r="L127" s="181"/>
      <c r="M127" s="152" t="str">
        <f t="shared" si="3"/>
        <v/>
      </c>
      <c r="N127" s="148"/>
    </row>
    <row r="128" spans="1:14">
      <c r="A128" s="149">
        <v>126</v>
      </c>
      <c r="B128" s="166"/>
      <c r="C128" s="167"/>
      <c r="D128" s="167"/>
      <c r="E128" s="165"/>
      <c r="F128" s="165"/>
      <c r="G128" s="165"/>
      <c r="H128" s="150" t="str">
        <f>IF(AND(G128&gt;0, E128&gt;0), G128, IF(AND(E128&gt;0, F128&gt;0),(((INDEX('Leak Repair Summary'!$W$22:$AC$31,MATCH(F128,'Leak Repair Summary'!$V$22:$V$31)+1,MATCH(E128,'Leak Repair Summary'!$W$19:$AC$19)+1)-INDEX('Leak Repair Summary'!$W$22:$AC$31,MATCH(F128,'Leak Repair Summary'!$V$22:$V$31),MATCH(E128,'Leak Repair Summary'!$W$19:$AC$19)+1))/(INDEX('Leak Repair Summary'!$V$22:$V$31,MATCH(F128,'Leak Repair Summary'!$V$22:$V$31)+1,1)-INDEX('Leak Repair Summary'!$V$22:$V$31,MATCH(F128,'Leak Repair Summary'!$V$22:$V$31),1))*(F128-INDEX('Leak Repair Summary'!$V$22:$V$31,MATCH(F128,'Leak Repair Summary'!$V$22:$V$31),1))+INDEX('Leak Repair Summary'!$W$22:$AC$31,MATCH(F128,'Leak Repair Summary'!$V$22:$V$31),MATCH(E128,'Leak Repair Summary'!$W$19:$AC$19)+1))-((INDEX('Leak Repair Summary'!$W$22:$AC$31,MATCH(F128,'Leak Repair Summary'!$V$22:$V$31)+1,MATCH(E128,'Leak Repair Summary'!$W$19:$AC$19))-INDEX('Leak Repair Summary'!$W$22:$AC$31,MATCH(F128,'Leak Repair Summary'!$V$22:$V$31),MATCH(E128,'Leak Repair Summary'!$W$19:$AC$19)))/(INDEX('Leak Repair Summary'!$V$22:$V$31,MATCH(F128,'Leak Repair Summary'!$V$22:$V$31)+1,1)-INDEX('Leak Repair Summary'!$V$22:$V$31,MATCH(F128,'Leak Repair Summary'!$V$22:$V$31),1))*(F128-INDEX('Leak Repair Summary'!$V$22:$V$31,MATCH(F128,'Leak Repair Summary'!$V$22:$V$31),1))+INDEX('Leak Repair Summary'!$W$22:$AC$31,MATCH(F128,'Leak Repair Summary'!$V$22:$V$31),MATCH(E128,'Leak Repair Summary'!$W$19:$AC$19))))/(INDEX('Leak Repair Summary'!$W$19:$AC$19,1,MATCH(E128,'Leak Repair Summary'!$W$19:$AC$19)+1)-INDEX('Leak Repair Summary'!$W$19:$AC$19,1,MATCH(E128,'Leak Repair Summary'!$W$19:$AC$19)))*(E128-INDEX('Leak Repair Summary'!$W$19:$AC$19,1,MATCH(E128,'Leak Repair Summary'!$W$19:$AC$19)))+((INDEX('Leak Repair Summary'!$W$22:$AC$31,MATCH(F128,'Leak Repair Summary'!$V$22:$V$31)+1,MATCH(E128,'Leak Repair Summary'!$W$19:$AC$19))-INDEX('Leak Repair Summary'!$W$22:$AC$31,MATCH(F128,'Leak Repair Summary'!$V$22:$V$31),MATCH(E128,'Leak Repair Summary'!$W$19:$AC$19)))/(INDEX('Leak Repair Summary'!$V$22:$V$31,MATCH(F128,'Leak Repair Summary'!$V$22:$V$31)+1,1)-INDEX('Leak Repair Summary'!$V$22:$V$31,MATCH(F128,'Leak Repair Summary'!$V$22:$V$31),1))*(F128-INDEX('Leak Repair Summary'!$V$22:$V$31,MATCH(F128,'Leak Repair Summary'!$V$22:$V$31),1))+INDEX('Leak Repair Summary'!$W$22:$AC$31,MATCH(F128,'Leak Repair Summary'!$V$22:$V$31),MATCH(E128,'Leak Repair Summary'!$W$19:$AC$19)))," "))</f>
        <v xml:space="preserve"> </v>
      </c>
      <c r="I128" s="175"/>
      <c r="J128" s="176"/>
      <c r="K128" s="151" t="str">
        <f t="shared" si="2"/>
        <v/>
      </c>
      <c r="L128" s="181"/>
      <c r="M128" s="152" t="str">
        <f t="shared" si="3"/>
        <v/>
      </c>
      <c r="N128" s="148"/>
    </row>
    <row r="129" spans="1:14">
      <c r="A129" s="149">
        <v>127</v>
      </c>
      <c r="B129" s="166"/>
      <c r="C129" s="167"/>
      <c r="D129" s="167"/>
      <c r="E129" s="165"/>
      <c r="F129" s="165"/>
      <c r="G129" s="165"/>
      <c r="H129" s="150" t="str">
        <f>IF(AND(G129&gt;0, E129&gt;0), G129, IF(AND(E129&gt;0, F129&gt;0),(((INDEX('Leak Repair Summary'!$W$22:$AC$31,MATCH(F129,'Leak Repair Summary'!$V$22:$V$31)+1,MATCH(E129,'Leak Repair Summary'!$W$19:$AC$19)+1)-INDEX('Leak Repair Summary'!$W$22:$AC$31,MATCH(F129,'Leak Repair Summary'!$V$22:$V$31),MATCH(E129,'Leak Repair Summary'!$W$19:$AC$19)+1))/(INDEX('Leak Repair Summary'!$V$22:$V$31,MATCH(F129,'Leak Repair Summary'!$V$22:$V$31)+1,1)-INDEX('Leak Repair Summary'!$V$22:$V$31,MATCH(F129,'Leak Repair Summary'!$V$22:$V$31),1))*(F129-INDEX('Leak Repair Summary'!$V$22:$V$31,MATCH(F129,'Leak Repair Summary'!$V$22:$V$31),1))+INDEX('Leak Repair Summary'!$W$22:$AC$31,MATCH(F129,'Leak Repair Summary'!$V$22:$V$31),MATCH(E129,'Leak Repair Summary'!$W$19:$AC$19)+1))-((INDEX('Leak Repair Summary'!$W$22:$AC$31,MATCH(F129,'Leak Repair Summary'!$V$22:$V$31)+1,MATCH(E129,'Leak Repair Summary'!$W$19:$AC$19))-INDEX('Leak Repair Summary'!$W$22:$AC$31,MATCH(F129,'Leak Repair Summary'!$V$22:$V$31),MATCH(E129,'Leak Repair Summary'!$W$19:$AC$19)))/(INDEX('Leak Repair Summary'!$V$22:$V$31,MATCH(F129,'Leak Repair Summary'!$V$22:$V$31)+1,1)-INDEX('Leak Repair Summary'!$V$22:$V$31,MATCH(F129,'Leak Repair Summary'!$V$22:$V$31),1))*(F129-INDEX('Leak Repair Summary'!$V$22:$V$31,MATCH(F129,'Leak Repair Summary'!$V$22:$V$31),1))+INDEX('Leak Repair Summary'!$W$22:$AC$31,MATCH(F129,'Leak Repair Summary'!$V$22:$V$31),MATCH(E129,'Leak Repair Summary'!$W$19:$AC$19))))/(INDEX('Leak Repair Summary'!$W$19:$AC$19,1,MATCH(E129,'Leak Repair Summary'!$W$19:$AC$19)+1)-INDEX('Leak Repair Summary'!$W$19:$AC$19,1,MATCH(E129,'Leak Repair Summary'!$W$19:$AC$19)))*(E129-INDEX('Leak Repair Summary'!$W$19:$AC$19,1,MATCH(E129,'Leak Repair Summary'!$W$19:$AC$19)))+((INDEX('Leak Repair Summary'!$W$22:$AC$31,MATCH(F129,'Leak Repair Summary'!$V$22:$V$31)+1,MATCH(E129,'Leak Repair Summary'!$W$19:$AC$19))-INDEX('Leak Repair Summary'!$W$22:$AC$31,MATCH(F129,'Leak Repair Summary'!$V$22:$V$31),MATCH(E129,'Leak Repair Summary'!$W$19:$AC$19)))/(INDEX('Leak Repair Summary'!$V$22:$V$31,MATCH(F129,'Leak Repair Summary'!$V$22:$V$31)+1,1)-INDEX('Leak Repair Summary'!$V$22:$V$31,MATCH(F129,'Leak Repair Summary'!$V$22:$V$31),1))*(F129-INDEX('Leak Repair Summary'!$V$22:$V$31,MATCH(F129,'Leak Repair Summary'!$V$22:$V$31),1))+INDEX('Leak Repair Summary'!$W$22:$AC$31,MATCH(F129,'Leak Repair Summary'!$V$22:$V$31),MATCH(E129,'Leak Repair Summary'!$W$19:$AC$19)))," "))</f>
        <v xml:space="preserve"> </v>
      </c>
      <c r="I129" s="175"/>
      <c r="J129" s="176"/>
      <c r="K129" s="151" t="str">
        <f t="shared" si="2"/>
        <v/>
      </c>
      <c r="L129" s="181"/>
      <c r="M129" s="152" t="str">
        <f t="shared" si="3"/>
        <v/>
      </c>
      <c r="N129" s="148"/>
    </row>
    <row r="130" spans="1:14">
      <c r="A130" s="149">
        <v>128</v>
      </c>
      <c r="B130" s="166"/>
      <c r="C130" s="167"/>
      <c r="D130" s="167"/>
      <c r="E130" s="165"/>
      <c r="F130" s="165"/>
      <c r="G130" s="165"/>
      <c r="H130" s="150" t="str">
        <f>IF(AND(G130&gt;0, E130&gt;0), G130, IF(AND(E130&gt;0, F130&gt;0),(((INDEX('Leak Repair Summary'!$W$22:$AC$31,MATCH(F130,'Leak Repair Summary'!$V$22:$V$31)+1,MATCH(E130,'Leak Repair Summary'!$W$19:$AC$19)+1)-INDEX('Leak Repair Summary'!$W$22:$AC$31,MATCH(F130,'Leak Repair Summary'!$V$22:$V$31),MATCH(E130,'Leak Repair Summary'!$W$19:$AC$19)+1))/(INDEX('Leak Repair Summary'!$V$22:$V$31,MATCH(F130,'Leak Repair Summary'!$V$22:$V$31)+1,1)-INDEX('Leak Repair Summary'!$V$22:$V$31,MATCH(F130,'Leak Repair Summary'!$V$22:$V$31),1))*(F130-INDEX('Leak Repair Summary'!$V$22:$V$31,MATCH(F130,'Leak Repair Summary'!$V$22:$V$31),1))+INDEX('Leak Repair Summary'!$W$22:$AC$31,MATCH(F130,'Leak Repair Summary'!$V$22:$V$31),MATCH(E130,'Leak Repair Summary'!$W$19:$AC$19)+1))-((INDEX('Leak Repair Summary'!$W$22:$AC$31,MATCH(F130,'Leak Repair Summary'!$V$22:$V$31)+1,MATCH(E130,'Leak Repair Summary'!$W$19:$AC$19))-INDEX('Leak Repair Summary'!$W$22:$AC$31,MATCH(F130,'Leak Repair Summary'!$V$22:$V$31),MATCH(E130,'Leak Repair Summary'!$W$19:$AC$19)))/(INDEX('Leak Repair Summary'!$V$22:$V$31,MATCH(F130,'Leak Repair Summary'!$V$22:$V$31)+1,1)-INDEX('Leak Repair Summary'!$V$22:$V$31,MATCH(F130,'Leak Repair Summary'!$V$22:$V$31),1))*(F130-INDEX('Leak Repair Summary'!$V$22:$V$31,MATCH(F130,'Leak Repair Summary'!$V$22:$V$31),1))+INDEX('Leak Repair Summary'!$W$22:$AC$31,MATCH(F130,'Leak Repair Summary'!$V$22:$V$31),MATCH(E130,'Leak Repair Summary'!$W$19:$AC$19))))/(INDEX('Leak Repair Summary'!$W$19:$AC$19,1,MATCH(E130,'Leak Repair Summary'!$W$19:$AC$19)+1)-INDEX('Leak Repair Summary'!$W$19:$AC$19,1,MATCH(E130,'Leak Repair Summary'!$W$19:$AC$19)))*(E130-INDEX('Leak Repair Summary'!$W$19:$AC$19,1,MATCH(E130,'Leak Repair Summary'!$W$19:$AC$19)))+((INDEX('Leak Repair Summary'!$W$22:$AC$31,MATCH(F130,'Leak Repair Summary'!$V$22:$V$31)+1,MATCH(E130,'Leak Repair Summary'!$W$19:$AC$19))-INDEX('Leak Repair Summary'!$W$22:$AC$31,MATCH(F130,'Leak Repair Summary'!$V$22:$V$31),MATCH(E130,'Leak Repair Summary'!$W$19:$AC$19)))/(INDEX('Leak Repair Summary'!$V$22:$V$31,MATCH(F130,'Leak Repair Summary'!$V$22:$V$31)+1,1)-INDEX('Leak Repair Summary'!$V$22:$V$31,MATCH(F130,'Leak Repair Summary'!$V$22:$V$31),1))*(F130-INDEX('Leak Repair Summary'!$V$22:$V$31,MATCH(F130,'Leak Repair Summary'!$V$22:$V$31),1))+INDEX('Leak Repair Summary'!$W$22:$AC$31,MATCH(F130,'Leak Repair Summary'!$V$22:$V$31),MATCH(E130,'Leak Repair Summary'!$W$19:$AC$19)))," "))</f>
        <v xml:space="preserve"> </v>
      </c>
      <c r="I130" s="175"/>
      <c r="J130" s="176"/>
      <c r="K130" s="151" t="str">
        <f t="shared" si="2"/>
        <v/>
      </c>
      <c r="L130" s="181"/>
      <c r="M130" s="152" t="str">
        <f t="shared" si="3"/>
        <v/>
      </c>
      <c r="N130" s="148"/>
    </row>
    <row r="131" spans="1:14">
      <c r="A131" s="149">
        <v>129</v>
      </c>
      <c r="B131" s="166"/>
      <c r="C131" s="167"/>
      <c r="D131" s="167"/>
      <c r="E131" s="165"/>
      <c r="F131" s="165"/>
      <c r="G131" s="165"/>
      <c r="H131" s="150" t="str">
        <f>IF(AND(G131&gt;0, E131&gt;0), G131, IF(AND(E131&gt;0, F131&gt;0),(((INDEX('Leak Repair Summary'!$W$22:$AC$31,MATCH(F131,'Leak Repair Summary'!$V$22:$V$31)+1,MATCH(E131,'Leak Repair Summary'!$W$19:$AC$19)+1)-INDEX('Leak Repair Summary'!$W$22:$AC$31,MATCH(F131,'Leak Repair Summary'!$V$22:$V$31),MATCH(E131,'Leak Repair Summary'!$W$19:$AC$19)+1))/(INDEX('Leak Repair Summary'!$V$22:$V$31,MATCH(F131,'Leak Repair Summary'!$V$22:$V$31)+1,1)-INDEX('Leak Repair Summary'!$V$22:$V$31,MATCH(F131,'Leak Repair Summary'!$V$22:$V$31),1))*(F131-INDEX('Leak Repair Summary'!$V$22:$V$31,MATCH(F131,'Leak Repair Summary'!$V$22:$V$31),1))+INDEX('Leak Repair Summary'!$W$22:$AC$31,MATCH(F131,'Leak Repair Summary'!$V$22:$V$31),MATCH(E131,'Leak Repair Summary'!$W$19:$AC$19)+1))-((INDEX('Leak Repair Summary'!$W$22:$AC$31,MATCH(F131,'Leak Repair Summary'!$V$22:$V$31)+1,MATCH(E131,'Leak Repair Summary'!$W$19:$AC$19))-INDEX('Leak Repair Summary'!$W$22:$AC$31,MATCH(F131,'Leak Repair Summary'!$V$22:$V$31),MATCH(E131,'Leak Repair Summary'!$W$19:$AC$19)))/(INDEX('Leak Repair Summary'!$V$22:$V$31,MATCH(F131,'Leak Repair Summary'!$V$22:$V$31)+1,1)-INDEX('Leak Repair Summary'!$V$22:$V$31,MATCH(F131,'Leak Repair Summary'!$V$22:$V$31),1))*(F131-INDEX('Leak Repair Summary'!$V$22:$V$31,MATCH(F131,'Leak Repair Summary'!$V$22:$V$31),1))+INDEX('Leak Repair Summary'!$W$22:$AC$31,MATCH(F131,'Leak Repair Summary'!$V$22:$V$31),MATCH(E131,'Leak Repair Summary'!$W$19:$AC$19))))/(INDEX('Leak Repair Summary'!$W$19:$AC$19,1,MATCH(E131,'Leak Repair Summary'!$W$19:$AC$19)+1)-INDEX('Leak Repair Summary'!$W$19:$AC$19,1,MATCH(E131,'Leak Repair Summary'!$W$19:$AC$19)))*(E131-INDEX('Leak Repair Summary'!$W$19:$AC$19,1,MATCH(E131,'Leak Repair Summary'!$W$19:$AC$19)))+((INDEX('Leak Repair Summary'!$W$22:$AC$31,MATCH(F131,'Leak Repair Summary'!$V$22:$V$31)+1,MATCH(E131,'Leak Repair Summary'!$W$19:$AC$19))-INDEX('Leak Repair Summary'!$W$22:$AC$31,MATCH(F131,'Leak Repair Summary'!$V$22:$V$31),MATCH(E131,'Leak Repair Summary'!$W$19:$AC$19)))/(INDEX('Leak Repair Summary'!$V$22:$V$31,MATCH(F131,'Leak Repair Summary'!$V$22:$V$31)+1,1)-INDEX('Leak Repair Summary'!$V$22:$V$31,MATCH(F131,'Leak Repair Summary'!$V$22:$V$31),1))*(F131-INDEX('Leak Repair Summary'!$V$22:$V$31,MATCH(F131,'Leak Repair Summary'!$V$22:$V$31),1))+INDEX('Leak Repair Summary'!$W$22:$AC$31,MATCH(F131,'Leak Repair Summary'!$V$22:$V$31),MATCH(E131,'Leak Repair Summary'!$W$19:$AC$19)))," "))</f>
        <v xml:space="preserve"> </v>
      </c>
      <c r="I131" s="175"/>
      <c r="J131" s="176"/>
      <c r="K131" s="151" t="str">
        <f t="shared" si="2"/>
        <v/>
      </c>
      <c r="L131" s="181"/>
      <c r="M131" s="152" t="str">
        <f t="shared" si="3"/>
        <v/>
      </c>
      <c r="N131" s="148"/>
    </row>
    <row r="132" spans="1:14">
      <c r="A132" s="149">
        <v>130</v>
      </c>
      <c r="B132" s="166"/>
      <c r="C132" s="167"/>
      <c r="D132" s="167"/>
      <c r="E132" s="165"/>
      <c r="F132" s="165"/>
      <c r="G132" s="165"/>
      <c r="H132" s="150" t="str">
        <f>IF(AND(G132&gt;0, E132&gt;0), G132, IF(AND(E132&gt;0, F132&gt;0),(((INDEX('Leak Repair Summary'!$W$22:$AC$31,MATCH(F132,'Leak Repair Summary'!$V$22:$V$31)+1,MATCH(E132,'Leak Repair Summary'!$W$19:$AC$19)+1)-INDEX('Leak Repair Summary'!$W$22:$AC$31,MATCH(F132,'Leak Repair Summary'!$V$22:$V$31),MATCH(E132,'Leak Repair Summary'!$W$19:$AC$19)+1))/(INDEX('Leak Repair Summary'!$V$22:$V$31,MATCH(F132,'Leak Repair Summary'!$V$22:$V$31)+1,1)-INDEX('Leak Repair Summary'!$V$22:$V$31,MATCH(F132,'Leak Repair Summary'!$V$22:$V$31),1))*(F132-INDEX('Leak Repair Summary'!$V$22:$V$31,MATCH(F132,'Leak Repair Summary'!$V$22:$V$31),1))+INDEX('Leak Repair Summary'!$W$22:$AC$31,MATCH(F132,'Leak Repair Summary'!$V$22:$V$31),MATCH(E132,'Leak Repair Summary'!$W$19:$AC$19)+1))-((INDEX('Leak Repair Summary'!$W$22:$AC$31,MATCH(F132,'Leak Repair Summary'!$V$22:$V$31)+1,MATCH(E132,'Leak Repair Summary'!$W$19:$AC$19))-INDEX('Leak Repair Summary'!$W$22:$AC$31,MATCH(F132,'Leak Repair Summary'!$V$22:$V$31),MATCH(E132,'Leak Repair Summary'!$W$19:$AC$19)))/(INDEX('Leak Repair Summary'!$V$22:$V$31,MATCH(F132,'Leak Repair Summary'!$V$22:$V$31)+1,1)-INDEX('Leak Repair Summary'!$V$22:$V$31,MATCH(F132,'Leak Repair Summary'!$V$22:$V$31),1))*(F132-INDEX('Leak Repair Summary'!$V$22:$V$31,MATCH(F132,'Leak Repair Summary'!$V$22:$V$31),1))+INDEX('Leak Repair Summary'!$W$22:$AC$31,MATCH(F132,'Leak Repair Summary'!$V$22:$V$31),MATCH(E132,'Leak Repair Summary'!$W$19:$AC$19))))/(INDEX('Leak Repair Summary'!$W$19:$AC$19,1,MATCH(E132,'Leak Repair Summary'!$W$19:$AC$19)+1)-INDEX('Leak Repair Summary'!$W$19:$AC$19,1,MATCH(E132,'Leak Repair Summary'!$W$19:$AC$19)))*(E132-INDEX('Leak Repair Summary'!$W$19:$AC$19,1,MATCH(E132,'Leak Repair Summary'!$W$19:$AC$19)))+((INDEX('Leak Repair Summary'!$W$22:$AC$31,MATCH(F132,'Leak Repair Summary'!$V$22:$V$31)+1,MATCH(E132,'Leak Repair Summary'!$W$19:$AC$19))-INDEX('Leak Repair Summary'!$W$22:$AC$31,MATCH(F132,'Leak Repair Summary'!$V$22:$V$31),MATCH(E132,'Leak Repair Summary'!$W$19:$AC$19)))/(INDEX('Leak Repair Summary'!$V$22:$V$31,MATCH(F132,'Leak Repair Summary'!$V$22:$V$31)+1,1)-INDEX('Leak Repair Summary'!$V$22:$V$31,MATCH(F132,'Leak Repair Summary'!$V$22:$V$31),1))*(F132-INDEX('Leak Repair Summary'!$V$22:$V$31,MATCH(F132,'Leak Repair Summary'!$V$22:$V$31),1))+INDEX('Leak Repair Summary'!$W$22:$AC$31,MATCH(F132,'Leak Repair Summary'!$V$22:$V$31),MATCH(E132,'Leak Repair Summary'!$W$19:$AC$19)))," "))</f>
        <v xml:space="preserve"> </v>
      </c>
      <c r="I132" s="175"/>
      <c r="J132" s="176"/>
      <c r="K132" s="151" t="str">
        <f t="shared" ref="K132:K195" si="4">IF(J132=0,"",J132*$P$2)</f>
        <v/>
      </c>
      <c r="L132" s="181"/>
      <c r="M132" s="152" t="str">
        <f t="shared" ref="M132:M195" si="5">IFERROR(K132+L132,"")</f>
        <v/>
      </c>
      <c r="N132" s="148"/>
    </row>
    <row r="133" spans="1:14">
      <c r="A133" s="149">
        <v>131</v>
      </c>
      <c r="B133" s="166"/>
      <c r="C133" s="167"/>
      <c r="D133" s="167"/>
      <c r="E133" s="165"/>
      <c r="F133" s="165"/>
      <c r="G133" s="165"/>
      <c r="H133" s="150" t="str">
        <f>IF(AND(G133&gt;0, E133&gt;0), G133, IF(AND(E133&gt;0, F133&gt;0),(((INDEX('Leak Repair Summary'!$W$22:$AC$31,MATCH(F133,'Leak Repair Summary'!$V$22:$V$31)+1,MATCH(E133,'Leak Repair Summary'!$W$19:$AC$19)+1)-INDEX('Leak Repair Summary'!$W$22:$AC$31,MATCH(F133,'Leak Repair Summary'!$V$22:$V$31),MATCH(E133,'Leak Repair Summary'!$W$19:$AC$19)+1))/(INDEX('Leak Repair Summary'!$V$22:$V$31,MATCH(F133,'Leak Repair Summary'!$V$22:$V$31)+1,1)-INDEX('Leak Repair Summary'!$V$22:$V$31,MATCH(F133,'Leak Repair Summary'!$V$22:$V$31),1))*(F133-INDEX('Leak Repair Summary'!$V$22:$V$31,MATCH(F133,'Leak Repair Summary'!$V$22:$V$31),1))+INDEX('Leak Repair Summary'!$W$22:$AC$31,MATCH(F133,'Leak Repair Summary'!$V$22:$V$31),MATCH(E133,'Leak Repair Summary'!$W$19:$AC$19)+1))-((INDEX('Leak Repair Summary'!$W$22:$AC$31,MATCH(F133,'Leak Repair Summary'!$V$22:$V$31)+1,MATCH(E133,'Leak Repair Summary'!$W$19:$AC$19))-INDEX('Leak Repair Summary'!$W$22:$AC$31,MATCH(F133,'Leak Repair Summary'!$V$22:$V$31),MATCH(E133,'Leak Repair Summary'!$W$19:$AC$19)))/(INDEX('Leak Repair Summary'!$V$22:$V$31,MATCH(F133,'Leak Repair Summary'!$V$22:$V$31)+1,1)-INDEX('Leak Repair Summary'!$V$22:$V$31,MATCH(F133,'Leak Repair Summary'!$V$22:$V$31),1))*(F133-INDEX('Leak Repair Summary'!$V$22:$V$31,MATCH(F133,'Leak Repair Summary'!$V$22:$V$31),1))+INDEX('Leak Repair Summary'!$W$22:$AC$31,MATCH(F133,'Leak Repair Summary'!$V$22:$V$31),MATCH(E133,'Leak Repair Summary'!$W$19:$AC$19))))/(INDEX('Leak Repair Summary'!$W$19:$AC$19,1,MATCH(E133,'Leak Repair Summary'!$W$19:$AC$19)+1)-INDEX('Leak Repair Summary'!$W$19:$AC$19,1,MATCH(E133,'Leak Repair Summary'!$W$19:$AC$19)))*(E133-INDEX('Leak Repair Summary'!$W$19:$AC$19,1,MATCH(E133,'Leak Repair Summary'!$W$19:$AC$19)))+((INDEX('Leak Repair Summary'!$W$22:$AC$31,MATCH(F133,'Leak Repair Summary'!$V$22:$V$31)+1,MATCH(E133,'Leak Repair Summary'!$W$19:$AC$19))-INDEX('Leak Repair Summary'!$W$22:$AC$31,MATCH(F133,'Leak Repair Summary'!$V$22:$V$31),MATCH(E133,'Leak Repair Summary'!$W$19:$AC$19)))/(INDEX('Leak Repair Summary'!$V$22:$V$31,MATCH(F133,'Leak Repair Summary'!$V$22:$V$31)+1,1)-INDEX('Leak Repair Summary'!$V$22:$V$31,MATCH(F133,'Leak Repair Summary'!$V$22:$V$31),1))*(F133-INDEX('Leak Repair Summary'!$V$22:$V$31,MATCH(F133,'Leak Repair Summary'!$V$22:$V$31),1))+INDEX('Leak Repair Summary'!$W$22:$AC$31,MATCH(F133,'Leak Repair Summary'!$V$22:$V$31),MATCH(E133,'Leak Repair Summary'!$W$19:$AC$19)))," "))</f>
        <v xml:space="preserve"> </v>
      </c>
      <c r="I133" s="175"/>
      <c r="J133" s="176"/>
      <c r="K133" s="151" t="str">
        <f t="shared" si="4"/>
        <v/>
      </c>
      <c r="L133" s="181"/>
      <c r="M133" s="152" t="str">
        <f t="shared" si="5"/>
        <v/>
      </c>
      <c r="N133" s="148"/>
    </row>
    <row r="134" spans="1:14">
      <c r="A134" s="149">
        <v>132</v>
      </c>
      <c r="B134" s="166"/>
      <c r="C134" s="167"/>
      <c r="D134" s="167"/>
      <c r="E134" s="165"/>
      <c r="F134" s="165"/>
      <c r="G134" s="165"/>
      <c r="H134" s="150" t="str">
        <f>IF(AND(G134&gt;0, E134&gt;0), G134, IF(AND(E134&gt;0, F134&gt;0),(((INDEX('Leak Repair Summary'!$W$22:$AC$31,MATCH(F134,'Leak Repair Summary'!$V$22:$V$31)+1,MATCH(E134,'Leak Repair Summary'!$W$19:$AC$19)+1)-INDEX('Leak Repair Summary'!$W$22:$AC$31,MATCH(F134,'Leak Repair Summary'!$V$22:$V$31),MATCH(E134,'Leak Repair Summary'!$W$19:$AC$19)+1))/(INDEX('Leak Repair Summary'!$V$22:$V$31,MATCH(F134,'Leak Repair Summary'!$V$22:$V$31)+1,1)-INDEX('Leak Repair Summary'!$V$22:$V$31,MATCH(F134,'Leak Repair Summary'!$V$22:$V$31),1))*(F134-INDEX('Leak Repair Summary'!$V$22:$V$31,MATCH(F134,'Leak Repair Summary'!$V$22:$V$31),1))+INDEX('Leak Repair Summary'!$W$22:$AC$31,MATCH(F134,'Leak Repair Summary'!$V$22:$V$31),MATCH(E134,'Leak Repair Summary'!$W$19:$AC$19)+1))-((INDEX('Leak Repair Summary'!$W$22:$AC$31,MATCH(F134,'Leak Repair Summary'!$V$22:$V$31)+1,MATCH(E134,'Leak Repair Summary'!$W$19:$AC$19))-INDEX('Leak Repair Summary'!$W$22:$AC$31,MATCH(F134,'Leak Repair Summary'!$V$22:$V$31),MATCH(E134,'Leak Repair Summary'!$W$19:$AC$19)))/(INDEX('Leak Repair Summary'!$V$22:$V$31,MATCH(F134,'Leak Repair Summary'!$V$22:$V$31)+1,1)-INDEX('Leak Repair Summary'!$V$22:$V$31,MATCH(F134,'Leak Repair Summary'!$V$22:$V$31),1))*(F134-INDEX('Leak Repair Summary'!$V$22:$V$31,MATCH(F134,'Leak Repair Summary'!$V$22:$V$31),1))+INDEX('Leak Repair Summary'!$W$22:$AC$31,MATCH(F134,'Leak Repair Summary'!$V$22:$V$31),MATCH(E134,'Leak Repair Summary'!$W$19:$AC$19))))/(INDEX('Leak Repair Summary'!$W$19:$AC$19,1,MATCH(E134,'Leak Repair Summary'!$W$19:$AC$19)+1)-INDEX('Leak Repair Summary'!$W$19:$AC$19,1,MATCH(E134,'Leak Repair Summary'!$W$19:$AC$19)))*(E134-INDEX('Leak Repair Summary'!$W$19:$AC$19,1,MATCH(E134,'Leak Repair Summary'!$W$19:$AC$19)))+((INDEX('Leak Repair Summary'!$W$22:$AC$31,MATCH(F134,'Leak Repair Summary'!$V$22:$V$31)+1,MATCH(E134,'Leak Repair Summary'!$W$19:$AC$19))-INDEX('Leak Repair Summary'!$W$22:$AC$31,MATCH(F134,'Leak Repair Summary'!$V$22:$V$31),MATCH(E134,'Leak Repair Summary'!$W$19:$AC$19)))/(INDEX('Leak Repair Summary'!$V$22:$V$31,MATCH(F134,'Leak Repair Summary'!$V$22:$V$31)+1,1)-INDEX('Leak Repair Summary'!$V$22:$V$31,MATCH(F134,'Leak Repair Summary'!$V$22:$V$31),1))*(F134-INDEX('Leak Repair Summary'!$V$22:$V$31,MATCH(F134,'Leak Repair Summary'!$V$22:$V$31),1))+INDEX('Leak Repair Summary'!$W$22:$AC$31,MATCH(F134,'Leak Repair Summary'!$V$22:$V$31),MATCH(E134,'Leak Repair Summary'!$W$19:$AC$19)))," "))</f>
        <v xml:space="preserve"> </v>
      </c>
      <c r="I134" s="175"/>
      <c r="J134" s="176"/>
      <c r="K134" s="151" t="str">
        <f t="shared" si="4"/>
        <v/>
      </c>
      <c r="L134" s="181"/>
      <c r="M134" s="152" t="str">
        <f t="shared" si="5"/>
        <v/>
      </c>
      <c r="N134" s="148"/>
    </row>
    <row r="135" spans="1:14">
      <c r="A135" s="149">
        <v>133</v>
      </c>
      <c r="B135" s="166"/>
      <c r="C135" s="167"/>
      <c r="D135" s="167"/>
      <c r="E135" s="165"/>
      <c r="F135" s="165"/>
      <c r="G135" s="165"/>
      <c r="H135" s="150" t="str">
        <f>IF(AND(G135&gt;0, E135&gt;0), G135, IF(AND(E135&gt;0, F135&gt;0),(((INDEX('Leak Repair Summary'!$W$22:$AC$31,MATCH(F135,'Leak Repair Summary'!$V$22:$V$31)+1,MATCH(E135,'Leak Repair Summary'!$W$19:$AC$19)+1)-INDEX('Leak Repair Summary'!$W$22:$AC$31,MATCH(F135,'Leak Repair Summary'!$V$22:$V$31),MATCH(E135,'Leak Repair Summary'!$W$19:$AC$19)+1))/(INDEX('Leak Repair Summary'!$V$22:$V$31,MATCH(F135,'Leak Repair Summary'!$V$22:$V$31)+1,1)-INDEX('Leak Repair Summary'!$V$22:$V$31,MATCH(F135,'Leak Repair Summary'!$V$22:$V$31),1))*(F135-INDEX('Leak Repair Summary'!$V$22:$V$31,MATCH(F135,'Leak Repair Summary'!$V$22:$V$31),1))+INDEX('Leak Repair Summary'!$W$22:$AC$31,MATCH(F135,'Leak Repair Summary'!$V$22:$V$31),MATCH(E135,'Leak Repair Summary'!$W$19:$AC$19)+1))-((INDEX('Leak Repair Summary'!$W$22:$AC$31,MATCH(F135,'Leak Repair Summary'!$V$22:$V$31)+1,MATCH(E135,'Leak Repair Summary'!$W$19:$AC$19))-INDEX('Leak Repair Summary'!$W$22:$AC$31,MATCH(F135,'Leak Repair Summary'!$V$22:$V$31),MATCH(E135,'Leak Repair Summary'!$W$19:$AC$19)))/(INDEX('Leak Repair Summary'!$V$22:$V$31,MATCH(F135,'Leak Repair Summary'!$V$22:$V$31)+1,1)-INDEX('Leak Repair Summary'!$V$22:$V$31,MATCH(F135,'Leak Repair Summary'!$V$22:$V$31),1))*(F135-INDEX('Leak Repair Summary'!$V$22:$V$31,MATCH(F135,'Leak Repair Summary'!$V$22:$V$31),1))+INDEX('Leak Repair Summary'!$W$22:$AC$31,MATCH(F135,'Leak Repair Summary'!$V$22:$V$31),MATCH(E135,'Leak Repair Summary'!$W$19:$AC$19))))/(INDEX('Leak Repair Summary'!$W$19:$AC$19,1,MATCH(E135,'Leak Repair Summary'!$W$19:$AC$19)+1)-INDEX('Leak Repair Summary'!$W$19:$AC$19,1,MATCH(E135,'Leak Repair Summary'!$W$19:$AC$19)))*(E135-INDEX('Leak Repair Summary'!$W$19:$AC$19,1,MATCH(E135,'Leak Repair Summary'!$W$19:$AC$19)))+((INDEX('Leak Repair Summary'!$W$22:$AC$31,MATCH(F135,'Leak Repair Summary'!$V$22:$V$31)+1,MATCH(E135,'Leak Repair Summary'!$W$19:$AC$19))-INDEX('Leak Repair Summary'!$W$22:$AC$31,MATCH(F135,'Leak Repair Summary'!$V$22:$V$31),MATCH(E135,'Leak Repair Summary'!$W$19:$AC$19)))/(INDEX('Leak Repair Summary'!$V$22:$V$31,MATCH(F135,'Leak Repair Summary'!$V$22:$V$31)+1,1)-INDEX('Leak Repair Summary'!$V$22:$V$31,MATCH(F135,'Leak Repair Summary'!$V$22:$V$31),1))*(F135-INDEX('Leak Repair Summary'!$V$22:$V$31,MATCH(F135,'Leak Repair Summary'!$V$22:$V$31),1))+INDEX('Leak Repair Summary'!$W$22:$AC$31,MATCH(F135,'Leak Repair Summary'!$V$22:$V$31),MATCH(E135,'Leak Repair Summary'!$W$19:$AC$19)))," "))</f>
        <v xml:space="preserve"> </v>
      </c>
      <c r="I135" s="175"/>
      <c r="J135" s="176"/>
      <c r="K135" s="151" t="str">
        <f t="shared" si="4"/>
        <v/>
      </c>
      <c r="L135" s="181"/>
      <c r="M135" s="152" t="str">
        <f t="shared" si="5"/>
        <v/>
      </c>
      <c r="N135" s="148"/>
    </row>
    <row r="136" spans="1:14">
      <c r="A136" s="149">
        <v>134</v>
      </c>
      <c r="B136" s="166"/>
      <c r="C136" s="167"/>
      <c r="D136" s="167"/>
      <c r="E136" s="165"/>
      <c r="F136" s="165"/>
      <c r="G136" s="165"/>
      <c r="H136" s="150" t="str">
        <f>IF(AND(G136&gt;0, E136&gt;0), G136, IF(AND(E136&gt;0, F136&gt;0),(((INDEX('Leak Repair Summary'!$W$22:$AC$31,MATCH(F136,'Leak Repair Summary'!$V$22:$V$31)+1,MATCH(E136,'Leak Repair Summary'!$W$19:$AC$19)+1)-INDEX('Leak Repair Summary'!$W$22:$AC$31,MATCH(F136,'Leak Repair Summary'!$V$22:$V$31),MATCH(E136,'Leak Repair Summary'!$W$19:$AC$19)+1))/(INDEX('Leak Repair Summary'!$V$22:$V$31,MATCH(F136,'Leak Repair Summary'!$V$22:$V$31)+1,1)-INDEX('Leak Repair Summary'!$V$22:$V$31,MATCH(F136,'Leak Repair Summary'!$V$22:$V$31),1))*(F136-INDEX('Leak Repair Summary'!$V$22:$V$31,MATCH(F136,'Leak Repair Summary'!$V$22:$V$31),1))+INDEX('Leak Repair Summary'!$W$22:$AC$31,MATCH(F136,'Leak Repair Summary'!$V$22:$V$31),MATCH(E136,'Leak Repair Summary'!$W$19:$AC$19)+1))-((INDEX('Leak Repair Summary'!$W$22:$AC$31,MATCH(F136,'Leak Repair Summary'!$V$22:$V$31)+1,MATCH(E136,'Leak Repair Summary'!$W$19:$AC$19))-INDEX('Leak Repair Summary'!$W$22:$AC$31,MATCH(F136,'Leak Repair Summary'!$V$22:$V$31),MATCH(E136,'Leak Repair Summary'!$W$19:$AC$19)))/(INDEX('Leak Repair Summary'!$V$22:$V$31,MATCH(F136,'Leak Repair Summary'!$V$22:$V$31)+1,1)-INDEX('Leak Repair Summary'!$V$22:$V$31,MATCH(F136,'Leak Repair Summary'!$V$22:$V$31),1))*(F136-INDEX('Leak Repair Summary'!$V$22:$V$31,MATCH(F136,'Leak Repair Summary'!$V$22:$V$31),1))+INDEX('Leak Repair Summary'!$W$22:$AC$31,MATCH(F136,'Leak Repair Summary'!$V$22:$V$31),MATCH(E136,'Leak Repair Summary'!$W$19:$AC$19))))/(INDEX('Leak Repair Summary'!$W$19:$AC$19,1,MATCH(E136,'Leak Repair Summary'!$W$19:$AC$19)+1)-INDEX('Leak Repair Summary'!$W$19:$AC$19,1,MATCH(E136,'Leak Repair Summary'!$W$19:$AC$19)))*(E136-INDEX('Leak Repair Summary'!$W$19:$AC$19,1,MATCH(E136,'Leak Repair Summary'!$W$19:$AC$19)))+((INDEX('Leak Repair Summary'!$W$22:$AC$31,MATCH(F136,'Leak Repair Summary'!$V$22:$V$31)+1,MATCH(E136,'Leak Repair Summary'!$W$19:$AC$19))-INDEX('Leak Repair Summary'!$W$22:$AC$31,MATCH(F136,'Leak Repair Summary'!$V$22:$V$31),MATCH(E136,'Leak Repair Summary'!$W$19:$AC$19)))/(INDEX('Leak Repair Summary'!$V$22:$V$31,MATCH(F136,'Leak Repair Summary'!$V$22:$V$31)+1,1)-INDEX('Leak Repair Summary'!$V$22:$V$31,MATCH(F136,'Leak Repair Summary'!$V$22:$V$31),1))*(F136-INDEX('Leak Repair Summary'!$V$22:$V$31,MATCH(F136,'Leak Repair Summary'!$V$22:$V$31),1))+INDEX('Leak Repair Summary'!$W$22:$AC$31,MATCH(F136,'Leak Repair Summary'!$V$22:$V$31),MATCH(E136,'Leak Repair Summary'!$W$19:$AC$19)))," "))</f>
        <v xml:space="preserve"> </v>
      </c>
      <c r="I136" s="175"/>
      <c r="J136" s="176"/>
      <c r="K136" s="151" t="str">
        <f t="shared" si="4"/>
        <v/>
      </c>
      <c r="L136" s="181"/>
      <c r="M136" s="152" t="str">
        <f t="shared" si="5"/>
        <v/>
      </c>
      <c r="N136" s="148"/>
    </row>
    <row r="137" spans="1:14">
      <c r="A137" s="149">
        <v>135</v>
      </c>
      <c r="B137" s="166"/>
      <c r="C137" s="167"/>
      <c r="D137" s="167"/>
      <c r="E137" s="165"/>
      <c r="F137" s="165"/>
      <c r="G137" s="165"/>
      <c r="H137" s="150" t="str">
        <f>IF(AND(G137&gt;0, E137&gt;0), G137, IF(AND(E137&gt;0, F137&gt;0),(((INDEX('Leak Repair Summary'!$W$22:$AC$31,MATCH(F137,'Leak Repair Summary'!$V$22:$V$31)+1,MATCH(E137,'Leak Repair Summary'!$W$19:$AC$19)+1)-INDEX('Leak Repair Summary'!$W$22:$AC$31,MATCH(F137,'Leak Repair Summary'!$V$22:$V$31),MATCH(E137,'Leak Repair Summary'!$W$19:$AC$19)+1))/(INDEX('Leak Repair Summary'!$V$22:$V$31,MATCH(F137,'Leak Repair Summary'!$V$22:$V$31)+1,1)-INDEX('Leak Repair Summary'!$V$22:$V$31,MATCH(F137,'Leak Repair Summary'!$V$22:$V$31),1))*(F137-INDEX('Leak Repair Summary'!$V$22:$V$31,MATCH(F137,'Leak Repair Summary'!$V$22:$V$31),1))+INDEX('Leak Repair Summary'!$W$22:$AC$31,MATCH(F137,'Leak Repair Summary'!$V$22:$V$31),MATCH(E137,'Leak Repair Summary'!$W$19:$AC$19)+1))-((INDEX('Leak Repair Summary'!$W$22:$AC$31,MATCH(F137,'Leak Repair Summary'!$V$22:$V$31)+1,MATCH(E137,'Leak Repair Summary'!$W$19:$AC$19))-INDEX('Leak Repair Summary'!$W$22:$AC$31,MATCH(F137,'Leak Repair Summary'!$V$22:$V$31),MATCH(E137,'Leak Repair Summary'!$W$19:$AC$19)))/(INDEX('Leak Repair Summary'!$V$22:$V$31,MATCH(F137,'Leak Repair Summary'!$V$22:$V$31)+1,1)-INDEX('Leak Repair Summary'!$V$22:$V$31,MATCH(F137,'Leak Repair Summary'!$V$22:$V$31),1))*(F137-INDEX('Leak Repair Summary'!$V$22:$V$31,MATCH(F137,'Leak Repair Summary'!$V$22:$V$31),1))+INDEX('Leak Repair Summary'!$W$22:$AC$31,MATCH(F137,'Leak Repair Summary'!$V$22:$V$31),MATCH(E137,'Leak Repair Summary'!$W$19:$AC$19))))/(INDEX('Leak Repair Summary'!$W$19:$AC$19,1,MATCH(E137,'Leak Repair Summary'!$W$19:$AC$19)+1)-INDEX('Leak Repair Summary'!$W$19:$AC$19,1,MATCH(E137,'Leak Repair Summary'!$W$19:$AC$19)))*(E137-INDEX('Leak Repair Summary'!$W$19:$AC$19,1,MATCH(E137,'Leak Repair Summary'!$W$19:$AC$19)))+((INDEX('Leak Repair Summary'!$W$22:$AC$31,MATCH(F137,'Leak Repair Summary'!$V$22:$V$31)+1,MATCH(E137,'Leak Repair Summary'!$W$19:$AC$19))-INDEX('Leak Repair Summary'!$W$22:$AC$31,MATCH(F137,'Leak Repair Summary'!$V$22:$V$31),MATCH(E137,'Leak Repair Summary'!$W$19:$AC$19)))/(INDEX('Leak Repair Summary'!$V$22:$V$31,MATCH(F137,'Leak Repair Summary'!$V$22:$V$31)+1,1)-INDEX('Leak Repair Summary'!$V$22:$V$31,MATCH(F137,'Leak Repair Summary'!$V$22:$V$31),1))*(F137-INDEX('Leak Repair Summary'!$V$22:$V$31,MATCH(F137,'Leak Repair Summary'!$V$22:$V$31),1))+INDEX('Leak Repair Summary'!$W$22:$AC$31,MATCH(F137,'Leak Repair Summary'!$V$22:$V$31),MATCH(E137,'Leak Repair Summary'!$W$19:$AC$19)))," "))</f>
        <v xml:space="preserve"> </v>
      </c>
      <c r="I137" s="175"/>
      <c r="J137" s="176"/>
      <c r="K137" s="151" t="str">
        <f t="shared" si="4"/>
        <v/>
      </c>
      <c r="L137" s="181"/>
      <c r="M137" s="152" t="str">
        <f t="shared" si="5"/>
        <v/>
      </c>
      <c r="N137" s="148"/>
    </row>
    <row r="138" spans="1:14">
      <c r="A138" s="149">
        <v>136</v>
      </c>
      <c r="B138" s="166"/>
      <c r="C138" s="167"/>
      <c r="D138" s="167"/>
      <c r="E138" s="165"/>
      <c r="F138" s="165"/>
      <c r="G138" s="165"/>
      <c r="H138" s="150" t="str">
        <f>IF(AND(G138&gt;0, E138&gt;0), G138, IF(AND(E138&gt;0, F138&gt;0),(((INDEX('Leak Repair Summary'!$W$22:$AC$31,MATCH(F138,'Leak Repair Summary'!$V$22:$V$31)+1,MATCH(E138,'Leak Repair Summary'!$W$19:$AC$19)+1)-INDEX('Leak Repair Summary'!$W$22:$AC$31,MATCH(F138,'Leak Repair Summary'!$V$22:$V$31),MATCH(E138,'Leak Repair Summary'!$W$19:$AC$19)+1))/(INDEX('Leak Repair Summary'!$V$22:$V$31,MATCH(F138,'Leak Repair Summary'!$V$22:$V$31)+1,1)-INDEX('Leak Repair Summary'!$V$22:$V$31,MATCH(F138,'Leak Repair Summary'!$V$22:$V$31),1))*(F138-INDEX('Leak Repair Summary'!$V$22:$V$31,MATCH(F138,'Leak Repair Summary'!$V$22:$V$31),1))+INDEX('Leak Repair Summary'!$W$22:$AC$31,MATCH(F138,'Leak Repair Summary'!$V$22:$V$31),MATCH(E138,'Leak Repair Summary'!$W$19:$AC$19)+1))-((INDEX('Leak Repair Summary'!$W$22:$AC$31,MATCH(F138,'Leak Repair Summary'!$V$22:$V$31)+1,MATCH(E138,'Leak Repair Summary'!$W$19:$AC$19))-INDEX('Leak Repair Summary'!$W$22:$AC$31,MATCH(F138,'Leak Repair Summary'!$V$22:$V$31),MATCH(E138,'Leak Repair Summary'!$W$19:$AC$19)))/(INDEX('Leak Repair Summary'!$V$22:$V$31,MATCH(F138,'Leak Repair Summary'!$V$22:$V$31)+1,1)-INDEX('Leak Repair Summary'!$V$22:$V$31,MATCH(F138,'Leak Repair Summary'!$V$22:$V$31),1))*(F138-INDEX('Leak Repair Summary'!$V$22:$V$31,MATCH(F138,'Leak Repair Summary'!$V$22:$V$31),1))+INDEX('Leak Repair Summary'!$W$22:$AC$31,MATCH(F138,'Leak Repair Summary'!$V$22:$V$31),MATCH(E138,'Leak Repair Summary'!$W$19:$AC$19))))/(INDEX('Leak Repair Summary'!$W$19:$AC$19,1,MATCH(E138,'Leak Repair Summary'!$W$19:$AC$19)+1)-INDEX('Leak Repair Summary'!$W$19:$AC$19,1,MATCH(E138,'Leak Repair Summary'!$W$19:$AC$19)))*(E138-INDEX('Leak Repair Summary'!$W$19:$AC$19,1,MATCH(E138,'Leak Repair Summary'!$W$19:$AC$19)))+((INDEX('Leak Repair Summary'!$W$22:$AC$31,MATCH(F138,'Leak Repair Summary'!$V$22:$V$31)+1,MATCH(E138,'Leak Repair Summary'!$W$19:$AC$19))-INDEX('Leak Repair Summary'!$W$22:$AC$31,MATCH(F138,'Leak Repair Summary'!$V$22:$V$31),MATCH(E138,'Leak Repair Summary'!$W$19:$AC$19)))/(INDEX('Leak Repair Summary'!$V$22:$V$31,MATCH(F138,'Leak Repair Summary'!$V$22:$V$31)+1,1)-INDEX('Leak Repair Summary'!$V$22:$V$31,MATCH(F138,'Leak Repair Summary'!$V$22:$V$31),1))*(F138-INDEX('Leak Repair Summary'!$V$22:$V$31,MATCH(F138,'Leak Repair Summary'!$V$22:$V$31),1))+INDEX('Leak Repair Summary'!$W$22:$AC$31,MATCH(F138,'Leak Repair Summary'!$V$22:$V$31),MATCH(E138,'Leak Repair Summary'!$W$19:$AC$19)))," "))</f>
        <v xml:space="preserve"> </v>
      </c>
      <c r="I138" s="175"/>
      <c r="J138" s="176"/>
      <c r="K138" s="151" t="str">
        <f t="shared" si="4"/>
        <v/>
      </c>
      <c r="L138" s="181"/>
      <c r="M138" s="152" t="str">
        <f t="shared" si="5"/>
        <v/>
      </c>
      <c r="N138" s="148"/>
    </row>
    <row r="139" spans="1:14">
      <c r="A139" s="149">
        <v>137</v>
      </c>
      <c r="B139" s="166"/>
      <c r="C139" s="167"/>
      <c r="D139" s="167"/>
      <c r="E139" s="165"/>
      <c r="F139" s="165"/>
      <c r="G139" s="165"/>
      <c r="H139" s="150" t="str">
        <f>IF(AND(G139&gt;0, E139&gt;0), G139, IF(AND(E139&gt;0, F139&gt;0),(((INDEX('Leak Repair Summary'!$W$22:$AC$31,MATCH(F139,'Leak Repair Summary'!$V$22:$V$31)+1,MATCH(E139,'Leak Repair Summary'!$W$19:$AC$19)+1)-INDEX('Leak Repair Summary'!$W$22:$AC$31,MATCH(F139,'Leak Repair Summary'!$V$22:$V$31),MATCH(E139,'Leak Repair Summary'!$W$19:$AC$19)+1))/(INDEX('Leak Repair Summary'!$V$22:$V$31,MATCH(F139,'Leak Repair Summary'!$V$22:$V$31)+1,1)-INDEX('Leak Repair Summary'!$V$22:$V$31,MATCH(F139,'Leak Repair Summary'!$V$22:$V$31),1))*(F139-INDEX('Leak Repair Summary'!$V$22:$V$31,MATCH(F139,'Leak Repair Summary'!$V$22:$V$31),1))+INDEX('Leak Repair Summary'!$W$22:$AC$31,MATCH(F139,'Leak Repair Summary'!$V$22:$V$31),MATCH(E139,'Leak Repair Summary'!$W$19:$AC$19)+1))-((INDEX('Leak Repair Summary'!$W$22:$AC$31,MATCH(F139,'Leak Repair Summary'!$V$22:$V$31)+1,MATCH(E139,'Leak Repair Summary'!$W$19:$AC$19))-INDEX('Leak Repair Summary'!$W$22:$AC$31,MATCH(F139,'Leak Repair Summary'!$V$22:$V$31),MATCH(E139,'Leak Repair Summary'!$W$19:$AC$19)))/(INDEX('Leak Repair Summary'!$V$22:$V$31,MATCH(F139,'Leak Repair Summary'!$V$22:$V$31)+1,1)-INDEX('Leak Repair Summary'!$V$22:$V$31,MATCH(F139,'Leak Repair Summary'!$V$22:$V$31),1))*(F139-INDEX('Leak Repair Summary'!$V$22:$V$31,MATCH(F139,'Leak Repair Summary'!$V$22:$V$31),1))+INDEX('Leak Repair Summary'!$W$22:$AC$31,MATCH(F139,'Leak Repair Summary'!$V$22:$V$31),MATCH(E139,'Leak Repair Summary'!$W$19:$AC$19))))/(INDEX('Leak Repair Summary'!$W$19:$AC$19,1,MATCH(E139,'Leak Repair Summary'!$W$19:$AC$19)+1)-INDEX('Leak Repair Summary'!$W$19:$AC$19,1,MATCH(E139,'Leak Repair Summary'!$W$19:$AC$19)))*(E139-INDEX('Leak Repair Summary'!$W$19:$AC$19,1,MATCH(E139,'Leak Repair Summary'!$W$19:$AC$19)))+((INDEX('Leak Repair Summary'!$W$22:$AC$31,MATCH(F139,'Leak Repair Summary'!$V$22:$V$31)+1,MATCH(E139,'Leak Repair Summary'!$W$19:$AC$19))-INDEX('Leak Repair Summary'!$W$22:$AC$31,MATCH(F139,'Leak Repair Summary'!$V$22:$V$31),MATCH(E139,'Leak Repair Summary'!$W$19:$AC$19)))/(INDEX('Leak Repair Summary'!$V$22:$V$31,MATCH(F139,'Leak Repair Summary'!$V$22:$V$31)+1,1)-INDEX('Leak Repair Summary'!$V$22:$V$31,MATCH(F139,'Leak Repair Summary'!$V$22:$V$31),1))*(F139-INDEX('Leak Repair Summary'!$V$22:$V$31,MATCH(F139,'Leak Repair Summary'!$V$22:$V$31),1))+INDEX('Leak Repair Summary'!$W$22:$AC$31,MATCH(F139,'Leak Repair Summary'!$V$22:$V$31),MATCH(E139,'Leak Repair Summary'!$W$19:$AC$19)))," "))</f>
        <v xml:space="preserve"> </v>
      </c>
      <c r="I139" s="175"/>
      <c r="J139" s="176"/>
      <c r="K139" s="151" t="str">
        <f t="shared" si="4"/>
        <v/>
      </c>
      <c r="L139" s="181"/>
      <c r="M139" s="152" t="str">
        <f t="shared" si="5"/>
        <v/>
      </c>
      <c r="N139" s="148"/>
    </row>
    <row r="140" spans="1:14">
      <c r="A140" s="149">
        <v>138</v>
      </c>
      <c r="B140" s="166"/>
      <c r="C140" s="167"/>
      <c r="D140" s="167"/>
      <c r="E140" s="165"/>
      <c r="F140" s="165"/>
      <c r="G140" s="165"/>
      <c r="H140" s="150" t="str">
        <f>IF(AND(G140&gt;0, E140&gt;0), G140, IF(AND(E140&gt;0, F140&gt;0),(((INDEX('Leak Repair Summary'!$W$22:$AC$31,MATCH(F140,'Leak Repair Summary'!$V$22:$V$31)+1,MATCH(E140,'Leak Repair Summary'!$W$19:$AC$19)+1)-INDEX('Leak Repair Summary'!$W$22:$AC$31,MATCH(F140,'Leak Repair Summary'!$V$22:$V$31),MATCH(E140,'Leak Repair Summary'!$W$19:$AC$19)+1))/(INDEX('Leak Repair Summary'!$V$22:$V$31,MATCH(F140,'Leak Repair Summary'!$V$22:$V$31)+1,1)-INDEX('Leak Repair Summary'!$V$22:$V$31,MATCH(F140,'Leak Repair Summary'!$V$22:$V$31),1))*(F140-INDEX('Leak Repair Summary'!$V$22:$V$31,MATCH(F140,'Leak Repair Summary'!$V$22:$V$31),1))+INDEX('Leak Repair Summary'!$W$22:$AC$31,MATCH(F140,'Leak Repair Summary'!$V$22:$V$31),MATCH(E140,'Leak Repair Summary'!$W$19:$AC$19)+1))-((INDEX('Leak Repair Summary'!$W$22:$AC$31,MATCH(F140,'Leak Repair Summary'!$V$22:$V$31)+1,MATCH(E140,'Leak Repair Summary'!$W$19:$AC$19))-INDEX('Leak Repair Summary'!$W$22:$AC$31,MATCH(F140,'Leak Repair Summary'!$V$22:$V$31),MATCH(E140,'Leak Repair Summary'!$W$19:$AC$19)))/(INDEX('Leak Repair Summary'!$V$22:$V$31,MATCH(F140,'Leak Repair Summary'!$V$22:$V$31)+1,1)-INDEX('Leak Repair Summary'!$V$22:$V$31,MATCH(F140,'Leak Repair Summary'!$V$22:$V$31),1))*(F140-INDEX('Leak Repair Summary'!$V$22:$V$31,MATCH(F140,'Leak Repair Summary'!$V$22:$V$31),1))+INDEX('Leak Repair Summary'!$W$22:$AC$31,MATCH(F140,'Leak Repair Summary'!$V$22:$V$31),MATCH(E140,'Leak Repair Summary'!$W$19:$AC$19))))/(INDEX('Leak Repair Summary'!$W$19:$AC$19,1,MATCH(E140,'Leak Repair Summary'!$W$19:$AC$19)+1)-INDEX('Leak Repair Summary'!$W$19:$AC$19,1,MATCH(E140,'Leak Repair Summary'!$W$19:$AC$19)))*(E140-INDEX('Leak Repair Summary'!$W$19:$AC$19,1,MATCH(E140,'Leak Repair Summary'!$W$19:$AC$19)))+((INDEX('Leak Repair Summary'!$W$22:$AC$31,MATCH(F140,'Leak Repair Summary'!$V$22:$V$31)+1,MATCH(E140,'Leak Repair Summary'!$W$19:$AC$19))-INDEX('Leak Repair Summary'!$W$22:$AC$31,MATCH(F140,'Leak Repair Summary'!$V$22:$V$31),MATCH(E140,'Leak Repair Summary'!$W$19:$AC$19)))/(INDEX('Leak Repair Summary'!$V$22:$V$31,MATCH(F140,'Leak Repair Summary'!$V$22:$V$31)+1,1)-INDEX('Leak Repair Summary'!$V$22:$V$31,MATCH(F140,'Leak Repair Summary'!$V$22:$V$31),1))*(F140-INDEX('Leak Repair Summary'!$V$22:$V$31,MATCH(F140,'Leak Repair Summary'!$V$22:$V$31),1))+INDEX('Leak Repair Summary'!$W$22:$AC$31,MATCH(F140,'Leak Repair Summary'!$V$22:$V$31),MATCH(E140,'Leak Repair Summary'!$W$19:$AC$19)))," "))</f>
        <v xml:space="preserve"> </v>
      </c>
      <c r="I140" s="175"/>
      <c r="J140" s="176"/>
      <c r="K140" s="151" t="str">
        <f t="shared" si="4"/>
        <v/>
      </c>
      <c r="L140" s="181"/>
      <c r="M140" s="152" t="str">
        <f t="shared" si="5"/>
        <v/>
      </c>
      <c r="N140" s="148"/>
    </row>
    <row r="141" spans="1:14">
      <c r="A141" s="149">
        <v>139</v>
      </c>
      <c r="B141" s="166"/>
      <c r="C141" s="167"/>
      <c r="D141" s="167"/>
      <c r="E141" s="165"/>
      <c r="F141" s="165"/>
      <c r="G141" s="165"/>
      <c r="H141" s="150" t="str">
        <f>IF(AND(G141&gt;0, E141&gt;0), G141, IF(AND(E141&gt;0, F141&gt;0),(((INDEX('Leak Repair Summary'!$W$22:$AC$31,MATCH(F141,'Leak Repair Summary'!$V$22:$V$31)+1,MATCH(E141,'Leak Repair Summary'!$W$19:$AC$19)+1)-INDEX('Leak Repair Summary'!$W$22:$AC$31,MATCH(F141,'Leak Repair Summary'!$V$22:$V$31),MATCH(E141,'Leak Repair Summary'!$W$19:$AC$19)+1))/(INDEX('Leak Repair Summary'!$V$22:$V$31,MATCH(F141,'Leak Repair Summary'!$V$22:$V$31)+1,1)-INDEX('Leak Repair Summary'!$V$22:$V$31,MATCH(F141,'Leak Repair Summary'!$V$22:$V$31),1))*(F141-INDEX('Leak Repair Summary'!$V$22:$V$31,MATCH(F141,'Leak Repair Summary'!$V$22:$V$31),1))+INDEX('Leak Repair Summary'!$W$22:$AC$31,MATCH(F141,'Leak Repair Summary'!$V$22:$V$31),MATCH(E141,'Leak Repair Summary'!$W$19:$AC$19)+1))-((INDEX('Leak Repair Summary'!$W$22:$AC$31,MATCH(F141,'Leak Repair Summary'!$V$22:$V$31)+1,MATCH(E141,'Leak Repair Summary'!$W$19:$AC$19))-INDEX('Leak Repair Summary'!$W$22:$AC$31,MATCH(F141,'Leak Repair Summary'!$V$22:$V$31),MATCH(E141,'Leak Repair Summary'!$W$19:$AC$19)))/(INDEX('Leak Repair Summary'!$V$22:$V$31,MATCH(F141,'Leak Repair Summary'!$V$22:$V$31)+1,1)-INDEX('Leak Repair Summary'!$V$22:$V$31,MATCH(F141,'Leak Repair Summary'!$V$22:$V$31),1))*(F141-INDEX('Leak Repair Summary'!$V$22:$V$31,MATCH(F141,'Leak Repair Summary'!$V$22:$V$31),1))+INDEX('Leak Repair Summary'!$W$22:$AC$31,MATCH(F141,'Leak Repair Summary'!$V$22:$V$31),MATCH(E141,'Leak Repair Summary'!$W$19:$AC$19))))/(INDEX('Leak Repair Summary'!$W$19:$AC$19,1,MATCH(E141,'Leak Repair Summary'!$W$19:$AC$19)+1)-INDEX('Leak Repair Summary'!$W$19:$AC$19,1,MATCH(E141,'Leak Repair Summary'!$W$19:$AC$19)))*(E141-INDEX('Leak Repair Summary'!$W$19:$AC$19,1,MATCH(E141,'Leak Repair Summary'!$W$19:$AC$19)))+((INDEX('Leak Repair Summary'!$W$22:$AC$31,MATCH(F141,'Leak Repair Summary'!$V$22:$V$31)+1,MATCH(E141,'Leak Repair Summary'!$W$19:$AC$19))-INDEX('Leak Repair Summary'!$W$22:$AC$31,MATCH(F141,'Leak Repair Summary'!$V$22:$V$31),MATCH(E141,'Leak Repair Summary'!$W$19:$AC$19)))/(INDEX('Leak Repair Summary'!$V$22:$V$31,MATCH(F141,'Leak Repair Summary'!$V$22:$V$31)+1,1)-INDEX('Leak Repair Summary'!$V$22:$V$31,MATCH(F141,'Leak Repair Summary'!$V$22:$V$31),1))*(F141-INDEX('Leak Repair Summary'!$V$22:$V$31,MATCH(F141,'Leak Repair Summary'!$V$22:$V$31),1))+INDEX('Leak Repair Summary'!$W$22:$AC$31,MATCH(F141,'Leak Repair Summary'!$V$22:$V$31),MATCH(E141,'Leak Repair Summary'!$W$19:$AC$19)))," "))</f>
        <v xml:space="preserve"> </v>
      </c>
      <c r="I141" s="175"/>
      <c r="J141" s="176"/>
      <c r="K141" s="151" t="str">
        <f t="shared" si="4"/>
        <v/>
      </c>
      <c r="L141" s="181"/>
      <c r="M141" s="152" t="str">
        <f t="shared" si="5"/>
        <v/>
      </c>
      <c r="N141" s="148"/>
    </row>
    <row r="142" spans="1:14">
      <c r="A142" s="149">
        <v>140</v>
      </c>
      <c r="B142" s="166"/>
      <c r="C142" s="167"/>
      <c r="D142" s="167"/>
      <c r="E142" s="165"/>
      <c r="F142" s="165"/>
      <c r="G142" s="165"/>
      <c r="H142" s="150" t="str">
        <f>IF(AND(G142&gt;0, E142&gt;0), G142, IF(AND(E142&gt;0, F142&gt;0),(((INDEX('Leak Repair Summary'!$W$22:$AC$31,MATCH(F142,'Leak Repair Summary'!$V$22:$V$31)+1,MATCH(E142,'Leak Repair Summary'!$W$19:$AC$19)+1)-INDEX('Leak Repair Summary'!$W$22:$AC$31,MATCH(F142,'Leak Repair Summary'!$V$22:$V$31),MATCH(E142,'Leak Repair Summary'!$W$19:$AC$19)+1))/(INDEX('Leak Repair Summary'!$V$22:$V$31,MATCH(F142,'Leak Repair Summary'!$V$22:$V$31)+1,1)-INDEX('Leak Repair Summary'!$V$22:$V$31,MATCH(F142,'Leak Repair Summary'!$V$22:$V$31),1))*(F142-INDEX('Leak Repair Summary'!$V$22:$V$31,MATCH(F142,'Leak Repair Summary'!$V$22:$V$31),1))+INDEX('Leak Repair Summary'!$W$22:$AC$31,MATCH(F142,'Leak Repair Summary'!$V$22:$V$31),MATCH(E142,'Leak Repair Summary'!$W$19:$AC$19)+1))-((INDEX('Leak Repair Summary'!$W$22:$AC$31,MATCH(F142,'Leak Repair Summary'!$V$22:$V$31)+1,MATCH(E142,'Leak Repair Summary'!$W$19:$AC$19))-INDEX('Leak Repair Summary'!$W$22:$AC$31,MATCH(F142,'Leak Repair Summary'!$V$22:$V$31),MATCH(E142,'Leak Repair Summary'!$W$19:$AC$19)))/(INDEX('Leak Repair Summary'!$V$22:$V$31,MATCH(F142,'Leak Repair Summary'!$V$22:$V$31)+1,1)-INDEX('Leak Repair Summary'!$V$22:$V$31,MATCH(F142,'Leak Repair Summary'!$V$22:$V$31),1))*(F142-INDEX('Leak Repair Summary'!$V$22:$V$31,MATCH(F142,'Leak Repair Summary'!$V$22:$V$31),1))+INDEX('Leak Repair Summary'!$W$22:$AC$31,MATCH(F142,'Leak Repair Summary'!$V$22:$V$31),MATCH(E142,'Leak Repair Summary'!$W$19:$AC$19))))/(INDEX('Leak Repair Summary'!$W$19:$AC$19,1,MATCH(E142,'Leak Repair Summary'!$W$19:$AC$19)+1)-INDEX('Leak Repair Summary'!$W$19:$AC$19,1,MATCH(E142,'Leak Repair Summary'!$W$19:$AC$19)))*(E142-INDEX('Leak Repair Summary'!$W$19:$AC$19,1,MATCH(E142,'Leak Repair Summary'!$W$19:$AC$19)))+((INDEX('Leak Repair Summary'!$W$22:$AC$31,MATCH(F142,'Leak Repair Summary'!$V$22:$V$31)+1,MATCH(E142,'Leak Repair Summary'!$W$19:$AC$19))-INDEX('Leak Repair Summary'!$W$22:$AC$31,MATCH(F142,'Leak Repair Summary'!$V$22:$V$31),MATCH(E142,'Leak Repair Summary'!$W$19:$AC$19)))/(INDEX('Leak Repair Summary'!$V$22:$V$31,MATCH(F142,'Leak Repair Summary'!$V$22:$V$31)+1,1)-INDEX('Leak Repair Summary'!$V$22:$V$31,MATCH(F142,'Leak Repair Summary'!$V$22:$V$31),1))*(F142-INDEX('Leak Repair Summary'!$V$22:$V$31,MATCH(F142,'Leak Repair Summary'!$V$22:$V$31),1))+INDEX('Leak Repair Summary'!$W$22:$AC$31,MATCH(F142,'Leak Repair Summary'!$V$22:$V$31),MATCH(E142,'Leak Repair Summary'!$W$19:$AC$19)))," "))</f>
        <v xml:space="preserve"> </v>
      </c>
      <c r="I142" s="175"/>
      <c r="J142" s="176"/>
      <c r="K142" s="151" t="str">
        <f t="shared" si="4"/>
        <v/>
      </c>
      <c r="L142" s="181"/>
      <c r="M142" s="152" t="str">
        <f t="shared" si="5"/>
        <v/>
      </c>
      <c r="N142" s="148"/>
    </row>
    <row r="143" spans="1:14">
      <c r="A143" s="149">
        <v>13</v>
      </c>
      <c r="B143" s="166"/>
      <c r="C143" s="167"/>
      <c r="D143" s="167"/>
      <c r="E143" s="165"/>
      <c r="F143" s="165"/>
      <c r="G143" s="165"/>
      <c r="H143" s="150" t="str">
        <f>IF(AND(G143&gt;0, E143&gt;0), G143, IF(AND(E143&gt;0, F143&gt;0),(((INDEX('Leak Repair Summary'!$W$22:$AC$31,MATCH(F143,'Leak Repair Summary'!$V$22:$V$31)+1,MATCH(E143,'Leak Repair Summary'!$W$19:$AC$19)+1)-INDEX('Leak Repair Summary'!$W$22:$AC$31,MATCH(F143,'Leak Repair Summary'!$V$22:$V$31),MATCH(E143,'Leak Repair Summary'!$W$19:$AC$19)+1))/(INDEX('Leak Repair Summary'!$V$22:$V$31,MATCH(F143,'Leak Repair Summary'!$V$22:$V$31)+1,1)-INDEX('Leak Repair Summary'!$V$22:$V$31,MATCH(F143,'Leak Repair Summary'!$V$22:$V$31),1))*(F143-INDEX('Leak Repair Summary'!$V$22:$V$31,MATCH(F143,'Leak Repair Summary'!$V$22:$V$31),1))+INDEX('Leak Repair Summary'!$W$22:$AC$31,MATCH(F143,'Leak Repair Summary'!$V$22:$V$31),MATCH(E143,'Leak Repair Summary'!$W$19:$AC$19)+1))-((INDEX('Leak Repair Summary'!$W$22:$AC$31,MATCH(F143,'Leak Repair Summary'!$V$22:$V$31)+1,MATCH(E143,'Leak Repair Summary'!$W$19:$AC$19))-INDEX('Leak Repair Summary'!$W$22:$AC$31,MATCH(F143,'Leak Repair Summary'!$V$22:$V$31),MATCH(E143,'Leak Repair Summary'!$W$19:$AC$19)))/(INDEX('Leak Repair Summary'!$V$22:$V$31,MATCH(F143,'Leak Repair Summary'!$V$22:$V$31)+1,1)-INDEX('Leak Repair Summary'!$V$22:$V$31,MATCH(F143,'Leak Repair Summary'!$V$22:$V$31),1))*(F143-INDEX('Leak Repair Summary'!$V$22:$V$31,MATCH(F143,'Leak Repair Summary'!$V$22:$V$31),1))+INDEX('Leak Repair Summary'!$W$22:$AC$31,MATCH(F143,'Leak Repair Summary'!$V$22:$V$31),MATCH(E143,'Leak Repair Summary'!$W$19:$AC$19))))/(INDEX('Leak Repair Summary'!$W$19:$AC$19,1,MATCH(E143,'Leak Repair Summary'!$W$19:$AC$19)+1)-INDEX('Leak Repair Summary'!$W$19:$AC$19,1,MATCH(E143,'Leak Repair Summary'!$W$19:$AC$19)))*(E143-INDEX('Leak Repair Summary'!$W$19:$AC$19,1,MATCH(E143,'Leak Repair Summary'!$W$19:$AC$19)))+((INDEX('Leak Repair Summary'!$W$22:$AC$31,MATCH(F143,'Leak Repair Summary'!$V$22:$V$31)+1,MATCH(E143,'Leak Repair Summary'!$W$19:$AC$19))-INDEX('Leak Repair Summary'!$W$22:$AC$31,MATCH(F143,'Leak Repair Summary'!$V$22:$V$31),MATCH(E143,'Leak Repair Summary'!$W$19:$AC$19)))/(INDEX('Leak Repair Summary'!$V$22:$V$31,MATCH(F143,'Leak Repair Summary'!$V$22:$V$31)+1,1)-INDEX('Leak Repair Summary'!$V$22:$V$31,MATCH(F143,'Leak Repair Summary'!$V$22:$V$31),1))*(F143-INDEX('Leak Repair Summary'!$V$22:$V$31,MATCH(F143,'Leak Repair Summary'!$V$22:$V$31),1))+INDEX('Leak Repair Summary'!$W$22:$AC$31,MATCH(F143,'Leak Repair Summary'!$V$22:$V$31),MATCH(E143,'Leak Repair Summary'!$W$19:$AC$19)))," "))</f>
        <v xml:space="preserve"> </v>
      </c>
      <c r="I143" s="175"/>
      <c r="J143" s="176"/>
      <c r="K143" s="151" t="str">
        <f t="shared" si="4"/>
        <v/>
      </c>
      <c r="L143" s="181"/>
      <c r="M143" s="152" t="str">
        <f t="shared" si="5"/>
        <v/>
      </c>
      <c r="N143" s="148"/>
    </row>
    <row r="144" spans="1:14">
      <c r="A144" s="149">
        <v>142</v>
      </c>
      <c r="B144" s="166"/>
      <c r="C144" s="167"/>
      <c r="D144" s="167"/>
      <c r="E144" s="165"/>
      <c r="F144" s="165"/>
      <c r="G144" s="165"/>
      <c r="H144" s="150" t="str">
        <f>IF(AND(G144&gt;0, E144&gt;0), G144, IF(AND(E144&gt;0, F144&gt;0),(((INDEX('Leak Repair Summary'!$W$22:$AC$31,MATCH(F144,'Leak Repair Summary'!$V$22:$V$31)+1,MATCH(E144,'Leak Repair Summary'!$W$19:$AC$19)+1)-INDEX('Leak Repair Summary'!$W$22:$AC$31,MATCH(F144,'Leak Repair Summary'!$V$22:$V$31),MATCH(E144,'Leak Repair Summary'!$W$19:$AC$19)+1))/(INDEX('Leak Repair Summary'!$V$22:$V$31,MATCH(F144,'Leak Repair Summary'!$V$22:$V$31)+1,1)-INDEX('Leak Repair Summary'!$V$22:$V$31,MATCH(F144,'Leak Repair Summary'!$V$22:$V$31),1))*(F144-INDEX('Leak Repair Summary'!$V$22:$V$31,MATCH(F144,'Leak Repair Summary'!$V$22:$V$31),1))+INDEX('Leak Repair Summary'!$W$22:$AC$31,MATCH(F144,'Leak Repair Summary'!$V$22:$V$31),MATCH(E144,'Leak Repair Summary'!$W$19:$AC$19)+1))-((INDEX('Leak Repair Summary'!$W$22:$AC$31,MATCH(F144,'Leak Repair Summary'!$V$22:$V$31)+1,MATCH(E144,'Leak Repair Summary'!$W$19:$AC$19))-INDEX('Leak Repair Summary'!$W$22:$AC$31,MATCH(F144,'Leak Repair Summary'!$V$22:$V$31),MATCH(E144,'Leak Repair Summary'!$W$19:$AC$19)))/(INDEX('Leak Repair Summary'!$V$22:$V$31,MATCH(F144,'Leak Repair Summary'!$V$22:$V$31)+1,1)-INDEX('Leak Repair Summary'!$V$22:$V$31,MATCH(F144,'Leak Repair Summary'!$V$22:$V$31),1))*(F144-INDEX('Leak Repair Summary'!$V$22:$V$31,MATCH(F144,'Leak Repair Summary'!$V$22:$V$31),1))+INDEX('Leak Repair Summary'!$W$22:$AC$31,MATCH(F144,'Leak Repair Summary'!$V$22:$V$31),MATCH(E144,'Leak Repair Summary'!$W$19:$AC$19))))/(INDEX('Leak Repair Summary'!$W$19:$AC$19,1,MATCH(E144,'Leak Repair Summary'!$W$19:$AC$19)+1)-INDEX('Leak Repair Summary'!$W$19:$AC$19,1,MATCH(E144,'Leak Repair Summary'!$W$19:$AC$19)))*(E144-INDEX('Leak Repair Summary'!$W$19:$AC$19,1,MATCH(E144,'Leak Repair Summary'!$W$19:$AC$19)))+((INDEX('Leak Repair Summary'!$W$22:$AC$31,MATCH(F144,'Leak Repair Summary'!$V$22:$V$31)+1,MATCH(E144,'Leak Repair Summary'!$W$19:$AC$19))-INDEX('Leak Repair Summary'!$W$22:$AC$31,MATCH(F144,'Leak Repair Summary'!$V$22:$V$31),MATCH(E144,'Leak Repair Summary'!$W$19:$AC$19)))/(INDEX('Leak Repair Summary'!$V$22:$V$31,MATCH(F144,'Leak Repair Summary'!$V$22:$V$31)+1,1)-INDEX('Leak Repair Summary'!$V$22:$V$31,MATCH(F144,'Leak Repair Summary'!$V$22:$V$31),1))*(F144-INDEX('Leak Repair Summary'!$V$22:$V$31,MATCH(F144,'Leak Repair Summary'!$V$22:$V$31),1))+INDEX('Leak Repair Summary'!$W$22:$AC$31,MATCH(F144,'Leak Repair Summary'!$V$22:$V$31),MATCH(E144,'Leak Repair Summary'!$W$19:$AC$19)))," "))</f>
        <v xml:space="preserve"> </v>
      </c>
      <c r="I144" s="175"/>
      <c r="J144" s="176"/>
      <c r="K144" s="151" t="str">
        <f t="shared" si="4"/>
        <v/>
      </c>
      <c r="L144" s="181"/>
      <c r="M144" s="152" t="str">
        <f t="shared" si="5"/>
        <v/>
      </c>
      <c r="N144" s="148"/>
    </row>
    <row r="145" spans="1:14">
      <c r="A145" s="149">
        <v>143</v>
      </c>
      <c r="B145" s="166"/>
      <c r="C145" s="167"/>
      <c r="D145" s="167"/>
      <c r="E145" s="165"/>
      <c r="F145" s="165"/>
      <c r="G145" s="165"/>
      <c r="H145" s="150" t="str">
        <f>IF(AND(G145&gt;0, E145&gt;0), G145, IF(AND(E145&gt;0, F145&gt;0),(((INDEX('Leak Repair Summary'!$W$22:$AC$31,MATCH(F145,'Leak Repair Summary'!$V$22:$V$31)+1,MATCH(E145,'Leak Repair Summary'!$W$19:$AC$19)+1)-INDEX('Leak Repair Summary'!$W$22:$AC$31,MATCH(F145,'Leak Repair Summary'!$V$22:$V$31),MATCH(E145,'Leak Repair Summary'!$W$19:$AC$19)+1))/(INDEX('Leak Repair Summary'!$V$22:$V$31,MATCH(F145,'Leak Repair Summary'!$V$22:$V$31)+1,1)-INDEX('Leak Repair Summary'!$V$22:$V$31,MATCH(F145,'Leak Repair Summary'!$V$22:$V$31),1))*(F145-INDEX('Leak Repair Summary'!$V$22:$V$31,MATCH(F145,'Leak Repair Summary'!$V$22:$V$31),1))+INDEX('Leak Repair Summary'!$W$22:$AC$31,MATCH(F145,'Leak Repair Summary'!$V$22:$V$31),MATCH(E145,'Leak Repair Summary'!$W$19:$AC$19)+1))-((INDEX('Leak Repair Summary'!$W$22:$AC$31,MATCH(F145,'Leak Repair Summary'!$V$22:$V$31)+1,MATCH(E145,'Leak Repair Summary'!$W$19:$AC$19))-INDEX('Leak Repair Summary'!$W$22:$AC$31,MATCH(F145,'Leak Repair Summary'!$V$22:$V$31),MATCH(E145,'Leak Repair Summary'!$W$19:$AC$19)))/(INDEX('Leak Repair Summary'!$V$22:$V$31,MATCH(F145,'Leak Repair Summary'!$V$22:$V$31)+1,1)-INDEX('Leak Repair Summary'!$V$22:$V$31,MATCH(F145,'Leak Repair Summary'!$V$22:$V$31),1))*(F145-INDEX('Leak Repair Summary'!$V$22:$V$31,MATCH(F145,'Leak Repair Summary'!$V$22:$V$31),1))+INDEX('Leak Repair Summary'!$W$22:$AC$31,MATCH(F145,'Leak Repair Summary'!$V$22:$V$31),MATCH(E145,'Leak Repair Summary'!$W$19:$AC$19))))/(INDEX('Leak Repair Summary'!$W$19:$AC$19,1,MATCH(E145,'Leak Repair Summary'!$W$19:$AC$19)+1)-INDEX('Leak Repair Summary'!$W$19:$AC$19,1,MATCH(E145,'Leak Repair Summary'!$W$19:$AC$19)))*(E145-INDEX('Leak Repair Summary'!$W$19:$AC$19,1,MATCH(E145,'Leak Repair Summary'!$W$19:$AC$19)))+((INDEX('Leak Repair Summary'!$W$22:$AC$31,MATCH(F145,'Leak Repair Summary'!$V$22:$V$31)+1,MATCH(E145,'Leak Repair Summary'!$W$19:$AC$19))-INDEX('Leak Repair Summary'!$W$22:$AC$31,MATCH(F145,'Leak Repair Summary'!$V$22:$V$31),MATCH(E145,'Leak Repair Summary'!$W$19:$AC$19)))/(INDEX('Leak Repair Summary'!$V$22:$V$31,MATCH(F145,'Leak Repair Summary'!$V$22:$V$31)+1,1)-INDEX('Leak Repair Summary'!$V$22:$V$31,MATCH(F145,'Leak Repair Summary'!$V$22:$V$31),1))*(F145-INDEX('Leak Repair Summary'!$V$22:$V$31,MATCH(F145,'Leak Repair Summary'!$V$22:$V$31),1))+INDEX('Leak Repair Summary'!$W$22:$AC$31,MATCH(F145,'Leak Repair Summary'!$V$22:$V$31),MATCH(E145,'Leak Repair Summary'!$W$19:$AC$19)))," "))</f>
        <v xml:space="preserve"> </v>
      </c>
      <c r="I145" s="175"/>
      <c r="J145" s="176"/>
      <c r="K145" s="151" t="str">
        <f t="shared" si="4"/>
        <v/>
      </c>
      <c r="L145" s="181"/>
      <c r="M145" s="152" t="str">
        <f t="shared" si="5"/>
        <v/>
      </c>
      <c r="N145" s="148"/>
    </row>
    <row r="146" spans="1:14">
      <c r="A146" s="149">
        <v>144</v>
      </c>
      <c r="B146" s="166"/>
      <c r="C146" s="167"/>
      <c r="D146" s="167"/>
      <c r="E146" s="165"/>
      <c r="F146" s="165"/>
      <c r="G146" s="165"/>
      <c r="H146" s="150" t="str">
        <f>IF(AND(G146&gt;0, E146&gt;0), G146, IF(AND(E146&gt;0, F146&gt;0),(((INDEX('Leak Repair Summary'!$W$22:$AC$31,MATCH(F146,'Leak Repair Summary'!$V$22:$V$31)+1,MATCH(E146,'Leak Repair Summary'!$W$19:$AC$19)+1)-INDEX('Leak Repair Summary'!$W$22:$AC$31,MATCH(F146,'Leak Repair Summary'!$V$22:$V$31),MATCH(E146,'Leak Repair Summary'!$W$19:$AC$19)+1))/(INDEX('Leak Repair Summary'!$V$22:$V$31,MATCH(F146,'Leak Repair Summary'!$V$22:$V$31)+1,1)-INDEX('Leak Repair Summary'!$V$22:$V$31,MATCH(F146,'Leak Repair Summary'!$V$22:$V$31),1))*(F146-INDEX('Leak Repair Summary'!$V$22:$V$31,MATCH(F146,'Leak Repair Summary'!$V$22:$V$31),1))+INDEX('Leak Repair Summary'!$W$22:$AC$31,MATCH(F146,'Leak Repair Summary'!$V$22:$V$31),MATCH(E146,'Leak Repair Summary'!$W$19:$AC$19)+1))-((INDEX('Leak Repair Summary'!$W$22:$AC$31,MATCH(F146,'Leak Repair Summary'!$V$22:$V$31)+1,MATCH(E146,'Leak Repair Summary'!$W$19:$AC$19))-INDEX('Leak Repair Summary'!$W$22:$AC$31,MATCH(F146,'Leak Repair Summary'!$V$22:$V$31),MATCH(E146,'Leak Repair Summary'!$W$19:$AC$19)))/(INDEX('Leak Repair Summary'!$V$22:$V$31,MATCH(F146,'Leak Repair Summary'!$V$22:$V$31)+1,1)-INDEX('Leak Repair Summary'!$V$22:$V$31,MATCH(F146,'Leak Repair Summary'!$V$22:$V$31),1))*(F146-INDEX('Leak Repair Summary'!$V$22:$V$31,MATCH(F146,'Leak Repair Summary'!$V$22:$V$31),1))+INDEX('Leak Repair Summary'!$W$22:$AC$31,MATCH(F146,'Leak Repair Summary'!$V$22:$V$31),MATCH(E146,'Leak Repair Summary'!$W$19:$AC$19))))/(INDEX('Leak Repair Summary'!$W$19:$AC$19,1,MATCH(E146,'Leak Repair Summary'!$W$19:$AC$19)+1)-INDEX('Leak Repair Summary'!$W$19:$AC$19,1,MATCH(E146,'Leak Repair Summary'!$W$19:$AC$19)))*(E146-INDEX('Leak Repair Summary'!$W$19:$AC$19,1,MATCH(E146,'Leak Repair Summary'!$W$19:$AC$19)))+((INDEX('Leak Repair Summary'!$W$22:$AC$31,MATCH(F146,'Leak Repair Summary'!$V$22:$V$31)+1,MATCH(E146,'Leak Repair Summary'!$W$19:$AC$19))-INDEX('Leak Repair Summary'!$W$22:$AC$31,MATCH(F146,'Leak Repair Summary'!$V$22:$V$31),MATCH(E146,'Leak Repair Summary'!$W$19:$AC$19)))/(INDEX('Leak Repair Summary'!$V$22:$V$31,MATCH(F146,'Leak Repair Summary'!$V$22:$V$31)+1,1)-INDEX('Leak Repair Summary'!$V$22:$V$31,MATCH(F146,'Leak Repair Summary'!$V$22:$V$31),1))*(F146-INDEX('Leak Repair Summary'!$V$22:$V$31,MATCH(F146,'Leak Repair Summary'!$V$22:$V$31),1))+INDEX('Leak Repair Summary'!$W$22:$AC$31,MATCH(F146,'Leak Repair Summary'!$V$22:$V$31),MATCH(E146,'Leak Repair Summary'!$W$19:$AC$19)))," "))</f>
        <v xml:space="preserve"> </v>
      </c>
      <c r="I146" s="175"/>
      <c r="J146" s="176"/>
      <c r="K146" s="151" t="str">
        <f t="shared" si="4"/>
        <v/>
      </c>
      <c r="L146" s="181"/>
      <c r="M146" s="152" t="str">
        <f t="shared" si="5"/>
        <v/>
      </c>
      <c r="N146" s="148"/>
    </row>
    <row r="147" spans="1:14">
      <c r="A147" s="149">
        <v>145</v>
      </c>
      <c r="B147" s="166"/>
      <c r="C147" s="167"/>
      <c r="D147" s="167"/>
      <c r="E147" s="165"/>
      <c r="F147" s="165"/>
      <c r="G147" s="165"/>
      <c r="H147" s="150" t="str">
        <f>IF(AND(G147&gt;0, E147&gt;0), G147, IF(AND(E147&gt;0, F147&gt;0),(((INDEX('Leak Repair Summary'!$W$22:$AC$31,MATCH(F147,'Leak Repair Summary'!$V$22:$V$31)+1,MATCH(E147,'Leak Repair Summary'!$W$19:$AC$19)+1)-INDEX('Leak Repair Summary'!$W$22:$AC$31,MATCH(F147,'Leak Repair Summary'!$V$22:$V$31),MATCH(E147,'Leak Repair Summary'!$W$19:$AC$19)+1))/(INDEX('Leak Repair Summary'!$V$22:$V$31,MATCH(F147,'Leak Repair Summary'!$V$22:$V$31)+1,1)-INDEX('Leak Repair Summary'!$V$22:$V$31,MATCH(F147,'Leak Repair Summary'!$V$22:$V$31),1))*(F147-INDEX('Leak Repair Summary'!$V$22:$V$31,MATCH(F147,'Leak Repair Summary'!$V$22:$V$31),1))+INDEX('Leak Repair Summary'!$W$22:$AC$31,MATCH(F147,'Leak Repair Summary'!$V$22:$V$31),MATCH(E147,'Leak Repair Summary'!$W$19:$AC$19)+1))-((INDEX('Leak Repair Summary'!$W$22:$AC$31,MATCH(F147,'Leak Repair Summary'!$V$22:$V$31)+1,MATCH(E147,'Leak Repair Summary'!$W$19:$AC$19))-INDEX('Leak Repair Summary'!$W$22:$AC$31,MATCH(F147,'Leak Repair Summary'!$V$22:$V$31),MATCH(E147,'Leak Repair Summary'!$W$19:$AC$19)))/(INDEX('Leak Repair Summary'!$V$22:$V$31,MATCH(F147,'Leak Repair Summary'!$V$22:$V$31)+1,1)-INDEX('Leak Repair Summary'!$V$22:$V$31,MATCH(F147,'Leak Repair Summary'!$V$22:$V$31),1))*(F147-INDEX('Leak Repair Summary'!$V$22:$V$31,MATCH(F147,'Leak Repair Summary'!$V$22:$V$31),1))+INDEX('Leak Repair Summary'!$W$22:$AC$31,MATCH(F147,'Leak Repair Summary'!$V$22:$V$31),MATCH(E147,'Leak Repair Summary'!$W$19:$AC$19))))/(INDEX('Leak Repair Summary'!$W$19:$AC$19,1,MATCH(E147,'Leak Repair Summary'!$W$19:$AC$19)+1)-INDEX('Leak Repair Summary'!$W$19:$AC$19,1,MATCH(E147,'Leak Repair Summary'!$W$19:$AC$19)))*(E147-INDEX('Leak Repair Summary'!$W$19:$AC$19,1,MATCH(E147,'Leak Repair Summary'!$W$19:$AC$19)))+((INDEX('Leak Repair Summary'!$W$22:$AC$31,MATCH(F147,'Leak Repair Summary'!$V$22:$V$31)+1,MATCH(E147,'Leak Repair Summary'!$W$19:$AC$19))-INDEX('Leak Repair Summary'!$W$22:$AC$31,MATCH(F147,'Leak Repair Summary'!$V$22:$V$31),MATCH(E147,'Leak Repair Summary'!$W$19:$AC$19)))/(INDEX('Leak Repair Summary'!$V$22:$V$31,MATCH(F147,'Leak Repair Summary'!$V$22:$V$31)+1,1)-INDEX('Leak Repair Summary'!$V$22:$V$31,MATCH(F147,'Leak Repair Summary'!$V$22:$V$31),1))*(F147-INDEX('Leak Repair Summary'!$V$22:$V$31,MATCH(F147,'Leak Repair Summary'!$V$22:$V$31),1))+INDEX('Leak Repair Summary'!$W$22:$AC$31,MATCH(F147,'Leak Repair Summary'!$V$22:$V$31),MATCH(E147,'Leak Repair Summary'!$W$19:$AC$19)))," "))</f>
        <v xml:space="preserve"> </v>
      </c>
      <c r="I147" s="175"/>
      <c r="J147" s="176"/>
      <c r="K147" s="151" t="str">
        <f t="shared" si="4"/>
        <v/>
      </c>
      <c r="L147" s="181"/>
      <c r="M147" s="152" t="str">
        <f t="shared" si="5"/>
        <v/>
      </c>
      <c r="N147" s="148"/>
    </row>
    <row r="148" spans="1:14">
      <c r="A148" s="149">
        <v>146</v>
      </c>
      <c r="B148" s="166"/>
      <c r="C148" s="167"/>
      <c r="D148" s="167"/>
      <c r="E148" s="165"/>
      <c r="F148" s="165"/>
      <c r="G148" s="165"/>
      <c r="H148" s="150" t="str">
        <f>IF(AND(G148&gt;0, E148&gt;0), G148, IF(AND(E148&gt;0, F148&gt;0),(((INDEX('Leak Repair Summary'!$W$22:$AC$31,MATCH(F148,'Leak Repair Summary'!$V$22:$V$31)+1,MATCH(E148,'Leak Repair Summary'!$W$19:$AC$19)+1)-INDEX('Leak Repair Summary'!$W$22:$AC$31,MATCH(F148,'Leak Repair Summary'!$V$22:$V$31),MATCH(E148,'Leak Repair Summary'!$W$19:$AC$19)+1))/(INDEX('Leak Repair Summary'!$V$22:$V$31,MATCH(F148,'Leak Repair Summary'!$V$22:$V$31)+1,1)-INDEX('Leak Repair Summary'!$V$22:$V$31,MATCH(F148,'Leak Repair Summary'!$V$22:$V$31),1))*(F148-INDEX('Leak Repair Summary'!$V$22:$V$31,MATCH(F148,'Leak Repair Summary'!$V$22:$V$31),1))+INDEX('Leak Repair Summary'!$W$22:$AC$31,MATCH(F148,'Leak Repair Summary'!$V$22:$V$31),MATCH(E148,'Leak Repair Summary'!$W$19:$AC$19)+1))-((INDEX('Leak Repair Summary'!$W$22:$AC$31,MATCH(F148,'Leak Repair Summary'!$V$22:$V$31)+1,MATCH(E148,'Leak Repair Summary'!$W$19:$AC$19))-INDEX('Leak Repair Summary'!$W$22:$AC$31,MATCH(F148,'Leak Repair Summary'!$V$22:$V$31),MATCH(E148,'Leak Repair Summary'!$W$19:$AC$19)))/(INDEX('Leak Repair Summary'!$V$22:$V$31,MATCH(F148,'Leak Repair Summary'!$V$22:$V$31)+1,1)-INDEX('Leak Repair Summary'!$V$22:$V$31,MATCH(F148,'Leak Repair Summary'!$V$22:$V$31),1))*(F148-INDEX('Leak Repair Summary'!$V$22:$V$31,MATCH(F148,'Leak Repair Summary'!$V$22:$V$31),1))+INDEX('Leak Repair Summary'!$W$22:$AC$31,MATCH(F148,'Leak Repair Summary'!$V$22:$V$31),MATCH(E148,'Leak Repair Summary'!$W$19:$AC$19))))/(INDEX('Leak Repair Summary'!$W$19:$AC$19,1,MATCH(E148,'Leak Repair Summary'!$W$19:$AC$19)+1)-INDEX('Leak Repair Summary'!$W$19:$AC$19,1,MATCH(E148,'Leak Repair Summary'!$W$19:$AC$19)))*(E148-INDEX('Leak Repair Summary'!$W$19:$AC$19,1,MATCH(E148,'Leak Repair Summary'!$W$19:$AC$19)))+((INDEX('Leak Repair Summary'!$W$22:$AC$31,MATCH(F148,'Leak Repair Summary'!$V$22:$V$31)+1,MATCH(E148,'Leak Repair Summary'!$W$19:$AC$19))-INDEX('Leak Repair Summary'!$W$22:$AC$31,MATCH(F148,'Leak Repair Summary'!$V$22:$V$31),MATCH(E148,'Leak Repair Summary'!$W$19:$AC$19)))/(INDEX('Leak Repair Summary'!$V$22:$V$31,MATCH(F148,'Leak Repair Summary'!$V$22:$V$31)+1,1)-INDEX('Leak Repair Summary'!$V$22:$V$31,MATCH(F148,'Leak Repair Summary'!$V$22:$V$31),1))*(F148-INDEX('Leak Repair Summary'!$V$22:$V$31,MATCH(F148,'Leak Repair Summary'!$V$22:$V$31),1))+INDEX('Leak Repair Summary'!$W$22:$AC$31,MATCH(F148,'Leak Repair Summary'!$V$22:$V$31),MATCH(E148,'Leak Repair Summary'!$W$19:$AC$19)))," "))</f>
        <v xml:space="preserve"> </v>
      </c>
      <c r="I148" s="175"/>
      <c r="J148" s="176"/>
      <c r="K148" s="151" t="str">
        <f t="shared" si="4"/>
        <v/>
      </c>
      <c r="L148" s="181"/>
      <c r="M148" s="152" t="str">
        <f t="shared" si="5"/>
        <v/>
      </c>
      <c r="N148" s="148"/>
    </row>
    <row r="149" spans="1:14">
      <c r="A149" s="149">
        <v>147</v>
      </c>
      <c r="B149" s="166"/>
      <c r="C149" s="167"/>
      <c r="D149" s="167"/>
      <c r="E149" s="165"/>
      <c r="F149" s="165"/>
      <c r="G149" s="165"/>
      <c r="H149" s="150" t="str">
        <f>IF(AND(G149&gt;0, E149&gt;0), G149, IF(AND(E149&gt;0, F149&gt;0),(((INDEX('Leak Repair Summary'!$W$22:$AC$31,MATCH(F149,'Leak Repair Summary'!$V$22:$V$31)+1,MATCH(E149,'Leak Repair Summary'!$W$19:$AC$19)+1)-INDEX('Leak Repair Summary'!$W$22:$AC$31,MATCH(F149,'Leak Repair Summary'!$V$22:$V$31),MATCH(E149,'Leak Repair Summary'!$W$19:$AC$19)+1))/(INDEX('Leak Repair Summary'!$V$22:$V$31,MATCH(F149,'Leak Repair Summary'!$V$22:$V$31)+1,1)-INDEX('Leak Repair Summary'!$V$22:$V$31,MATCH(F149,'Leak Repair Summary'!$V$22:$V$31),1))*(F149-INDEX('Leak Repair Summary'!$V$22:$V$31,MATCH(F149,'Leak Repair Summary'!$V$22:$V$31),1))+INDEX('Leak Repair Summary'!$W$22:$AC$31,MATCH(F149,'Leak Repair Summary'!$V$22:$V$31),MATCH(E149,'Leak Repair Summary'!$W$19:$AC$19)+1))-((INDEX('Leak Repair Summary'!$W$22:$AC$31,MATCH(F149,'Leak Repair Summary'!$V$22:$V$31)+1,MATCH(E149,'Leak Repair Summary'!$W$19:$AC$19))-INDEX('Leak Repair Summary'!$W$22:$AC$31,MATCH(F149,'Leak Repair Summary'!$V$22:$V$31),MATCH(E149,'Leak Repair Summary'!$W$19:$AC$19)))/(INDEX('Leak Repair Summary'!$V$22:$V$31,MATCH(F149,'Leak Repair Summary'!$V$22:$V$31)+1,1)-INDEX('Leak Repair Summary'!$V$22:$V$31,MATCH(F149,'Leak Repair Summary'!$V$22:$V$31),1))*(F149-INDEX('Leak Repair Summary'!$V$22:$V$31,MATCH(F149,'Leak Repair Summary'!$V$22:$V$31),1))+INDEX('Leak Repair Summary'!$W$22:$AC$31,MATCH(F149,'Leak Repair Summary'!$V$22:$V$31),MATCH(E149,'Leak Repair Summary'!$W$19:$AC$19))))/(INDEX('Leak Repair Summary'!$W$19:$AC$19,1,MATCH(E149,'Leak Repair Summary'!$W$19:$AC$19)+1)-INDEX('Leak Repair Summary'!$W$19:$AC$19,1,MATCH(E149,'Leak Repair Summary'!$W$19:$AC$19)))*(E149-INDEX('Leak Repair Summary'!$W$19:$AC$19,1,MATCH(E149,'Leak Repair Summary'!$W$19:$AC$19)))+((INDEX('Leak Repair Summary'!$W$22:$AC$31,MATCH(F149,'Leak Repair Summary'!$V$22:$V$31)+1,MATCH(E149,'Leak Repair Summary'!$W$19:$AC$19))-INDEX('Leak Repair Summary'!$W$22:$AC$31,MATCH(F149,'Leak Repair Summary'!$V$22:$V$31),MATCH(E149,'Leak Repair Summary'!$W$19:$AC$19)))/(INDEX('Leak Repair Summary'!$V$22:$V$31,MATCH(F149,'Leak Repair Summary'!$V$22:$V$31)+1,1)-INDEX('Leak Repair Summary'!$V$22:$V$31,MATCH(F149,'Leak Repair Summary'!$V$22:$V$31),1))*(F149-INDEX('Leak Repair Summary'!$V$22:$V$31,MATCH(F149,'Leak Repair Summary'!$V$22:$V$31),1))+INDEX('Leak Repair Summary'!$W$22:$AC$31,MATCH(F149,'Leak Repair Summary'!$V$22:$V$31),MATCH(E149,'Leak Repair Summary'!$W$19:$AC$19)))," "))</f>
        <v xml:space="preserve"> </v>
      </c>
      <c r="I149" s="175"/>
      <c r="J149" s="176"/>
      <c r="K149" s="151" t="str">
        <f t="shared" si="4"/>
        <v/>
      </c>
      <c r="L149" s="181"/>
      <c r="M149" s="152" t="str">
        <f t="shared" si="5"/>
        <v/>
      </c>
      <c r="N149" s="148"/>
    </row>
    <row r="150" spans="1:14">
      <c r="A150" s="149">
        <v>148</v>
      </c>
      <c r="B150" s="166"/>
      <c r="C150" s="167"/>
      <c r="D150" s="167"/>
      <c r="E150" s="165"/>
      <c r="F150" s="165"/>
      <c r="G150" s="165"/>
      <c r="H150" s="150" t="str">
        <f>IF(AND(G150&gt;0, E150&gt;0), G150, IF(AND(E150&gt;0, F150&gt;0),(((INDEX('Leak Repair Summary'!$W$22:$AC$31,MATCH(F150,'Leak Repair Summary'!$V$22:$V$31)+1,MATCH(E150,'Leak Repair Summary'!$W$19:$AC$19)+1)-INDEX('Leak Repair Summary'!$W$22:$AC$31,MATCH(F150,'Leak Repair Summary'!$V$22:$V$31),MATCH(E150,'Leak Repair Summary'!$W$19:$AC$19)+1))/(INDEX('Leak Repair Summary'!$V$22:$V$31,MATCH(F150,'Leak Repair Summary'!$V$22:$V$31)+1,1)-INDEX('Leak Repair Summary'!$V$22:$V$31,MATCH(F150,'Leak Repair Summary'!$V$22:$V$31),1))*(F150-INDEX('Leak Repair Summary'!$V$22:$V$31,MATCH(F150,'Leak Repair Summary'!$V$22:$V$31),1))+INDEX('Leak Repair Summary'!$W$22:$AC$31,MATCH(F150,'Leak Repair Summary'!$V$22:$V$31),MATCH(E150,'Leak Repair Summary'!$W$19:$AC$19)+1))-((INDEX('Leak Repair Summary'!$W$22:$AC$31,MATCH(F150,'Leak Repair Summary'!$V$22:$V$31)+1,MATCH(E150,'Leak Repair Summary'!$W$19:$AC$19))-INDEX('Leak Repair Summary'!$W$22:$AC$31,MATCH(F150,'Leak Repair Summary'!$V$22:$V$31),MATCH(E150,'Leak Repair Summary'!$W$19:$AC$19)))/(INDEX('Leak Repair Summary'!$V$22:$V$31,MATCH(F150,'Leak Repair Summary'!$V$22:$V$31)+1,1)-INDEX('Leak Repair Summary'!$V$22:$V$31,MATCH(F150,'Leak Repair Summary'!$V$22:$V$31),1))*(F150-INDEX('Leak Repair Summary'!$V$22:$V$31,MATCH(F150,'Leak Repair Summary'!$V$22:$V$31),1))+INDEX('Leak Repair Summary'!$W$22:$AC$31,MATCH(F150,'Leak Repair Summary'!$V$22:$V$31),MATCH(E150,'Leak Repair Summary'!$W$19:$AC$19))))/(INDEX('Leak Repair Summary'!$W$19:$AC$19,1,MATCH(E150,'Leak Repair Summary'!$W$19:$AC$19)+1)-INDEX('Leak Repair Summary'!$W$19:$AC$19,1,MATCH(E150,'Leak Repair Summary'!$W$19:$AC$19)))*(E150-INDEX('Leak Repair Summary'!$W$19:$AC$19,1,MATCH(E150,'Leak Repair Summary'!$W$19:$AC$19)))+((INDEX('Leak Repair Summary'!$W$22:$AC$31,MATCH(F150,'Leak Repair Summary'!$V$22:$V$31)+1,MATCH(E150,'Leak Repair Summary'!$W$19:$AC$19))-INDEX('Leak Repair Summary'!$W$22:$AC$31,MATCH(F150,'Leak Repair Summary'!$V$22:$V$31),MATCH(E150,'Leak Repair Summary'!$W$19:$AC$19)))/(INDEX('Leak Repair Summary'!$V$22:$V$31,MATCH(F150,'Leak Repair Summary'!$V$22:$V$31)+1,1)-INDEX('Leak Repair Summary'!$V$22:$V$31,MATCH(F150,'Leak Repair Summary'!$V$22:$V$31),1))*(F150-INDEX('Leak Repair Summary'!$V$22:$V$31,MATCH(F150,'Leak Repair Summary'!$V$22:$V$31),1))+INDEX('Leak Repair Summary'!$W$22:$AC$31,MATCH(F150,'Leak Repair Summary'!$V$22:$V$31),MATCH(E150,'Leak Repair Summary'!$W$19:$AC$19)))," "))</f>
        <v xml:space="preserve"> </v>
      </c>
      <c r="I150" s="175"/>
      <c r="J150" s="176"/>
      <c r="K150" s="151" t="str">
        <f t="shared" si="4"/>
        <v/>
      </c>
      <c r="L150" s="181"/>
      <c r="M150" s="152" t="str">
        <f t="shared" si="5"/>
        <v/>
      </c>
      <c r="N150" s="148"/>
    </row>
    <row r="151" spans="1:14">
      <c r="A151" s="149">
        <v>149</v>
      </c>
      <c r="B151" s="166"/>
      <c r="C151" s="167"/>
      <c r="D151" s="167"/>
      <c r="E151" s="165"/>
      <c r="F151" s="165"/>
      <c r="G151" s="165"/>
      <c r="H151" s="150" t="str">
        <f>IF(AND(G151&gt;0, E151&gt;0), G151, IF(AND(E151&gt;0, F151&gt;0),(((INDEX('Leak Repair Summary'!$W$22:$AC$31,MATCH(F151,'Leak Repair Summary'!$V$22:$V$31)+1,MATCH(E151,'Leak Repair Summary'!$W$19:$AC$19)+1)-INDEX('Leak Repair Summary'!$W$22:$AC$31,MATCH(F151,'Leak Repair Summary'!$V$22:$V$31),MATCH(E151,'Leak Repair Summary'!$W$19:$AC$19)+1))/(INDEX('Leak Repair Summary'!$V$22:$V$31,MATCH(F151,'Leak Repair Summary'!$V$22:$V$31)+1,1)-INDEX('Leak Repair Summary'!$V$22:$V$31,MATCH(F151,'Leak Repair Summary'!$V$22:$V$31),1))*(F151-INDEX('Leak Repair Summary'!$V$22:$V$31,MATCH(F151,'Leak Repair Summary'!$V$22:$V$31),1))+INDEX('Leak Repair Summary'!$W$22:$AC$31,MATCH(F151,'Leak Repair Summary'!$V$22:$V$31),MATCH(E151,'Leak Repair Summary'!$W$19:$AC$19)+1))-((INDEX('Leak Repair Summary'!$W$22:$AC$31,MATCH(F151,'Leak Repair Summary'!$V$22:$V$31)+1,MATCH(E151,'Leak Repair Summary'!$W$19:$AC$19))-INDEX('Leak Repair Summary'!$W$22:$AC$31,MATCH(F151,'Leak Repair Summary'!$V$22:$V$31),MATCH(E151,'Leak Repair Summary'!$W$19:$AC$19)))/(INDEX('Leak Repair Summary'!$V$22:$V$31,MATCH(F151,'Leak Repair Summary'!$V$22:$V$31)+1,1)-INDEX('Leak Repair Summary'!$V$22:$V$31,MATCH(F151,'Leak Repair Summary'!$V$22:$V$31),1))*(F151-INDEX('Leak Repair Summary'!$V$22:$V$31,MATCH(F151,'Leak Repair Summary'!$V$22:$V$31),1))+INDEX('Leak Repair Summary'!$W$22:$AC$31,MATCH(F151,'Leak Repair Summary'!$V$22:$V$31),MATCH(E151,'Leak Repair Summary'!$W$19:$AC$19))))/(INDEX('Leak Repair Summary'!$W$19:$AC$19,1,MATCH(E151,'Leak Repair Summary'!$W$19:$AC$19)+1)-INDEX('Leak Repair Summary'!$W$19:$AC$19,1,MATCH(E151,'Leak Repair Summary'!$W$19:$AC$19)))*(E151-INDEX('Leak Repair Summary'!$W$19:$AC$19,1,MATCH(E151,'Leak Repair Summary'!$W$19:$AC$19)))+((INDEX('Leak Repair Summary'!$W$22:$AC$31,MATCH(F151,'Leak Repair Summary'!$V$22:$V$31)+1,MATCH(E151,'Leak Repair Summary'!$W$19:$AC$19))-INDEX('Leak Repair Summary'!$W$22:$AC$31,MATCH(F151,'Leak Repair Summary'!$V$22:$V$31),MATCH(E151,'Leak Repair Summary'!$W$19:$AC$19)))/(INDEX('Leak Repair Summary'!$V$22:$V$31,MATCH(F151,'Leak Repair Summary'!$V$22:$V$31)+1,1)-INDEX('Leak Repair Summary'!$V$22:$V$31,MATCH(F151,'Leak Repair Summary'!$V$22:$V$31),1))*(F151-INDEX('Leak Repair Summary'!$V$22:$V$31,MATCH(F151,'Leak Repair Summary'!$V$22:$V$31),1))+INDEX('Leak Repair Summary'!$W$22:$AC$31,MATCH(F151,'Leak Repair Summary'!$V$22:$V$31),MATCH(E151,'Leak Repair Summary'!$W$19:$AC$19)))," "))</f>
        <v xml:space="preserve"> </v>
      </c>
      <c r="I151" s="175"/>
      <c r="J151" s="176"/>
      <c r="K151" s="151" t="str">
        <f t="shared" si="4"/>
        <v/>
      </c>
      <c r="L151" s="181"/>
      <c r="M151" s="152" t="str">
        <f t="shared" si="5"/>
        <v/>
      </c>
      <c r="N151" s="148"/>
    </row>
    <row r="152" spans="1:14">
      <c r="A152" s="149">
        <v>150</v>
      </c>
      <c r="B152" s="166"/>
      <c r="C152" s="167"/>
      <c r="D152" s="167"/>
      <c r="E152" s="165"/>
      <c r="F152" s="165"/>
      <c r="G152" s="165"/>
      <c r="H152" s="150" t="str">
        <f>IF(AND(G152&gt;0, E152&gt;0), G152, IF(AND(E152&gt;0, F152&gt;0),(((INDEX('Leak Repair Summary'!$W$22:$AC$31,MATCH(F152,'Leak Repair Summary'!$V$22:$V$31)+1,MATCH(E152,'Leak Repair Summary'!$W$19:$AC$19)+1)-INDEX('Leak Repair Summary'!$W$22:$AC$31,MATCH(F152,'Leak Repair Summary'!$V$22:$V$31),MATCH(E152,'Leak Repair Summary'!$W$19:$AC$19)+1))/(INDEX('Leak Repair Summary'!$V$22:$V$31,MATCH(F152,'Leak Repair Summary'!$V$22:$V$31)+1,1)-INDEX('Leak Repair Summary'!$V$22:$V$31,MATCH(F152,'Leak Repair Summary'!$V$22:$V$31),1))*(F152-INDEX('Leak Repair Summary'!$V$22:$V$31,MATCH(F152,'Leak Repair Summary'!$V$22:$V$31),1))+INDEX('Leak Repair Summary'!$W$22:$AC$31,MATCH(F152,'Leak Repair Summary'!$V$22:$V$31),MATCH(E152,'Leak Repair Summary'!$W$19:$AC$19)+1))-((INDEX('Leak Repair Summary'!$W$22:$AC$31,MATCH(F152,'Leak Repair Summary'!$V$22:$V$31)+1,MATCH(E152,'Leak Repair Summary'!$W$19:$AC$19))-INDEX('Leak Repair Summary'!$W$22:$AC$31,MATCH(F152,'Leak Repair Summary'!$V$22:$V$31),MATCH(E152,'Leak Repair Summary'!$W$19:$AC$19)))/(INDEX('Leak Repair Summary'!$V$22:$V$31,MATCH(F152,'Leak Repair Summary'!$V$22:$V$31)+1,1)-INDEX('Leak Repair Summary'!$V$22:$V$31,MATCH(F152,'Leak Repair Summary'!$V$22:$V$31),1))*(F152-INDEX('Leak Repair Summary'!$V$22:$V$31,MATCH(F152,'Leak Repair Summary'!$V$22:$V$31),1))+INDEX('Leak Repair Summary'!$W$22:$AC$31,MATCH(F152,'Leak Repair Summary'!$V$22:$V$31),MATCH(E152,'Leak Repair Summary'!$W$19:$AC$19))))/(INDEX('Leak Repair Summary'!$W$19:$AC$19,1,MATCH(E152,'Leak Repair Summary'!$W$19:$AC$19)+1)-INDEX('Leak Repair Summary'!$W$19:$AC$19,1,MATCH(E152,'Leak Repair Summary'!$W$19:$AC$19)))*(E152-INDEX('Leak Repair Summary'!$W$19:$AC$19,1,MATCH(E152,'Leak Repair Summary'!$W$19:$AC$19)))+((INDEX('Leak Repair Summary'!$W$22:$AC$31,MATCH(F152,'Leak Repair Summary'!$V$22:$V$31)+1,MATCH(E152,'Leak Repair Summary'!$W$19:$AC$19))-INDEX('Leak Repair Summary'!$W$22:$AC$31,MATCH(F152,'Leak Repair Summary'!$V$22:$V$31),MATCH(E152,'Leak Repair Summary'!$W$19:$AC$19)))/(INDEX('Leak Repair Summary'!$V$22:$V$31,MATCH(F152,'Leak Repair Summary'!$V$22:$V$31)+1,1)-INDEX('Leak Repair Summary'!$V$22:$V$31,MATCH(F152,'Leak Repair Summary'!$V$22:$V$31),1))*(F152-INDEX('Leak Repair Summary'!$V$22:$V$31,MATCH(F152,'Leak Repair Summary'!$V$22:$V$31),1))+INDEX('Leak Repair Summary'!$W$22:$AC$31,MATCH(F152,'Leak Repair Summary'!$V$22:$V$31),MATCH(E152,'Leak Repair Summary'!$W$19:$AC$19)))," "))</f>
        <v xml:space="preserve"> </v>
      </c>
      <c r="I152" s="175"/>
      <c r="J152" s="176"/>
      <c r="K152" s="151" t="str">
        <f t="shared" si="4"/>
        <v/>
      </c>
      <c r="L152" s="181"/>
      <c r="M152" s="152" t="str">
        <f t="shared" si="5"/>
        <v/>
      </c>
      <c r="N152" s="148"/>
    </row>
    <row r="153" spans="1:14">
      <c r="A153" s="149">
        <v>151</v>
      </c>
      <c r="B153" s="166"/>
      <c r="C153" s="167"/>
      <c r="D153" s="167"/>
      <c r="E153" s="165"/>
      <c r="F153" s="165"/>
      <c r="G153" s="165"/>
      <c r="H153" s="150" t="str">
        <f>IF(AND(G153&gt;0, E153&gt;0), G153, IF(AND(E153&gt;0, F153&gt;0),(((INDEX('Leak Repair Summary'!$W$22:$AC$31,MATCH(F153,'Leak Repair Summary'!$V$22:$V$31)+1,MATCH(E153,'Leak Repair Summary'!$W$19:$AC$19)+1)-INDEX('Leak Repair Summary'!$W$22:$AC$31,MATCH(F153,'Leak Repair Summary'!$V$22:$V$31),MATCH(E153,'Leak Repair Summary'!$W$19:$AC$19)+1))/(INDEX('Leak Repair Summary'!$V$22:$V$31,MATCH(F153,'Leak Repair Summary'!$V$22:$V$31)+1,1)-INDEX('Leak Repair Summary'!$V$22:$V$31,MATCH(F153,'Leak Repair Summary'!$V$22:$V$31),1))*(F153-INDEX('Leak Repair Summary'!$V$22:$V$31,MATCH(F153,'Leak Repair Summary'!$V$22:$V$31),1))+INDEX('Leak Repair Summary'!$W$22:$AC$31,MATCH(F153,'Leak Repair Summary'!$V$22:$V$31),MATCH(E153,'Leak Repair Summary'!$W$19:$AC$19)+1))-((INDEX('Leak Repair Summary'!$W$22:$AC$31,MATCH(F153,'Leak Repair Summary'!$V$22:$V$31)+1,MATCH(E153,'Leak Repair Summary'!$W$19:$AC$19))-INDEX('Leak Repair Summary'!$W$22:$AC$31,MATCH(F153,'Leak Repair Summary'!$V$22:$V$31),MATCH(E153,'Leak Repair Summary'!$W$19:$AC$19)))/(INDEX('Leak Repair Summary'!$V$22:$V$31,MATCH(F153,'Leak Repair Summary'!$V$22:$V$31)+1,1)-INDEX('Leak Repair Summary'!$V$22:$V$31,MATCH(F153,'Leak Repair Summary'!$V$22:$V$31),1))*(F153-INDEX('Leak Repair Summary'!$V$22:$V$31,MATCH(F153,'Leak Repair Summary'!$V$22:$V$31),1))+INDEX('Leak Repair Summary'!$W$22:$AC$31,MATCH(F153,'Leak Repair Summary'!$V$22:$V$31),MATCH(E153,'Leak Repair Summary'!$W$19:$AC$19))))/(INDEX('Leak Repair Summary'!$W$19:$AC$19,1,MATCH(E153,'Leak Repair Summary'!$W$19:$AC$19)+1)-INDEX('Leak Repair Summary'!$W$19:$AC$19,1,MATCH(E153,'Leak Repair Summary'!$W$19:$AC$19)))*(E153-INDEX('Leak Repair Summary'!$W$19:$AC$19,1,MATCH(E153,'Leak Repair Summary'!$W$19:$AC$19)))+((INDEX('Leak Repair Summary'!$W$22:$AC$31,MATCH(F153,'Leak Repair Summary'!$V$22:$V$31)+1,MATCH(E153,'Leak Repair Summary'!$W$19:$AC$19))-INDEX('Leak Repair Summary'!$W$22:$AC$31,MATCH(F153,'Leak Repair Summary'!$V$22:$V$31),MATCH(E153,'Leak Repair Summary'!$W$19:$AC$19)))/(INDEX('Leak Repair Summary'!$V$22:$V$31,MATCH(F153,'Leak Repair Summary'!$V$22:$V$31)+1,1)-INDEX('Leak Repair Summary'!$V$22:$V$31,MATCH(F153,'Leak Repair Summary'!$V$22:$V$31),1))*(F153-INDEX('Leak Repair Summary'!$V$22:$V$31,MATCH(F153,'Leak Repair Summary'!$V$22:$V$31),1))+INDEX('Leak Repair Summary'!$W$22:$AC$31,MATCH(F153,'Leak Repair Summary'!$V$22:$V$31),MATCH(E153,'Leak Repair Summary'!$W$19:$AC$19)))," "))</f>
        <v xml:space="preserve"> </v>
      </c>
      <c r="I153" s="175"/>
      <c r="J153" s="176"/>
      <c r="K153" s="151" t="str">
        <f t="shared" si="4"/>
        <v/>
      </c>
      <c r="L153" s="181"/>
      <c r="M153" s="152" t="str">
        <f t="shared" si="5"/>
        <v/>
      </c>
      <c r="N153" s="148"/>
    </row>
    <row r="154" spans="1:14">
      <c r="A154" s="149">
        <v>152</v>
      </c>
      <c r="B154" s="166"/>
      <c r="C154" s="167"/>
      <c r="D154" s="167"/>
      <c r="E154" s="165"/>
      <c r="F154" s="165"/>
      <c r="G154" s="165"/>
      <c r="H154" s="150" t="str">
        <f>IF(AND(G154&gt;0, E154&gt;0), G154, IF(AND(E154&gt;0, F154&gt;0),(((INDEX('Leak Repair Summary'!$W$22:$AC$31,MATCH(F154,'Leak Repair Summary'!$V$22:$V$31)+1,MATCH(E154,'Leak Repair Summary'!$W$19:$AC$19)+1)-INDEX('Leak Repair Summary'!$W$22:$AC$31,MATCH(F154,'Leak Repair Summary'!$V$22:$V$31),MATCH(E154,'Leak Repair Summary'!$W$19:$AC$19)+1))/(INDEX('Leak Repair Summary'!$V$22:$V$31,MATCH(F154,'Leak Repair Summary'!$V$22:$V$31)+1,1)-INDEX('Leak Repair Summary'!$V$22:$V$31,MATCH(F154,'Leak Repair Summary'!$V$22:$V$31),1))*(F154-INDEX('Leak Repair Summary'!$V$22:$V$31,MATCH(F154,'Leak Repair Summary'!$V$22:$V$31),1))+INDEX('Leak Repair Summary'!$W$22:$AC$31,MATCH(F154,'Leak Repair Summary'!$V$22:$V$31),MATCH(E154,'Leak Repair Summary'!$W$19:$AC$19)+1))-((INDEX('Leak Repair Summary'!$W$22:$AC$31,MATCH(F154,'Leak Repair Summary'!$V$22:$V$31)+1,MATCH(E154,'Leak Repair Summary'!$W$19:$AC$19))-INDEX('Leak Repair Summary'!$W$22:$AC$31,MATCH(F154,'Leak Repair Summary'!$V$22:$V$31),MATCH(E154,'Leak Repair Summary'!$W$19:$AC$19)))/(INDEX('Leak Repair Summary'!$V$22:$V$31,MATCH(F154,'Leak Repair Summary'!$V$22:$V$31)+1,1)-INDEX('Leak Repair Summary'!$V$22:$V$31,MATCH(F154,'Leak Repair Summary'!$V$22:$V$31),1))*(F154-INDEX('Leak Repair Summary'!$V$22:$V$31,MATCH(F154,'Leak Repair Summary'!$V$22:$V$31),1))+INDEX('Leak Repair Summary'!$W$22:$AC$31,MATCH(F154,'Leak Repair Summary'!$V$22:$V$31),MATCH(E154,'Leak Repair Summary'!$W$19:$AC$19))))/(INDEX('Leak Repair Summary'!$W$19:$AC$19,1,MATCH(E154,'Leak Repair Summary'!$W$19:$AC$19)+1)-INDEX('Leak Repair Summary'!$W$19:$AC$19,1,MATCH(E154,'Leak Repair Summary'!$W$19:$AC$19)))*(E154-INDEX('Leak Repair Summary'!$W$19:$AC$19,1,MATCH(E154,'Leak Repair Summary'!$W$19:$AC$19)))+((INDEX('Leak Repair Summary'!$W$22:$AC$31,MATCH(F154,'Leak Repair Summary'!$V$22:$V$31)+1,MATCH(E154,'Leak Repair Summary'!$W$19:$AC$19))-INDEX('Leak Repair Summary'!$W$22:$AC$31,MATCH(F154,'Leak Repair Summary'!$V$22:$V$31),MATCH(E154,'Leak Repair Summary'!$W$19:$AC$19)))/(INDEX('Leak Repair Summary'!$V$22:$V$31,MATCH(F154,'Leak Repair Summary'!$V$22:$V$31)+1,1)-INDEX('Leak Repair Summary'!$V$22:$V$31,MATCH(F154,'Leak Repair Summary'!$V$22:$V$31),1))*(F154-INDEX('Leak Repair Summary'!$V$22:$V$31,MATCH(F154,'Leak Repair Summary'!$V$22:$V$31),1))+INDEX('Leak Repair Summary'!$W$22:$AC$31,MATCH(F154,'Leak Repair Summary'!$V$22:$V$31),MATCH(E154,'Leak Repair Summary'!$W$19:$AC$19)))," "))</f>
        <v xml:space="preserve"> </v>
      </c>
      <c r="I154" s="175"/>
      <c r="J154" s="176"/>
      <c r="K154" s="151" t="str">
        <f t="shared" si="4"/>
        <v/>
      </c>
      <c r="L154" s="181"/>
      <c r="M154" s="152" t="str">
        <f t="shared" si="5"/>
        <v/>
      </c>
      <c r="N154" s="148"/>
    </row>
    <row r="155" spans="1:14">
      <c r="A155" s="149">
        <v>153</v>
      </c>
      <c r="B155" s="166"/>
      <c r="C155" s="167"/>
      <c r="D155" s="167"/>
      <c r="E155" s="165"/>
      <c r="F155" s="165"/>
      <c r="G155" s="165"/>
      <c r="H155" s="150" t="str">
        <f>IF(AND(G155&gt;0, E155&gt;0), G155, IF(AND(E155&gt;0, F155&gt;0),(((INDEX('Leak Repair Summary'!$W$22:$AC$31,MATCH(F155,'Leak Repair Summary'!$V$22:$V$31)+1,MATCH(E155,'Leak Repair Summary'!$W$19:$AC$19)+1)-INDEX('Leak Repair Summary'!$W$22:$AC$31,MATCH(F155,'Leak Repair Summary'!$V$22:$V$31),MATCH(E155,'Leak Repair Summary'!$W$19:$AC$19)+1))/(INDEX('Leak Repair Summary'!$V$22:$V$31,MATCH(F155,'Leak Repair Summary'!$V$22:$V$31)+1,1)-INDEX('Leak Repair Summary'!$V$22:$V$31,MATCH(F155,'Leak Repair Summary'!$V$22:$V$31),1))*(F155-INDEX('Leak Repair Summary'!$V$22:$V$31,MATCH(F155,'Leak Repair Summary'!$V$22:$V$31),1))+INDEX('Leak Repair Summary'!$W$22:$AC$31,MATCH(F155,'Leak Repair Summary'!$V$22:$V$31),MATCH(E155,'Leak Repair Summary'!$W$19:$AC$19)+1))-((INDEX('Leak Repair Summary'!$W$22:$AC$31,MATCH(F155,'Leak Repair Summary'!$V$22:$V$31)+1,MATCH(E155,'Leak Repair Summary'!$W$19:$AC$19))-INDEX('Leak Repair Summary'!$W$22:$AC$31,MATCH(F155,'Leak Repair Summary'!$V$22:$V$31),MATCH(E155,'Leak Repair Summary'!$W$19:$AC$19)))/(INDEX('Leak Repair Summary'!$V$22:$V$31,MATCH(F155,'Leak Repair Summary'!$V$22:$V$31)+1,1)-INDEX('Leak Repair Summary'!$V$22:$V$31,MATCH(F155,'Leak Repair Summary'!$V$22:$V$31),1))*(F155-INDEX('Leak Repair Summary'!$V$22:$V$31,MATCH(F155,'Leak Repair Summary'!$V$22:$V$31),1))+INDEX('Leak Repair Summary'!$W$22:$AC$31,MATCH(F155,'Leak Repair Summary'!$V$22:$V$31),MATCH(E155,'Leak Repair Summary'!$W$19:$AC$19))))/(INDEX('Leak Repair Summary'!$W$19:$AC$19,1,MATCH(E155,'Leak Repair Summary'!$W$19:$AC$19)+1)-INDEX('Leak Repair Summary'!$W$19:$AC$19,1,MATCH(E155,'Leak Repair Summary'!$W$19:$AC$19)))*(E155-INDEX('Leak Repair Summary'!$W$19:$AC$19,1,MATCH(E155,'Leak Repair Summary'!$W$19:$AC$19)))+((INDEX('Leak Repair Summary'!$W$22:$AC$31,MATCH(F155,'Leak Repair Summary'!$V$22:$V$31)+1,MATCH(E155,'Leak Repair Summary'!$W$19:$AC$19))-INDEX('Leak Repair Summary'!$W$22:$AC$31,MATCH(F155,'Leak Repair Summary'!$V$22:$V$31),MATCH(E155,'Leak Repair Summary'!$W$19:$AC$19)))/(INDEX('Leak Repair Summary'!$V$22:$V$31,MATCH(F155,'Leak Repair Summary'!$V$22:$V$31)+1,1)-INDEX('Leak Repair Summary'!$V$22:$V$31,MATCH(F155,'Leak Repair Summary'!$V$22:$V$31),1))*(F155-INDEX('Leak Repair Summary'!$V$22:$V$31,MATCH(F155,'Leak Repair Summary'!$V$22:$V$31),1))+INDEX('Leak Repair Summary'!$W$22:$AC$31,MATCH(F155,'Leak Repair Summary'!$V$22:$V$31),MATCH(E155,'Leak Repair Summary'!$W$19:$AC$19)))," "))</f>
        <v xml:space="preserve"> </v>
      </c>
      <c r="I155" s="175"/>
      <c r="J155" s="176"/>
      <c r="K155" s="151" t="str">
        <f t="shared" si="4"/>
        <v/>
      </c>
      <c r="L155" s="181"/>
      <c r="M155" s="152" t="str">
        <f t="shared" si="5"/>
        <v/>
      </c>
      <c r="N155" s="148"/>
    </row>
    <row r="156" spans="1:14">
      <c r="A156" s="149">
        <v>154</v>
      </c>
      <c r="B156" s="166"/>
      <c r="C156" s="167"/>
      <c r="D156" s="167"/>
      <c r="E156" s="165"/>
      <c r="F156" s="165"/>
      <c r="G156" s="165"/>
      <c r="H156" s="150" t="str">
        <f>IF(AND(G156&gt;0, E156&gt;0), G156, IF(AND(E156&gt;0, F156&gt;0),(((INDEX('Leak Repair Summary'!$W$22:$AC$31,MATCH(F156,'Leak Repair Summary'!$V$22:$V$31)+1,MATCH(E156,'Leak Repair Summary'!$W$19:$AC$19)+1)-INDEX('Leak Repair Summary'!$W$22:$AC$31,MATCH(F156,'Leak Repair Summary'!$V$22:$V$31),MATCH(E156,'Leak Repair Summary'!$W$19:$AC$19)+1))/(INDEX('Leak Repair Summary'!$V$22:$V$31,MATCH(F156,'Leak Repair Summary'!$V$22:$V$31)+1,1)-INDEX('Leak Repair Summary'!$V$22:$V$31,MATCH(F156,'Leak Repair Summary'!$V$22:$V$31),1))*(F156-INDEX('Leak Repair Summary'!$V$22:$V$31,MATCH(F156,'Leak Repair Summary'!$V$22:$V$31),1))+INDEX('Leak Repair Summary'!$W$22:$AC$31,MATCH(F156,'Leak Repair Summary'!$V$22:$V$31),MATCH(E156,'Leak Repair Summary'!$W$19:$AC$19)+1))-((INDEX('Leak Repair Summary'!$W$22:$AC$31,MATCH(F156,'Leak Repair Summary'!$V$22:$V$31)+1,MATCH(E156,'Leak Repair Summary'!$W$19:$AC$19))-INDEX('Leak Repair Summary'!$W$22:$AC$31,MATCH(F156,'Leak Repair Summary'!$V$22:$V$31),MATCH(E156,'Leak Repair Summary'!$W$19:$AC$19)))/(INDEX('Leak Repair Summary'!$V$22:$V$31,MATCH(F156,'Leak Repair Summary'!$V$22:$V$31)+1,1)-INDEX('Leak Repair Summary'!$V$22:$V$31,MATCH(F156,'Leak Repair Summary'!$V$22:$V$31),1))*(F156-INDEX('Leak Repair Summary'!$V$22:$V$31,MATCH(F156,'Leak Repair Summary'!$V$22:$V$31),1))+INDEX('Leak Repair Summary'!$W$22:$AC$31,MATCH(F156,'Leak Repair Summary'!$V$22:$V$31),MATCH(E156,'Leak Repair Summary'!$W$19:$AC$19))))/(INDEX('Leak Repair Summary'!$W$19:$AC$19,1,MATCH(E156,'Leak Repair Summary'!$W$19:$AC$19)+1)-INDEX('Leak Repair Summary'!$W$19:$AC$19,1,MATCH(E156,'Leak Repair Summary'!$W$19:$AC$19)))*(E156-INDEX('Leak Repair Summary'!$W$19:$AC$19,1,MATCH(E156,'Leak Repair Summary'!$W$19:$AC$19)))+((INDEX('Leak Repair Summary'!$W$22:$AC$31,MATCH(F156,'Leak Repair Summary'!$V$22:$V$31)+1,MATCH(E156,'Leak Repair Summary'!$W$19:$AC$19))-INDEX('Leak Repair Summary'!$W$22:$AC$31,MATCH(F156,'Leak Repair Summary'!$V$22:$V$31),MATCH(E156,'Leak Repair Summary'!$W$19:$AC$19)))/(INDEX('Leak Repair Summary'!$V$22:$V$31,MATCH(F156,'Leak Repair Summary'!$V$22:$V$31)+1,1)-INDEX('Leak Repair Summary'!$V$22:$V$31,MATCH(F156,'Leak Repair Summary'!$V$22:$V$31),1))*(F156-INDEX('Leak Repair Summary'!$V$22:$V$31,MATCH(F156,'Leak Repair Summary'!$V$22:$V$31),1))+INDEX('Leak Repair Summary'!$W$22:$AC$31,MATCH(F156,'Leak Repair Summary'!$V$22:$V$31),MATCH(E156,'Leak Repair Summary'!$W$19:$AC$19)))," "))</f>
        <v xml:space="preserve"> </v>
      </c>
      <c r="I156" s="175"/>
      <c r="J156" s="176"/>
      <c r="K156" s="151" t="str">
        <f t="shared" si="4"/>
        <v/>
      </c>
      <c r="L156" s="181"/>
      <c r="M156" s="152" t="str">
        <f t="shared" si="5"/>
        <v/>
      </c>
      <c r="N156" s="148"/>
    </row>
    <row r="157" spans="1:14">
      <c r="A157" s="149">
        <v>155</v>
      </c>
      <c r="B157" s="166"/>
      <c r="C157" s="167"/>
      <c r="D157" s="167"/>
      <c r="E157" s="165"/>
      <c r="F157" s="165"/>
      <c r="G157" s="165"/>
      <c r="H157" s="150" t="str">
        <f>IF(AND(G157&gt;0, E157&gt;0), G157, IF(AND(E157&gt;0, F157&gt;0),(((INDEX('Leak Repair Summary'!$W$22:$AC$31,MATCH(F157,'Leak Repair Summary'!$V$22:$V$31)+1,MATCH(E157,'Leak Repair Summary'!$W$19:$AC$19)+1)-INDEX('Leak Repair Summary'!$W$22:$AC$31,MATCH(F157,'Leak Repair Summary'!$V$22:$V$31),MATCH(E157,'Leak Repair Summary'!$W$19:$AC$19)+1))/(INDEX('Leak Repair Summary'!$V$22:$V$31,MATCH(F157,'Leak Repair Summary'!$V$22:$V$31)+1,1)-INDEX('Leak Repair Summary'!$V$22:$V$31,MATCH(F157,'Leak Repair Summary'!$V$22:$V$31),1))*(F157-INDEX('Leak Repair Summary'!$V$22:$V$31,MATCH(F157,'Leak Repair Summary'!$V$22:$V$31),1))+INDEX('Leak Repair Summary'!$W$22:$AC$31,MATCH(F157,'Leak Repair Summary'!$V$22:$V$31),MATCH(E157,'Leak Repair Summary'!$W$19:$AC$19)+1))-((INDEX('Leak Repair Summary'!$W$22:$AC$31,MATCH(F157,'Leak Repair Summary'!$V$22:$V$31)+1,MATCH(E157,'Leak Repair Summary'!$W$19:$AC$19))-INDEX('Leak Repair Summary'!$W$22:$AC$31,MATCH(F157,'Leak Repair Summary'!$V$22:$V$31),MATCH(E157,'Leak Repair Summary'!$W$19:$AC$19)))/(INDEX('Leak Repair Summary'!$V$22:$V$31,MATCH(F157,'Leak Repair Summary'!$V$22:$V$31)+1,1)-INDEX('Leak Repair Summary'!$V$22:$V$31,MATCH(F157,'Leak Repair Summary'!$V$22:$V$31),1))*(F157-INDEX('Leak Repair Summary'!$V$22:$V$31,MATCH(F157,'Leak Repair Summary'!$V$22:$V$31),1))+INDEX('Leak Repair Summary'!$W$22:$AC$31,MATCH(F157,'Leak Repair Summary'!$V$22:$V$31),MATCH(E157,'Leak Repair Summary'!$W$19:$AC$19))))/(INDEX('Leak Repair Summary'!$W$19:$AC$19,1,MATCH(E157,'Leak Repair Summary'!$W$19:$AC$19)+1)-INDEX('Leak Repair Summary'!$W$19:$AC$19,1,MATCH(E157,'Leak Repair Summary'!$W$19:$AC$19)))*(E157-INDEX('Leak Repair Summary'!$W$19:$AC$19,1,MATCH(E157,'Leak Repair Summary'!$W$19:$AC$19)))+((INDEX('Leak Repair Summary'!$W$22:$AC$31,MATCH(F157,'Leak Repair Summary'!$V$22:$V$31)+1,MATCH(E157,'Leak Repair Summary'!$W$19:$AC$19))-INDEX('Leak Repair Summary'!$W$22:$AC$31,MATCH(F157,'Leak Repair Summary'!$V$22:$V$31),MATCH(E157,'Leak Repair Summary'!$W$19:$AC$19)))/(INDEX('Leak Repair Summary'!$V$22:$V$31,MATCH(F157,'Leak Repair Summary'!$V$22:$V$31)+1,1)-INDEX('Leak Repair Summary'!$V$22:$V$31,MATCH(F157,'Leak Repair Summary'!$V$22:$V$31),1))*(F157-INDEX('Leak Repair Summary'!$V$22:$V$31,MATCH(F157,'Leak Repair Summary'!$V$22:$V$31),1))+INDEX('Leak Repair Summary'!$W$22:$AC$31,MATCH(F157,'Leak Repair Summary'!$V$22:$V$31),MATCH(E157,'Leak Repair Summary'!$W$19:$AC$19)))," "))</f>
        <v xml:space="preserve"> </v>
      </c>
      <c r="I157" s="175"/>
      <c r="J157" s="176"/>
      <c r="K157" s="151" t="str">
        <f t="shared" si="4"/>
        <v/>
      </c>
      <c r="L157" s="181"/>
      <c r="M157" s="152" t="str">
        <f t="shared" si="5"/>
        <v/>
      </c>
      <c r="N157" s="148"/>
    </row>
    <row r="158" spans="1:14">
      <c r="A158" s="149">
        <v>156</v>
      </c>
      <c r="B158" s="166"/>
      <c r="C158" s="167"/>
      <c r="D158" s="167"/>
      <c r="E158" s="165"/>
      <c r="F158" s="165"/>
      <c r="G158" s="165"/>
      <c r="H158" s="150" t="str">
        <f>IF(AND(G158&gt;0, E158&gt;0), G158, IF(AND(E158&gt;0, F158&gt;0),(((INDEX('Leak Repair Summary'!$W$22:$AC$31,MATCH(F158,'Leak Repair Summary'!$V$22:$V$31)+1,MATCH(E158,'Leak Repair Summary'!$W$19:$AC$19)+1)-INDEX('Leak Repair Summary'!$W$22:$AC$31,MATCH(F158,'Leak Repair Summary'!$V$22:$V$31),MATCH(E158,'Leak Repair Summary'!$W$19:$AC$19)+1))/(INDEX('Leak Repair Summary'!$V$22:$V$31,MATCH(F158,'Leak Repair Summary'!$V$22:$V$31)+1,1)-INDEX('Leak Repair Summary'!$V$22:$V$31,MATCH(F158,'Leak Repair Summary'!$V$22:$V$31),1))*(F158-INDEX('Leak Repair Summary'!$V$22:$V$31,MATCH(F158,'Leak Repair Summary'!$V$22:$V$31),1))+INDEX('Leak Repair Summary'!$W$22:$AC$31,MATCH(F158,'Leak Repair Summary'!$V$22:$V$31),MATCH(E158,'Leak Repair Summary'!$W$19:$AC$19)+1))-((INDEX('Leak Repair Summary'!$W$22:$AC$31,MATCH(F158,'Leak Repair Summary'!$V$22:$V$31)+1,MATCH(E158,'Leak Repair Summary'!$W$19:$AC$19))-INDEX('Leak Repair Summary'!$W$22:$AC$31,MATCH(F158,'Leak Repair Summary'!$V$22:$V$31),MATCH(E158,'Leak Repair Summary'!$W$19:$AC$19)))/(INDEX('Leak Repair Summary'!$V$22:$V$31,MATCH(F158,'Leak Repair Summary'!$V$22:$V$31)+1,1)-INDEX('Leak Repair Summary'!$V$22:$V$31,MATCH(F158,'Leak Repair Summary'!$V$22:$V$31),1))*(F158-INDEX('Leak Repair Summary'!$V$22:$V$31,MATCH(F158,'Leak Repair Summary'!$V$22:$V$31),1))+INDEX('Leak Repair Summary'!$W$22:$AC$31,MATCH(F158,'Leak Repair Summary'!$V$22:$V$31),MATCH(E158,'Leak Repair Summary'!$W$19:$AC$19))))/(INDEX('Leak Repair Summary'!$W$19:$AC$19,1,MATCH(E158,'Leak Repair Summary'!$W$19:$AC$19)+1)-INDEX('Leak Repair Summary'!$W$19:$AC$19,1,MATCH(E158,'Leak Repair Summary'!$W$19:$AC$19)))*(E158-INDEX('Leak Repair Summary'!$W$19:$AC$19,1,MATCH(E158,'Leak Repair Summary'!$W$19:$AC$19)))+((INDEX('Leak Repair Summary'!$W$22:$AC$31,MATCH(F158,'Leak Repair Summary'!$V$22:$V$31)+1,MATCH(E158,'Leak Repair Summary'!$W$19:$AC$19))-INDEX('Leak Repair Summary'!$W$22:$AC$31,MATCH(F158,'Leak Repair Summary'!$V$22:$V$31),MATCH(E158,'Leak Repair Summary'!$W$19:$AC$19)))/(INDEX('Leak Repair Summary'!$V$22:$V$31,MATCH(F158,'Leak Repair Summary'!$V$22:$V$31)+1,1)-INDEX('Leak Repair Summary'!$V$22:$V$31,MATCH(F158,'Leak Repair Summary'!$V$22:$V$31),1))*(F158-INDEX('Leak Repair Summary'!$V$22:$V$31,MATCH(F158,'Leak Repair Summary'!$V$22:$V$31),1))+INDEX('Leak Repair Summary'!$W$22:$AC$31,MATCH(F158,'Leak Repair Summary'!$V$22:$V$31),MATCH(E158,'Leak Repair Summary'!$W$19:$AC$19)))," "))</f>
        <v xml:space="preserve"> </v>
      </c>
      <c r="I158" s="175"/>
      <c r="J158" s="176"/>
      <c r="K158" s="151" t="str">
        <f t="shared" si="4"/>
        <v/>
      </c>
      <c r="L158" s="181"/>
      <c r="M158" s="152" t="str">
        <f t="shared" si="5"/>
        <v/>
      </c>
      <c r="N158" s="148"/>
    </row>
    <row r="159" spans="1:14">
      <c r="A159" s="149">
        <v>157</v>
      </c>
      <c r="B159" s="166"/>
      <c r="C159" s="167"/>
      <c r="D159" s="167"/>
      <c r="E159" s="165"/>
      <c r="F159" s="165"/>
      <c r="G159" s="165"/>
      <c r="H159" s="150" t="str">
        <f>IF(AND(G159&gt;0, E159&gt;0), G159, IF(AND(E159&gt;0, F159&gt;0),(((INDEX('Leak Repair Summary'!$W$22:$AC$31,MATCH(F159,'Leak Repair Summary'!$V$22:$V$31)+1,MATCH(E159,'Leak Repair Summary'!$W$19:$AC$19)+1)-INDEX('Leak Repair Summary'!$W$22:$AC$31,MATCH(F159,'Leak Repair Summary'!$V$22:$V$31),MATCH(E159,'Leak Repair Summary'!$W$19:$AC$19)+1))/(INDEX('Leak Repair Summary'!$V$22:$V$31,MATCH(F159,'Leak Repair Summary'!$V$22:$V$31)+1,1)-INDEX('Leak Repair Summary'!$V$22:$V$31,MATCH(F159,'Leak Repair Summary'!$V$22:$V$31),1))*(F159-INDEX('Leak Repair Summary'!$V$22:$V$31,MATCH(F159,'Leak Repair Summary'!$V$22:$V$31),1))+INDEX('Leak Repair Summary'!$W$22:$AC$31,MATCH(F159,'Leak Repair Summary'!$V$22:$V$31),MATCH(E159,'Leak Repair Summary'!$W$19:$AC$19)+1))-((INDEX('Leak Repair Summary'!$W$22:$AC$31,MATCH(F159,'Leak Repair Summary'!$V$22:$V$31)+1,MATCH(E159,'Leak Repair Summary'!$W$19:$AC$19))-INDEX('Leak Repair Summary'!$W$22:$AC$31,MATCH(F159,'Leak Repair Summary'!$V$22:$V$31),MATCH(E159,'Leak Repair Summary'!$W$19:$AC$19)))/(INDEX('Leak Repair Summary'!$V$22:$V$31,MATCH(F159,'Leak Repair Summary'!$V$22:$V$31)+1,1)-INDEX('Leak Repair Summary'!$V$22:$V$31,MATCH(F159,'Leak Repair Summary'!$V$22:$V$31),1))*(F159-INDEX('Leak Repair Summary'!$V$22:$V$31,MATCH(F159,'Leak Repair Summary'!$V$22:$V$31),1))+INDEX('Leak Repair Summary'!$W$22:$AC$31,MATCH(F159,'Leak Repair Summary'!$V$22:$V$31),MATCH(E159,'Leak Repair Summary'!$W$19:$AC$19))))/(INDEX('Leak Repair Summary'!$W$19:$AC$19,1,MATCH(E159,'Leak Repair Summary'!$W$19:$AC$19)+1)-INDEX('Leak Repair Summary'!$W$19:$AC$19,1,MATCH(E159,'Leak Repair Summary'!$W$19:$AC$19)))*(E159-INDEX('Leak Repair Summary'!$W$19:$AC$19,1,MATCH(E159,'Leak Repair Summary'!$W$19:$AC$19)))+((INDEX('Leak Repair Summary'!$W$22:$AC$31,MATCH(F159,'Leak Repair Summary'!$V$22:$V$31)+1,MATCH(E159,'Leak Repair Summary'!$W$19:$AC$19))-INDEX('Leak Repair Summary'!$W$22:$AC$31,MATCH(F159,'Leak Repair Summary'!$V$22:$V$31),MATCH(E159,'Leak Repair Summary'!$W$19:$AC$19)))/(INDEX('Leak Repair Summary'!$V$22:$V$31,MATCH(F159,'Leak Repair Summary'!$V$22:$V$31)+1,1)-INDEX('Leak Repair Summary'!$V$22:$V$31,MATCH(F159,'Leak Repair Summary'!$V$22:$V$31),1))*(F159-INDEX('Leak Repair Summary'!$V$22:$V$31,MATCH(F159,'Leak Repair Summary'!$V$22:$V$31),1))+INDEX('Leak Repair Summary'!$W$22:$AC$31,MATCH(F159,'Leak Repair Summary'!$V$22:$V$31),MATCH(E159,'Leak Repair Summary'!$W$19:$AC$19)))," "))</f>
        <v xml:space="preserve"> </v>
      </c>
      <c r="I159" s="175"/>
      <c r="J159" s="176"/>
      <c r="K159" s="151" t="str">
        <f t="shared" si="4"/>
        <v/>
      </c>
      <c r="L159" s="181"/>
      <c r="M159" s="152" t="str">
        <f t="shared" si="5"/>
        <v/>
      </c>
      <c r="N159" s="148"/>
    </row>
    <row r="160" spans="1:14">
      <c r="A160" s="149">
        <v>158</v>
      </c>
      <c r="B160" s="166"/>
      <c r="C160" s="167"/>
      <c r="D160" s="167"/>
      <c r="E160" s="165"/>
      <c r="F160" s="165"/>
      <c r="G160" s="165"/>
      <c r="H160" s="150" t="str">
        <f>IF(AND(G160&gt;0, E160&gt;0), G160, IF(AND(E160&gt;0, F160&gt;0),(((INDEX('Leak Repair Summary'!$W$22:$AC$31,MATCH(F160,'Leak Repair Summary'!$V$22:$V$31)+1,MATCH(E160,'Leak Repair Summary'!$W$19:$AC$19)+1)-INDEX('Leak Repair Summary'!$W$22:$AC$31,MATCH(F160,'Leak Repair Summary'!$V$22:$V$31),MATCH(E160,'Leak Repair Summary'!$W$19:$AC$19)+1))/(INDEX('Leak Repair Summary'!$V$22:$V$31,MATCH(F160,'Leak Repair Summary'!$V$22:$V$31)+1,1)-INDEX('Leak Repair Summary'!$V$22:$V$31,MATCH(F160,'Leak Repair Summary'!$V$22:$V$31),1))*(F160-INDEX('Leak Repair Summary'!$V$22:$V$31,MATCH(F160,'Leak Repair Summary'!$V$22:$V$31),1))+INDEX('Leak Repair Summary'!$W$22:$AC$31,MATCH(F160,'Leak Repair Summary'!$V$22:$V$31),MATCH(E160,'Leak Repair Summary'!$W$19:$AC$19)+1))-((INDEX('Leak Repair Summary'!$W$22:$AC$31,MATCH(F160,'Leak Repair Summary'!$V$22:$V$31)+1,MATCH(E160,'Leak Repair Summary'!$W$19:$AC$19))-INDEX('Leak Repair Summary'!$W$22:$AC$31,MATCH(F160,'Leak Repair Summary'!$V$22:$V$31),MATCH(E160,'Leak Repair Summary'!$W$19:$AC$19)))/(INDEX('Leak Repair Summary'!$V$22:$V$31,MATCH(F160,'Leak Repair Summary'!$V$22:$V$31)+1,1)-INDEX('Leak Repair Summary'!$V$22:$V$31,MATCH(F160,'Leak Repair Summary'!$V$22:$V$31),1))*(F160-INDEX('Leak Repair Summary'!$V$22:$V$31,MATCH(F160,'Leak Repair Summary'!$V$22:$V$31),1))+INDEX('Leak Repair Summary'!$W$22:$AC$31,MATCH(F160,'Leak Repair Summary'!$V$22:$V$31),MATCH(E160,'Leak Repair Summary'!$W$19:$AC$19))))/(INDEX('Leak Repair Summary'!$W$19:$AC$19,1,MATCH(E160,'Leak Repair Summary'!$W$19:$AC$19)+1)-INDEX('Leak Repair Summary'!$W$19:$AC$19,1,MATCH(E160,'Leak Repair Summary'!$W$19:$AC$19)))*(E160-INDEX('Leak Repair Summary'!$W$19:$AC$19,1,MATCH(E160,'Leak Repair Summary'!$W$19:$AC$19)))+((INDEX('Leak Repair Summary'!$W$22:$AC$31,MATCH(F160,'Leak Repair Summary'!$V$22:$V$31)+1,MATCH(E160,'Leak Repair Summary'!$W$19:$AC$19))-INDEX('Leak Repair Summary'!$W$22:$AC$31,MATCH(F160,'Leak Repair Summary'!$V$22:$V$31),MATCH(E160,'Leak Repair Summary'!$W$19:$AC$19)))/(INDEX('Leak Repair Summary'!$V$22:$V$31,MATCH(F160,'Leak Repair Summary'!$V$22:$V$31)+1,1)-INDEX('Leak Repair Summary'!$V$22:$V$31,MATCH(F160,'Leak Repair Summary'!$V$22:$V$31),1))*(F160-INDEX('Leak Repair Summary'!$V$22:$V$31,MATCH(F160,'Leak Repair Summary'!$V$22:$V$31),1))+INDEX('Leak Repair Summary'!$W$22:$AC$31,MATCH(F160,'Leak Repair Summary'!$V$22:$V$31),MATCH(E160,'Leak Repair Summary'!$W$19:$AC$19)))," "))</f>
        <v xml:space="preserve"> </v>
      </c>
      <c r="I160" s="175"/>
      <c r="J160" s="176"/>
      <c r="K160" s="151" t="str">
        <f t="shared" si="4"/>
        <v/>
      </c>
      <c r="L160" s="181"/>
      <c r="M160" s="152" t="str">
        <f t="shared" si="5"/>
        <v/>
      </c>
      <c r="N160" s="148"/>
    </row>
    <row r="161" spans="1:14">
      <c r="A161" s="149">
        <v>159</v>
      </c>
      <c r="B161" s="166"/>
      <c r="C161" s="167"/>
      <c r="D161" s="167"/>
      <c r="E161" s="165"/>
      <c r="F161" s="165"/>
      <c r="G161" s="165"/>
      <c r="H161" s="150" t="str">
        <f>IF(AND(G161&gt;0, E161&gt;0), G161, IF(AND(E161&gt;0, F161&gt;0),(((INDEX('Leak Repair Summary'!$W$22:$AC$31,MATCH(F161,'Leak Repair Summary'!$V$22:$V$31)+1,MATCH(E161,'Leak Repair Summary'!$W$19:$AC$19)+1)-INDEX('Leak Repair Summary'!$W$22:$AC$31,MATCH(F161,'Leak Repair Summary'!$V$22:$V$31),MATCH(E161,'Leak Repair Summary'!$W$19:$AC$19)+1))/(INDEX('Leak Repair Summary'!$V$22:$V$31,MATCH(F161,'Leak Repair Summary'!$V$22:$V$31)+1,1)-INDEX('Leak Repair Summary'!$V$22:$V$31,MATCH(F161,'Leak Repair Summary'!$V$22:$V$31),1))*(F161-INDEX('Leak Repair Summary'!$V$22:$V$31,MATCH(F161,'Leak Repair Summary'!$V$22:$V$31),1))+INDEX('Leak Repair Summary'!$W$22:$AC$31,MATCH(F161,'Leak Repair Summary'!$V$22:$V$31),MATCH(E161,'Leak Repair Summary'!$W$19:$AC$19)+1))-((INDEX('Leak Repair Summary'!$W$22:$AC$31,MATCH(F161,'Leak Repair Summary'!$V$22:$V$31)+1,MATCH(E161,'Leak Repair Summary'!$W$19:$AC$19))-INDEX('Leak Repair Summary'!$W$22:$AC$31,MATCH(F161,'Leak Repair Summary'!$V$22:$V$31),MATCH(E161,'Leak Repair Summary'!$W$19:$AC$19)))/(INDEX('Leak Repair Summary'!$V$22:$V$31,MATCH(F161,'Leak Repair Summary'!$V$22:$V$31)+1,1)-INDEX('Leak Repair Summary'!$V$22:$V$31,MATCH(F161,'Leak Repair Summary'!$V$22:$V$31),1))*(F161-INDEX('Leak Repair Summary'!$V$22:$V$31,MATCH(F161,'Leak Repair Summary'!$V$22:$V$31),1))+INDEX('Leak Repair Summary'!$W$22:$AC$31,MATCH(F161,'Leak Repair Summary'!$V$22:$V$31),MATCH(E161,'Leak Repair Summary'!$W$19:$AC$19))))/(INDEX('Leak Repair Summary'!$W$19:$AC$19,1,MATCH(E161,'Leak Repair Summary'!$W$19:$AC$19)+1)-INDEX('Leak Repair Summary'!$W$19:$AC$19,1,MATCH(E161,'Leak Repair Summary'!$W$19:$AC$19)))*(E161-INDEX('Leak Repair Summary'!$W$19:$AC$19,1,MATCH(E161,'Leak Repair Summary'!$W$19:$AC$19)))+((INDEX('Leak Repair Summary'!$W$22:$AC$31,MATCH(F161,'Leak Repair Summary'!$V$22:$V$31)+1,MATCH(E161,'Leak Repair Summary'!$W$19:$AC$19))-INDEX('Leak Repair Summary'!$W$22:$AC$31,MATCH(F161,'Leak Repair Summary'!$V$22:$V$31),MATCH(E161,'Leak Repair Summary'!$W$19:$AC$19)))/(INDEX('Leak Repair Summary'!$V$22:$V$31,MATCH(F161,'Leak Repair Summary'!$V$22:$V$31)+1,1)-INDEX('Leak Repair Summary'!$V$22:$V$31,MATCH(F161,'Leak Repair Summary'!$V$22:$V$31),1))*(F161-INDEX('Leak Repair Summary'!$V$22:$V$31,MATCH(F161,'Leak Repair Summary'!$V$22:$V$31),1))+INDEX('Leak Repair Summary'!$W$22:$AC$31,MATCH(F161,'Leak Repair Summary'!$V$22:$V$31),MATCH(E161,'Leak Repair Summary'!$W$19:$AC$19)))," "))</f>
        <v xml:space="preserve"> </v>
      </c>
      <c r="I161" s="175"/>
      <c r="J161" s="176"/>
      <c r="K161" s="151" t="str">
        <f t="shared" si="4"/>
        <v/>
      </c>
      <c r="L161" s="181"/>
      <c r="M161" s="152" t="str">
        <f t="shared" si="5"/>
        <v/>
      </c>
      <c r="N161" s="148"/>
    </row>
    <row r="162" spans="1:14">
      <c r="A162" s="149">
        <v>160</v>
      </c>
      <c r="B162" s="166"/>
      <c r="C162" s="167"/>
      <c r="D162" s="167"/>
      <c r="E162" s="165"/>
      <c r="F162" s="165"/>
      <c r="G162" s="165"/>
      <c r="H162" s="150" t="str">
        <f>IF(AND(G162&gt;0, E162&gt;0), G162, IF(AND(E162&gt;0, F162&gt;0),(((INDEX('Leak Repair Summary'!$W$22:$AC$31,MATCH(F162,'Leak Repair Summary'!$V$22:$V$31)+1,MATCH(E162,'Leak Repair Summary'!$W$19:$AC$19)+1)-INDEX('Leak Repair Summary'!$W$22:$AC$31,MATCH(F162,'Leak Repair Summary'!$V$22:$V$31),MATCH(E162,'Leak Repair Summary'!$W$19:$AC$19)+1))/(INDEX('Leak Repair Summary'!$V$22:$V$31,MATCH(F162,'Leak Repair Summary'!$V$22:$V$31)+1,1)-INDEX('Leak Repair Summary'!$V$22:$V$31,MATCH(F162,'Leak Repair Summary'!$V$22:$V$31),1))*(F162-INDEX('Leak Repair Summary'!$V$22:$V$31,MATCH(F162,'Leak Repair Summary'!$V$22:$V$31),1))+INDEX('Leak Repair Summary'!$W$22:$AC$31,MATCH(F162,'Leak Repair Summary'!$V$22:$V$31),MATCH(E162,'Leak Repair Summary'!$W$19:$AC$19)+1))-((INDEX('Leak Repair Summary'!$W$22:$AC$31,MATCH(F162,'Leak Repair Summary'!$V$22:$V$31)+1,MATCH(E162,'Leak Repair Summary'!$W$19:$AC$19))-INDEX('Leak Repair Summary'!$W$22:$AC$31,MATCH(F162,'Leak Repair Summary'!$V$22:$V$31),MATCH(E162,'Leak Repair Summary'!$W$19:$AC$19)))/(INDEX('Leak Repair Summary'!$V$22:$V$31,MATCH(F162,'Leak Repair Summary'!$V$22:$V$31)+1,1)-INDEX('Leak Repair Summary'!$V$22:$V$31,MATCH(F162,'Leak Repair Summary'!$V$22:$V$31),1))*(F162-INDEX('Leak Repair Summary'!$V$22:$V$31,MATCH(F162,'Leak Repair Summary'!$V$22:$V$31),1))+INDEX('Leak Repair Summary'!$W$22:$AC$31,MATCH(F162,'Leak Repair Summary'!$V$22:$V$31),MATCH(E162,'Leak Repair Summary'!$W$19:$AC$19))))/(INDEX('Leak Repair Summary'!$W$19:$AC$19,1,MATCH(E162,'Leak Repair Summary'!$W$19:$AC$19)+1)-INDEX('Leak Repair Summary'!$W$19:$AC$19,1,MATCH(E162,'Leak Repair Summary'!$W$19:$AC$19)))*(E162-INDEX('Leak Repair Summary'!$W$19:$AC$19,1,MATCH(E162,'Leak Repair Summary'!$W$19:$AC$19)))+((INDEX('Leak Repair Summary'!$W$22:$AC$31,MATCH(F162,'Leak Repair Summary'!$V$22:$V$31)+1,MATCH(E162,'Leak Repair Summary'!$W$19:$AC$19))-INDEX('Leak Repair Summary'!$W$22:$AC$31,MATCH(F162,'Leak Repair Summary'!$V$22:$V$31),MATCH(E162,'Leak Repair Summary'!$W$19:$AC$19)))/(INDEX('Leak Repair Summary'!$V$22:$V$31,MATCH(F162,'Leak Repair Summary'!$V$22:$V$31)+1,1)-INDEX('Leak Repair Summary'!$V$22:$V$31,MATCH(F162,'Leak Repair Summary'!$V$22:$V$31),1))*(F162-INDEX('Leak Repair Summary'!$V$22:$V$31,MATCH(F162,'Leak Repair Summary'!$V$22:$V$31),1))+INDEX('Leak Repair Summary'!$W$22:$AC$31,MATCH(F162,'Leak Repair Summary'!$V$22:$V$31),MATCH(E162,'Leak Repair Summary'!$W$19:$AC$19)))," "))</f>
        <v xml:space="preserve"> </v>
      </c>
      <c r="I162" s="175"/>
      <c r="J162" s="176"/>
      <c r="K162" s="151" t="str">
        <f t="shared" si="4"/>
        <v/>
      </c>
      <c r="L162" s="181"/>
      <c r="M162" s="152" t="str">
        <f t="shared" si="5"/>
        <v/>
      </c>
      <c r="N162" s="148"/>
    </row>
    <row r="163" spans="1:14">
      <c r="A163" s="149">
        <v>161</v>
      </c>
      <c r="B163" s="166"/>
      <c r="C163" s="167"/>
      <c r="D163" s="167"/>
      <c r="E163" s="165"/>
      <c r="F163" s="165"/>
      <c r="G163" s="165"/>
      <c r="H163" s="150" t="str">
        <f>IF(AND(G163&gt;0, E163&gt;0), G163, IF(AND(E163&gt;0, F163&gt;0),(((INDEX('Leak Repair Summary'!$W$22:$AC$31,MATCH(F163,'Leak Repair Summary'!$V$22:$V$31)+1,MATCH(E163,'Leak Repair Summary'!$W$19:$AC$19)+1)-INDEX('Leak Repair Summary'!$W$22:$AC$31,MATCH(F163,'Leak Repair Summary'!$V$22:$V$31),MATCH(E163,'Leak Repair Summary'!$W$19:$AC$19)+1))/(INDEX('Leak Repair Summary'!$V$22:$V$31,MATCH(F163,'Leak Repair Summary'!$V$22:$V$31)+1,1)-INDEX('Leak Repair Summary'!$V$22:$V$31,MATCH(F163,'Leak Repair Summary'!$V$22:$V$31),1))*(F163-INDEX('Leak Repair Summary'!$V$22:$V$31,MATCH(F163,'Leak Repair Summary'!$V$22:$V$31),1))+INDEX('Leak Repair Summary'!$W$22:$AC$31,MATCH(F163,'Leak Repair Summary'!$V$22:$V$31),MATCH(E163,'Leak Repair Summary'!$W$19:$AC$19)+1))-((INDEX('Leak Repair Summary'!$W$22:$AC$31,MATCH(F163,'Leak Repair Summary'!$V$22:$V$31)+1,MATCH(E163,'Leak Repair Summary'!$W$19:$AC$19))-INDEX('Leak Repair Summary'!$W$22:$AC$31,MATCH(F163,'Leak Repair Summary'!$V$22:$V$31),MATCH(E163,'Leak Repair Summary'!$W$19:$AC$19)))/(INDEX('Leak Repair Summary'!$V$22:$V$31,MATCH(F163,'Leak Repair Summary'!$V$22:$V$31)+1,1)-INDEX('Leak Repair Summary'!$V$22:$V$31,MATCH(F163,'Leak Repair Summary'!$V$22:$V$31),1))*(F163-INDEX('Leak Repair Summary'!$V$22:$V$31,MATCH(F163,'Leak Repair Summary'!$V$22:$V$31),1))+INDEX('Leak Repair Summary'!$W$22:$AC$31,MATCH(F163,'Leak Repair Summary'!$V$22:$V$31),MATCH(E163,'Leak Repair Summary'!$W$19:$AC$19))))/(INDEX('Leak Repair Summary'!$W$19:$AC$19,1,MATCH(E163,'Leak Repair Summary'!$W$19:$AC$19)+1)-INDEX('Leak Repair Summary'!$W$19:$AC$19,1,MATCH(E163,'Leak Repair Summary'!$W$19:$AC$19)))*(E163-INDEX('Leak Repair Summary'!$W$19:$AC$19,1,MATCH(E163,'Leak Repair Summary'!$W$19:$AC$19)))+((INDEX('Leak Repair Summary'!$W$22:$AC$31,MATCH(F163,'Leak Repair Summary'!$V$22:$V$31)+1,MATCH(E163,'Leak Repair Summary'!$W$19:$AC$19))-INDEX('Leak Repair Summary'!$W$22:$AC$31,MATCH(F163,'Leak Repair Summary'!$V$22:$V$31),MATCH(E163,'Leak Repair Summary'!$W$19:$AC$19)))/(INDEX('Leak Repair Summary'!$V$22:$V$31,MATCH(F163,'Leak Repair Summary'!$V$22:$V$31)+1,1)-INDEX('Leak Repair Summary'!$V$22:$V$31,MATCH(F163,'Leak Repair Summary'!$V$22:$V$31),1))*(F163-INDEX('Leak Repair Summary'!$V$22:$V$31,MATCH(F163,'Leak Repair Summary'!$V$22:$V$31),1))+INDEX('Leak Repair Summary'!$W$22:$AC$31,MATCH(F163,'Leak Repair Summary'!$V$22:$V$31),MATCH(E163,'Leak Repair Summary'!$W$19:$AC$19)))," "))</f>
        <v xml:space="preserve"> </v>
      </c>
      <c r="I163" s="175"/>
      <c r="J163" s="176"/>
      <c r="K163" s="151" t="str">
        <f t="shared" si="4"/>
        <v/>
      </c>
      <c r="L163" s="181"/>
      <c r="M163" s="152" t="str">
        <f t="shared" si="5"/>
        <v/>
      </c>
      <c r="N163" s="148"/>
    </row>
    <row r="164" spans="1:14">
      <c r="A164" s="149">
        <v>162</v>
      </c>
      <c r="B164" s="166"/>
      <c r="C164" s="167"/>
      <c r="D164" s="167"/>
      <c r="E164" s="165"/>
      <c r="F164" s="165"/>
      <c r="G164" s="165"/>
      <c r="H164" s="150" t="str">
        <f>IF(AND(G164&gt;0, E164&gt;0), G164, IF(AND(E164&gt;0, F164&gt;0),(((INDEX('Leak Repair Summary'!$W$22:$AC$31,MATCH(F164,'Leak Repair Summary'!$V$22:$V$31)+1,MATCH(E164,'Leak Repair Summary'!$W$19:$AC$19)+1)-INDEX('Leak Repair Summary'!$W$22:$AC$31,MATCH(F164,'Leak Repair Summary'!$V$22:$V$31),MATCH(E164,'Leak Repair Summary'!$W$19:$AC$19)+1))/(INDEX('Leak Repair Summary'!$V$22:$V$31,MATCH(F164,'Leak Repair Summary'!$V$22:$V$31)+1,1)-INDEX('Leak Repair Summary'!$V$22:$V$31,MATCH(F164,'Leak Repair Summary'!$V$22:$V$31),1))*(F164-INDEX('Leak Repair Summary'!$V$22:$V$31,MATCH(F164,'Leak Repair Summary'!$V$22:$V$31),1))+INDEX('Leak Repair Summary'!$W$22:$AC$31,MATCH(F164,'Leak Repair Summary'!$V$22:$V$31),MATCH(E164,'Leak Repair Summary'!$W$19:$AC$19)+1))-((INDEX('Leak Repair Summary'!$W$22:$AC$31,MATCH(F164,'Leak Repair Summary'!$V$22:$V$31)+1,MATCH(E164,'Leak Repair Summary'!$W$19:$AC$19))-INDEX('Leak Repair Summary'!$W$22:$AC$31,MATCH(F164,'Leak Repair Summary'!$V$22:$V$31),MATCH(E164,'Leak Repair Summary'!$W$19:$AC$19)))/(INDEX('Leak Repair Summary'!$V$22:$V$31,MATCH(F164,'Leak Repair Summary'!$V$22:$V$31)+1,1)-INDEX('Leak Repair Summary'!$V$22:$V$31,MATCH(F164,'Leak Repair Summary'!$V$22:$V$31),1))*(F164-INDEX('Leak Repair Summary'!$V$22:$V$31,MATCH(F164,'Leak Repair Summary'!$V$22:$V$31),1))+INDEX('Leak Repair Summary'!$W$22:$AC$31,MATCH(F164,'Leak Repair Summary'!$V$22:$V$31),MATCH(E164,'Leak Repair Summary'!$W$19:$AC$19))))/(INDEX('Leak Repair Summary'!$W$19:$AC$19,1,MATCH(E164,'Leak Repair Summary'!$W$19:$AC$19)+1)-INDEX('Leak Repair Summary'!$W$19:$AC$19,1,MATCH(E164,'Leak Repair Summary'!$W$19:$AC$19)))*(E164-INDEX('Leak Repair Summary'!$W$19:$AC$19,1,MATCH(E164,'Leak Repair Summary'!$W$19:$AC$19)))+((INDEX('Leak Repair Summary'!$W$22:$AC$31,MATCH(F164,'Leak Repair Summary'!$V$22:$V$31)+1,MATCH(E164,'Leak Repair Summary'!$W$19:$AC$19))-INDEX('Leak Repair Summary'!$W$22:$AC$31,MATCH(F164,'Leak Repair Summary'!$V$22:$V$31),MATCH(E164,'Leak Repair Summary'!$W$19:$AC$19)))/(INDEX('Leak Repair Summary'!$V$22:$V$31,MATCH(F164,'Leak Repair Summary'!$V$22:$V$31)+1,1)-INDEX('Leak Repair Summary'!$V$22:$V$31,MATCH(F164,'Leak Repair Summary'!$V$22:$V$31),1))*(F164-INDEX('Leak Repair Summary'!$V$22:$V$31,MATCH(F164,'Leak Repair Summary'!$V$22:$V$31),1))+INDEX('Leak Repair Summary'!$W$22:$AC$31,MATCH(F164,'Leak Repair Summary'!$V$22:$V$31),MATCH(E164,'Leak Repair Summary'!$W$19:$AC$19)))," "))</f>
        <v xml:space="preserve"> </v>
      </c>
      <c r="I164" s="175"/>
      <c r="J164" s="176"/>
      <c r="K164" s="151" t="str">
        <f t="shared" si="4"/>
        <v/>
      </c>
      <c r="L164" s="181"/>
      <c r="M164" s="152" t="str">
        <f t="shared" si="5"/>
        <v/>
      </c>
      <c r="N164" s="148"/>
    </row>
    <row r="165" spans="1:14">
      <c r="A165" s="149">
        <v>163</v>
      </c>
      <c r="B165" s="166"/>
      <c r="C165" s="167"/>
      <c r="D165" s="167"/>
      <c r="E165" s="165"/>
      <c r="F165" s="165"/>
      <c r="G165" s="165"/>
      <c r="H165" s="150" t="str">
        <f>IF(AND(G165&gt;0, E165&gt;0), G165, IF(AND(E165&gt;0, F165&gt;0),(((INDEX('Leak Repair Summary'!$W$22:$AC$31,MATCH(F165,'Leak Repair Summary'!$V$22:$V$31)+1,MATCH(E165,'Leak Repair Summary'!$W$19:$AC$19)+1)-INDEX('Leak Repair Summary'!$W$22:$AC$31,MATCH(F165,'Leak Repair Summary'!$V$22:$V$31),MATCH(E165,'Leak Repair Summary'!$W$19:$AC$19)+1))/(INDEX('Leak Repair Summary'!$V$22:$V$31,MATCH(F165,'Leak Repair Summary'!$V$22:$V$31)+1,1)-INDEX('Leak Repair Summary'!$V$22:$V$31,MATCH(F165,'Leak Repair Summary'!$V$22:$V$31),1))*(F165-INDEX('Leak Repair Summary'!$V$22:$V$31,MATCH(F165,'Leak Repair Summary'!$V$22:$V$31),1))+INDEX('Leak Repair Summary'!$W$22:$AC$31,MATCH(F165,'Leak Repair Summary'!$V$22:$V$31),MATCH(E165,'Leak Repair Summary'!$W$19:$AC$19)+1))-((INDEX('Leak Repair Summary'!$W$22:$AC$31,MATCH(F165,'Leak Repair Summary'!$V$22:$V$31)+1,MATCH(E165,'Leak Repair Summary'!$W$19:$AC$19))-INDEX('Leak Repair Summary'!$W$22:$AC$31,MATCH(F165,'Leak Repair Summary'!$V$22:$V$31),MATCH(E165,'Leak Repair Summary'!$W$19:$AC$19)))/(INDEX('Leak Repair Summary'!$V$22:$V$31,MATCH(F165,'Leak Repair Summary'!$V$22:$V$31)+1,1)-INDEX('Leak Repair Summary'!$V$22:$V$31,MATCH(F165,'Leak Repair Summary'!$V$22:$V$31),1))*(F165-INDEX('Leak Repair Summary'!$V$22:$V$31,MATCH(F165,'Leak Repair Summary'!$V$22:$V$31),1))+INDEX('Leak Repair Summary'!$W$22:$AC$31,MATCH(F165,'Leak Repair Summary'!$V$22:$V$31),MATCH(E165,'Leak Repair Summary'!$W$19:$AC$19))))/(INDEX('Leak Repair Summary'!$W$19:$AC$19,1,MATCH(E165,'Leak Repair Summary'!$W$19:$AC$19)+1)-INDEX('Leak Repair Summary'!$W$19:$AC$19,1,MATCH(E165,'Leak Repair Summary'!$W$19:$AC$19)))*(E165-INDEX('Leak Repair Summary'!$W$19:$AC$19,1,MATCH(E165,'Leak Repair Summary'!$W$19:$AC$19)))+((INDEX('Leak Repair Summary'!$W$22:$AC$31,MATCH(F165,'Leak Repair Summary'!$V$22:$V$31)+1,MATCH(E165,'Leak Repair Summary'!$W$19:$AC$19))-INDEX('Leak Repair Summary'!$W$22:$AC$31,MATCH(F165,'Leak Repair Summary'!$V$22:$V$31),MATCH(E165,'Leak Repair Summary'!$W$19:$AC$19)))/(INDEX('Leak Repair Summary'!$V$22:$V$31,MATCH(F165,'Leak Repair Summary'!$V$22:$V$31)+1,1)-INDEX('Leak Repair Summary'!$V$22:$V$31,MATCH(F165,'Leak Repair Summary'!$V$22:$V$31),1))*(F165-INDEX('Leak Repair Summary'!$V$22:$V$31,MATCH(F165,'Leak Repair Summary'!$V$22:$V$31),1))+INDEX('Leak Repair Summary'!$W$22:$AC$31,MATCH(F165,'Leak Repair Summary'!$V$22:$V$31),MATCH(E165,'Leak Repair Summary'!$W$19:$AC$19)))," "))</f>
        <v xml:space="preserve"> </v>
      </c>
      <c r="I165" s="175"/>
      <c r="J165" s="176"/>
      <c r="K165" s="151" t="str">
        <f t="shared" si="4"/>
        <v/>
      </c>
      <c r="L165" s="181"/>
      <c r="M165" s="152" t="str">
        <f t="shared" si="5"/>
        <v/>
      </c>
      <c r="N165" s="148"/>
    </row>
    <row r="166" spans="1:14">
      <c r="A166" s="149">
        <v>164</v>
      </c>
      <c r="B166" s="166"/>
      <c r="C166" s="167"/>
      <c r="D166" s="167"/>
      <c r="E166" s="165"/>
      <c r="F166" s="165"/>
      <c r="G166" s="165"/>
      <c r="H166" s="150" t="str">
        <f>IF(AND(G166&gt;0, E166&gt;0), G166, IF(AND(E166&gt;0, F166&gt;0),(((INDEX('Leak Repair Summary'!$W$22:$AC$31,MATCH(F166,'Leak Repair Summary'!$V$22:$V$31)+1,MATCH(E166,'Leak Repair Summary'!$W$19:$AC$19)+1)-INDEX('Leak Repair Summary'!$W$22:$AC$31,MATCH(F166,'Leak Repair Summary'!$V$22:$V$31),MATCH(E166,'Leak Repair Summary'!$W$19:$AC$19)+1))/(INDEX('Leak Repair Summary'!$V$22:$V$31,MATCH(F166,'Leak Repair Summary'!$V$22:$V$31)+1,1)-INDEX('Leak Repair Summary'!$V$22:$V$31,MATCH(F166,'Leak Repair Summary'!$V$22:$V$31),1))*(F166-INDEX('Leak Repair Summary'!$V$22:$V$31,MATCH(F166,'Leak Repair Summary'!$V$22:$V$31),1))+INDEX('Leak Repair Summary'!$W$22:$AC$31,MATCH(F166,'Leak Repair Summary'!$V$22:$V$31),MATCH(E166,'Leak Repair Summary'!$W$19:$AC$19)+1))-((INDEX('Leak Repair Summary'!$W$22:$AC$31,MATCH(F166,'Leak Repair Summary'!$V$22:$V$31)+1,MATCH(E166,'Leak Repair Summary'!$W$19:$AC$19))-INDEX('Leak Repair Summary'!$W$22:$AC$31,MATCH(F166,'Leak Repair Summary'!$V$22:$V$31),MATCH(E166,'Leak Repair Summary'!$W$19:$AC$19)))/(INDEX('Leak Repair Summary'!$V$22:$V$31,MATCH(F166,'Leak Repair Summary'!$V$22:$V$31)+1,1)-INDEX('Leak Repair Summary'!$V$22:$V$31,MATCH(F166,'Leak Repair Summary'!$V$22:$V$31),1))*(F166-INDEX('Leak Repair Summary'!$V$22:$V$31,MATCH(F166,'Leak Repair Summary'!$V$22:$V$31),1))+INDEX('Leak Repair Summary'!$W$22:$AC$31,MATCH(F166,'Leak Repair Summary'!$V$22:$V$31),MATCH(E166,'Leak Repair Summary'!$W$19:$AC$19))))/(INDEX('Leak Repair Summary'!$W$19:$AC$19,1,MATCH(E166,'Leak Repair Summary'!$W$19:$AC$19)+1)-INDEX('Leak Repair Summary'!$W$19:$AC$19,1,MATCH(E166,'Leak Repair Summary'!$W$19:$AC$19)))*(E166-INDEX('Leak Repair Summary'!$W$19:$AC$19,1,MATCH(E166,'Leak Repair Summary'!$W$19:$AC$19)))+((INDEX('Leak Repair Summary'!$W$22:$AC$31,MATCH(F166,'Leak Repair Summary'!$V$22:$V$31)+1,MATCH(E166,'Leak Repair Summary'!$W$19:$AC$19))-INDEX('Leak Repair Summary'!$W$22:$AC$31,MATCH(F166,'Leak Repair Summary'!$V$22:$V$31),MATCH(E166,'Leak Repair Summary'!$W$19:$AC$19)))/(INDEX('Leak Repair Summary'!$V$22:$V$31,MATCH(F166,'Leak Repair Summary'!$V$22:$V$31)+1,1)-INDEX('Leak Repair Summary'!$V$22:$V$31,MATCH(F166,'Leak Repair Summary'!$V$22:$V$31),1))*(F166-INDEX('Leak Repair Summary'!$V$22:$V$31,MATCH(F166,'Leak Repair Summary'!$V$22:$V$31),1))+INDEX('Leak Repair Summary'!$W$22:$AC$31,MATCH(F166,'Leak Repair Summary'!$V$22:$V$31),MATCH(E166,'Leak Repair Summary'!$W$19:$AC$19)))," "))</f>
        <v xml:space="preserve"> </v>
      </c>
      <c r="I166" s="175"/>
      <c r="J166" s="176"/>
      <c r="K166" s="151" t="str">
        <f t="shared" si="4"/>
        <v/>
      </c>
      <c r="L166" s="181"/>
      <c r="M166" s="152" t="str">
        <f t="shared" si="5"/>
        <v/>
      </c>
      <c r="N166" s="148"/>
    </row>
    <row r="167" spans="1:14">
      <c r="A167" s="149">
        <v>165</v>
      </c>
      <c r="B167" s="166"/>
      <c r="C167" s="167"/>
      <c r="D167" s="167"/>
      <c r="E167" s="165"/>
      <c r="F167" s="165"/>
      <c r="G167" s="165"/>
      <c r="H167" s="150" t="str">
        <f>IF(AND(G167&gt;0, E167&gt;0), G167, IF(AND(E167&gt;0, F167&gt;0),(((INDEX('Leak Repair Summary'!$W$22:$AC$31,MATCH(F167,'Leak Repair Summary'!$V$22:$V$31)+1,MATCH(E167,'Leak Repair Summary'!$W$19:$AC$19)+1)-INDEX('Leak Repair Summary'!$W$22:$AC$31,MATCH(F167,'Leak Repair Summary'!$V$22:$V$31),MATCH(E167,'Leak Repair Summary'!$W$19:$AC$19)+1))/(INDEX('Leak Repair Summary'!$V$22:$V$31,MATCH(F167,'Leak Repair Summary'!$V$22:$V$31)+1,1)-INDEX('Leak Repair Summary'!$V$22:$V$31,MATCH(F167,'Leak Repair Summary'!$V$22:$V$31),1))*(F167-INDEX('Leak Repair Summary'!$V$22:$V$31,MATCH(F167,'Leak Repair Summary'!$V$22:$V$31),1))+INDEX('Leak Repair Summary'!$W$22:$AC$31,MATCH(F167,'Leak Repair Summary'!$V$22:$V$31),MATCH(E167,'Leak Repair Summary'!$W$19:$AC$19)+1))-((INDEX('Leak Repair Summary'!$W$22:$AC$31,MATCH(F167,'Leak Repair Summary'!$V$22:$V$31)+1,MATCH(E167,'Leak Repair Summary'!$W$19:$AC$19))-INDEX('Leak Repair Summary'!$W$22:$AC$31,MATCH(F167,'Leak Repair Summary'!$V$22:$V$31),MATCH(E167,'Leak Repair Summary'!$W$19:$AC$19)))/(INDEX('Leak Repair Summary'!$V$22:$V$31,MATCH(F167,'Leak Repair Summary'!$V$22:$V$31)+1,1)-INDEX('Leak Repair Summary'!$V$22:$V$31,MATCH(F167,'Leak Repair Summary'!$V$22:$V$31),1))*(F167-INDEX('Leak Repair Summary'!$V$22:$V$31,MATCH(F167,'Leak Repair Summary'!$V$22:$V$31),1))+INDEX('Leak Repair Summary'!$W$22:$AC$31,MATCH(F167,'Leak Repair Summary'!$V$22:$V$31),MATCH(E167,'Leak Repair Summary'!$W$19:$AC$19))))/(INDEX('Leak Repair Summary'!$W$19:$AC$19,1,MATCH(E167,'Leak Repair Summary'!$W$19:$AC$19)+1)-INDEX('Leak Repair Summary'!$W$19:$AC$19,1,MATCH(E167,'Leak Repair Summary'!$W$19:$AC$19)))*(E167-INDEX('Leak Repair Summary'!$W$19:$AC$19,1,MATCH(E167,'Leak Repair Summary'!$W$19:$AC$19)))+((INDEX('Leak Repair Summary'!$W$22:$AC$31,MATCH(F167,'Leak Repair Summary'!$V$22:$V$31)+1,MATCH(E167,'Leak Repair Summary'!$W$19:$AC$19))-INDEX('Leak Repair Summary'!$W$22:$AC$31,MATCH(F167,'Leak Repair Summary'!$V$22:$V$31),MATCH(E167,'Leak Repair Summary'!$W$19:$AC$19)))/(INDEX('Leak Repair Summary'!$V$22:$V$31,MATCH(F167,'Leak Repair Summary'!$V$22:$V$31)+1,1)-INDEX('Leak Repair Summary'!$V$22:$V$31,MATCH(F167,'Leak Repair Summary'!$V$22:$V$31),1))*(F167-INDEX('Leak Repair Summary'!$V$22:$V$31,MATCH(F167,'Leak Repair Summary'!$V$22:$V$31),1))+INDEX('Leak Repair Summary'!$W$22:$AC$31,MATCH(F167,'Leak Repair Summary'!$V$22:$V$31),MATCH(E167,'Leak Repair Summary'!$W$19:$AC$19)))," "))</f>
        <v xml:space="preserve"> </v>
      </c>
      <c r="I167" s="175"/>
      <c r="J167" s="176"/>
      <c r="K167" s="151" t="str">
        <f t="shared" si="4"/>
        <v/>
      </c>
      <c r="L167" s="181"/>
      <c r="M167" s="152" t="str">
        <f t="shared" si="5"/>
        <v/>
      </c>
      <c r="N167" s="148"/>
    </row>
    <row r="168" spans="1:14">
      <c r="A168" s="149">
        <v>166</v>
      </c>
      <c r="B168" s="166"/>
      <c r="C168" s="167"/>
      <c r="D168" s="167"/>
      <c r="E168" s="165"/>
      <c r="F168" s="165"/>
      <c r="G168" s="165"/>
      <c r="H168" s="150" t="str">
        <f>IF(AND(G168&gt;0, E168&gt;0), G168, IF(AND(E168&gt;0, F168&gt;0),(((INDEX('Leak Repair Summary'!$W$22:$AC$31,MATCH(F168,'Leak Repair Summary'!$V$22:$V$31)+1,MATCH(E168,'Leak Repair Summary'!$W$19:$AC$19)+1)-INDEX('Leak Repair Summary'!$W$22:$AC$31,MATCH(F168,'Leak Repair Summary'!$V$22:$V$31),MATCH(E168,'Leak Repair Summary'!$W$19:$AC$19)+1))/(INDEX('Leak Repair Summary'!$V$22:$V$31,MATCH(F168,'Leak Repair Summary'!$V$22:$V$31)+1,1)-INDEX('Leak Repair Summary'!$V$22:$V$31,MATCH(F168,'Leak Repair Summary'!$V$22:$V$31),1))*(F168-INDEX('Leak Repair Summary'!$V$22:$V$31,MATCH(F168,'Leak Repair Summary'!$V$22:$V$31),1))+INDEX('Leak Repair Summary'!$W$22:$AC$31,MATCH(F168,'Leak Repair Summary'!$V$22:$V$31),MATCH(E168,'Leak Repair Summary'!$W$19:$AC$19)+1))-((INDEX('Leak Repair Summary'!$W$22:$AC$31,MATCH(F168,'Leak Repair Summary'!$V$22:$V$31)+1,MATCH(E168,'Leak Repair Summary'!$W$19:$AC$19))-INDEX('Leak Repair Summary'!$W$22:$AC$31,MATCH(F168,'Leak Repair Summary'!$V$22:$V$31),MATCH(E168,'Leak Repair Summary'!$W$19:$AC$19)))/(INDEX('Leak Repair Summary'!$V$22:$V$31,MATCH(F168,'Leak Repair Summary'!$V$22:$V$31)+1,1)-INDEX('Leak Repair Summary'!$V$22:$V$31,MATCH(F168,'Leak Repair Summary'!$V$22:$V$31),1))*(F168-INDEX('Leak Repair Summary'!$V$22:$V$31,MATCH(F168,'Leak Repair Summary'!$V$22:$V$31),1))+INDEX('Leak Repair Summary'!$W$22:$AC$31,MATCH(F168,'Leak Repair Summary'!$V$22:$V$31),MATCH(E168,'Leak Repair Summary'!$W$19:$AC$19))))/(INDEX('Leak Repair Summary'!$W$19:$AC$19,1,MATCH(E168,'Leak Repair Summary'!$W$19:$AC$19)+1)-INDEX('Leak Repair Summary'!$W$19:$AC$19,1,MATCH(E168,'Leak Repair Summary'!$W$19:$AC$19)))*(E168-INDEX('Leak Repair Summary'!$W$19:$AC$19,1,MATCH(E168,'Leak Repair Summary'!$W$19:$AC$19)))+((INDEX('Leak Repair Summary'!$W$22:$AC$31,MATCH(F168,'Leak Repair Summary'!$V$22:$V$31)+1,MATCH(E168,'Leak Repair Summary'!$W$19:$AC$19))-INDEX('Leak Repair Summary'!$W$22:$AC$31,MATCH(F168,'Leak Repair Summary'!$V$22:$V$31),MATCH(E168,'Leak Repair Summary'!$W$19:$AC$19)))/(INDEX('Leak Repair Summary'!$V$22:$V$31,MATCH(F168,'Leak Repair Summary'!$V$22:$V$31)+1,1)-INDEX('Leak Repair Summary'!$V$22:$V$31,MATCH(F168,'Leak Repair Summary'!$V$22:$V$31),1))*(F168-INDEX('Leak Repair Summary'!$V$22:$V$31,MATCH(F168,'Leak Repair Summary'!$V$22:$V$31),1))+INDEX('Leak Repair Summary'!$W$22:$AC$31,MATCH(F168,'Leak Repair Summary'!$V$22:$V$31),MATCH(E168,'Leak Repair Summary'!$W$19:$AC$19)))," "))</f>
        <v xml:space="preserve"> </v>
      </c>
      <c r="I168" s="175"/>
      <c r="J168" s="176"/>
      <c r="K168" s="151" t="str">
        <f t="shared" si="4"/>
        <v/>
      </c>
      <c r="L168" s="181"/>
      <c r="M168" s="152" t="str">
        <f t="shared" si="5"/>
        <v/>
      </c>
      <c r="N168" s="148"/>
    </row>
    <row r="169" spans="1:14">
      <c r="A169" s="149">
        <v>167</v>
      </c>
      <c r="B169" s="166"/>
      <c r="C169" s="167"/>
      <c r="D169" s="167"/>
      <c r="E169" s="165"/>
      <c r="F169" s="165"/>
      <c r="G169" s="165"/>
      <c r="H169" s="150" t="str">
        <f>IF(AND(G169&gt;0, E169&gt;0), G169, IF(AND(E169&gt;0, F169&gt;0),(((INDEX('Leak Repair Summary'!$W$22:$AC$31,MATCH(F169,'Leak Repair Summary'!$V$22:$V$31)+1,MATCH(E169,'Leak Repair Summary'!$W$19:$AC$19)+1)-INDEX('Leak Repair Summary'!$W$22:$AC$31,MATCH(F169,'Leak Repair Summary'!$V$22:$V$31),MATCH(E169,'Leak Repair Summary'!$W$19:$AC$19)+1))/(INDEX('Leak Repair Summary'!$V$22:$V$31,MATCH(F169,'Leak Repair Summary'!$V$22:$V$31)+1,1)-INDEX('Leak Repair Summary'!$V$22:$V$31,MATCH(F169,'Leak Repair Summary'!$V$22:$V$31),1))*(F169-INDEX('Leak Repair Summary'!$V$22:$V$31,MATCH(F169,'Leak Repair Summary'!$V$22:$V$31),1))+INDEX('Leak Repair Summary'!$W$22:$AC$31,MATCH(F169,'Leak Repair Summary'!$V$22:$V$31),MATCH(E169,'Leak Repair Summary'!$W$19:$AC$19)+1))-((INDEX('Leak Repair Summary'!$W$22:$AC$31,MATCH(F169,'Leak Repair Summary'!$V$22:$V$31)+1,MATCH(E169,'Leak Repair Summary'!$W$19:$AC$19))-INDEX('Leak Repair Summary'!$W$22:$AC$31,MATCH(F169,'Leak Repair Summary'!$V$22:$V$31),MATCH(E169,'Leak Repair Summary'!$W$19:$AC$19)))/(INDEX('Leak Repair Summary'!$V$22:$V$31,MATCH(F169,'Leak Repair Summary'!$V$22:$V$31)+1,1)-INDEX('Leak Repair Summary'!$V$22:$V$31,MATCH(F169,'Leak Repair Summary'!$V$22:$V$31),1))*(F169-INDEX('Leak Repair Summary'!$V$22:$V$31,MATCH(F169,'Leak Repair Summary'!$V$22:$V$31),1))+INDEX('Leak Repair Summary'!$W$22:$AC$31,MATCH(F169,'Leak Repair Summary'!$V$22:$V$31),MATCH(E169,'Leak Repair Summary'!$W$19:$AC$19))))/(INDEX('Leak Repair Summary'!$W$19:$AC$19,1,MATCH(E169,'Leak Repair Summary'!$W$19:$AC$19)+1)-INDEX('Leak Repair Summary'!$W$19:$AC$19,1,MATCH(E169,'Leak Repair Summary'!$W$19:$AC$19)))*(E169-INDEX('Leak Repair Summary'!$W$19:$AC$19,1,MATCH(E169,'Leak Repair Summary'!$W$19:$AC$19)))+((INDEX('Leak Repair Summary'!$W$22:$AC$31,MATCH(F169,'Leak Repair Summary'!$V$22:$V$31)+1,MATCH(E169,'Leak Repair Summary'!$W$19:$AC$19))-INDEX('Leak Repair Summary'!$W$22:$AC$31,MATCH(F169,'Leak Repair Summary'!$V$22:$V$31),MATCH(E169,'Leak Repair Summary'!$W$19:$AC$19)))/(INDEX('Leak Repair Summary'!$V$22:$V$31,MATCH(F169,'Leak Repair Summary'!$V$22:$V$31)+1,1)-INDEX('Leak Repair Summary'!$V$22:$V$31,MATCH(F169,'Leak Repair Summary'!$V$22:$V$31),1))*(F169-INDEX('Leak Repair Summary'!$V$22:$V$31,MATCH(F169,'Leak Repair Summary'!$V$22:$V$31),1))+INDEX('Leak Repair Summary'!$W$22:$AC$31,MATCH(F169,'Leak Repair Summary'!$V$22:$V$31),MATCH(E169,'Leak Repair Summary'!$W$19:$AC$19)))," "))</f>
        <v xml:space="preserve"> </v>
      </c>
      <c r="I169" s="175"/>
      <c r="J169" s="176"/>
      <c r="K169" s="151" t="str">
        <f t="shared" si="4"/>
        <v/>
      </c>
      <c r="L169" s="181"/>
      <c r="M169" s="152" t="str">
        <f t="shared" si="5"/>
        <v/>
      </c>
      <c r="N169" s="148"/>
    </row>
    <row r="170" spans="1:14">
      <c r="A170" s="149">
        <v>168</v>
      </c>
      <c r="B170" s="166"/>
      <c r="C170" s="167"/>
      <c r="D170" s="167"/>
      <c r="E170" s="165"/>
      <c r="F170" s="165"/>
      <c r="G170" s="165"/>
      <c r="H170" s="150" t="str">
        <f>IF(AND(G170&gt;0, E170&gt;0), G170, IF(AND(E170&gt;0, F170&gt;0),(((INDEX('Leak Repair Summary'!$W$22:$AC$31,MATCH(F170,'Leak Repair Summary'!$V$22:$V$31)+1,MATCH(E170,'Leak Repair Summary'!$W$19:$AC$19)+1)-INDEX('Leak Repair Summary'!$W$22:$AC$31,MATCH(F170,'Leak Repair Summary'!$V$22:$V$31),MATCH(E170,'Leak Repair Summary'!$W$19:$AC$19)+1))/(INDEX('Leak Repair Summary'!$V$22:$V$31,MATCH(F170,'Leak Repair Summary'!$V$22:$V$31)+1,1)-INDEX('Leak Repair Summary'!$V$22:$V$31,MATCH(F170,'Leak Repair Summary'!$V$22:$V$31),1))*(F170-INDEX('Leak Repair Summary'!$V$22:$V$31,MATCH(F170,'Leak Repair Summary'!$V$22:$V$31),1))+INDEX('Leak Repair Summary'!$W$22:$AC$31,MATCH(F170,'Leak Repair Summary'!$V$22:$V$31),MATCH(E170,'Leak Repair Summary'!$W$19:$AC$19)+1))-((INDEX('Leak Repair Summary'!$W$22:$AC$31,MATCH(F170,'Leak Repair Summary'!$V$22:$V$31)+1,MATCH(E170,'Leak Repair Summary'!$W$19:$AC$19))-INDEX('Leak Repair Summary'!$W$22:$AC$31,MATCH(F170,'Leak Repair Summary'!$V$22:$V$31),MATCH(E170,'Leak Repair Summary'!$W$19:$AC$19)))/(INDEX('Leak Repair Summary'!$V$22:$V$31,MATCH(F170,'Leak Repair Summary'!$V$22:$V$31)+1,1)-INDEX('Leak Repair Summary'!$V$22:$V$31,MATCH(F170,'Leak Repair Summary'!$V$22:$V$31),1))*(F170-INDEX('Leak Repair Summary'!$V$22:$V$31,MATCH(F170,'Leak Repair Summary'!$V$22:$V$31),1))+INDEX('Leak Repair Summary'!$W$22:$AC$31,MATCH(F170,'Leak Repair Summary'!$V$22:$V$31),MATCH(E170,'Leak Repair Summary'!$W$19:$AC$19))))/(INDEX('Leak Repair Summary'!$W$19:$AC$19,1,MATCH(E170,'Leak Repair Summary'!$W$19:$AC$19)+1)-INDEX('Leak Repair Summary'!$W$19:$AC$19,1,MATCH(E170,'Leak Repair Summary'!$W$19:$AC$19)))*(E170-INDEX('Leak Repair Summary'!$W$19:$AC$19,1,MATCH(E170,'Leak Repair Summary'!$W$19:$AC$19)))+((INDEX('Leak Repair Summary'!$W$22:$AC$31,MATCH(F170,'Leak Repair Summary'!$V$22:$V$31)+1,MATCH(E170,'Leak Repair Summary'!$W$19:$AC$19))-INDEX('Leak Repair Summary'!$W$22:$AC$31,MATCH(F170,'Leak Repair Summary'!$V$22:$V$31),MATCH(E170,'Leak Repair Summary'!$W$19:$AC$19)))/(INDEX('Leak Repair Summary'!$V$22:$V$31,MATCH(F170,'Leak Repair Summary'!$V$22:$V$31)+1,1)-INDEX('Leak Repair Summary'!$V$22:$V$31,MATCH(F170,'Leak Repair Summary'!$V$22:$V$31),1))*(F170-INDEX('Leak Repair Summary'!$V$22:$V$31,MATCH(F170,'Leak Repair Summary'!$V$22:$V$31),1))+INDEX('Leak Repair Summary'!$W$22:$AC$31,MATCH(F170,'Leak Repair Summary'!$V$22:$V$31),MATCH(E170,'Leak Repair Summary'!$W$19:$AC$19)))," "))</f>
        <v xml:space="preserve"> </v>
      </c>
      <c r="I170" s="175"/>
      <c r="J170" s="176"/>
      <c r="K170" s="151" t="str">
        <f t="shared" si="4"/>
        <v/>
      </c>
      <c r="L170" s="181"/>
      <c r="M170" s="152" t="str">
        <f t="shared" si="5"/>
        <v/>
      </c>
      <c r="N170" s="148"/>
    </row>
    <row r="171" spans="1:14">
      <c r="A171" s="149">
        <v>169</v>
      </c>
      <c r="B171" s="166"/>
      <c r="C171" s="167"/>
      <c r="D171" s="167"/>
      <c r="E171" s="165"/>
      <c r="F171" s="165"/>
      <c r="G171" s="165"/>
      <c r="H171" s="150" t="str">
        <f>IF(AND(G171&gt;0, E171&gt;0), G171, IF(AND(E171&gt;0, F171&gt;0),(((INDEX('Leak Repair Summary'!$W$22:$AC$31,MATCH(F171,'Leak Repair Summary'!$V$22:$V$31)+1,MATCH(E171,'Leak Repair Summary'!$W$19:$AC$19)+1)-INDEX('Leak Repair Summary'!$W$22:$AC$31,MATCH(F171,'Leak Repair Summary'!$V$22:$V$31),MATCH(E171,'Leak Repair Summary'!$W$19:$AC$19)+1))/(INDEX('Leak Repair Summary'!$V$22:$V$31,MATCH(F171,'Leak Repair Summary'!$V$22:$V$31)+1,1)-INDEX('Leak Repair Summary'!$V$22:$V$31,MATCH(F171,'Leak Repair Summary'!$V$22:$V$31),1))*(F171-INDEX('Leak Repair Summary'!$V$22:$V$31,MATCH(F171,'Leak Repair Summary'!$V$22:$V$31),1))+INDEX('Leak Repair Summary'!$W$22:$AC$31,MATCH(F171,'Leak Repair Summary'!$V$22:$V$31),MATCH(E171,'Leak Repair Summary'!$W$19:$AC$19)+1))-((INDEX('Leak Repair Summary'!$W$22:$AC$31,MATCH(F171,'Leak Repair Summary'!$V$22:$V$31)+1,MATCH(E171,'Leak Repair Summary'!$W$19:$AC$19))-INDEX('Leak Repair Summary'!$W$22:$AC$31,MATCH(F171,'Leak Repair Summary'!$V$22:$V$31),MATCH(E171,'Leak Repair Summary'!$W$19:$AC$19)))/(INDEX('Leak Repair Summary'!$V$22:$V$31,MATCH(F171,'Leak Repair Summary'!$V$22:$V$31)+1,1)-INDEX('Leak Repair Summary'!$V$22:$V$31,MATCH(F171,'Leak Repair Summary'!$V$22:$V$31),1))*(F171-INDEX('Leak Repair Summary'!$V$22:$V$31,MATCH(F171,'Leak Repair Summary'!$V$22:$V$31),1))+INDEX('Leak Repair Summary'!$W$22:$AC$31,MATCH(F171,'Leak Repair Summary'!$V$22:$V$31),MATCH(E171,'Leak Repair Summary'!$W$19:$AC$19))))/(INDEX('Leak Repair Summary'!$W$19:$AC$19,1,MATCH(E171,'Leak Repair Summary'!$W$19:$AC$19)+1)-INDEX('Leak Repair Summary'!$W$19:$AC$19,1,MATCH(E171,'Leak Repair Summary'!$W$19:$AC$19)))*(E171-INDEX('Leak Repair Summary'!$W$19:$AC$19,1,MATCH(E171,'Leak Repair Summary'!$W$19:$AC$19)))+((INDEX('Leak Repair Summary'!$W$22:$AC$31,MATCH(F171,'Leak Repair Summary'!$V$22:$V$31)+1,MATCH(E171,'Leak Repair Summary'!$W$19:$AC$19))-INDEX('Leak Repair Summary'!$W$22:$AC$31,MATCH(F171,'Leak Repair Summary'!$V$22:$V$31),MATCH(E171,'Leak Repair Summary'!$W$19:$AC$19)))/(INDEX('Leak Repair Summary'!$V$22:$V$31,MATCH(F171,'Leak Repair Summary'!$V$22:$V$31)+1,1)-INDEX('Leak Repair Summary'!$V$22:$V$31,MATCH(F171,'Leak Repair Summary'!$V$22:$V$31),1))*(F171-INDEX('Leak Repair Summary'!$V$22:$V$31,MATCH(F171,'Leak Repair Summary'!$V$22:$V$31),1))+INDEX('Leak Repair Summary'!$W$22:$AC$31,MATCH(F171,'Leak Repair Summary'!$V$22:$V$31),MATCH(E171,'Leak Repair Summary'!$W$19:$AC$19)))," "))</f>
        <v xml:space="preserve"> </v>
      </c>
      <c r="I171" s="175"/>
      <c r="J171" s="176"/>
      <c r="K171" s="151" t="str">
        <f t="shared" si="4"/>
        <v/>
      </c>
      <c r="L171" s="181"/>
      <c r="M171" s="152" t="str">
        <f t="shared" si="5"/>
        <v/>
      </c>
      <c r="N171" s="148"/>
    </row>
    <row r="172" spans="1:14">
      <c r="A172" s="149">
        <v>170</v>
      </c>
      <c r="B172" s="166"/>
      <c r="C172" s="167"/>
      <c r="D172" s="167"/>
      <c r="E172" s="165"/>
      <c r="F172" s="165"/>
      <c r="G172" s="165"/>
      <c r="H172" s="150" t="str">
        <f>IF(AND(G172&gt;0, E172&gt;0), G172, IF(AND(E172&gt;0, F172&gt;0),(((INDEX('Leak Repair Summary'!$W$22:$AC$31,MATCH(F172,'Leak Repair Summary'!$V$22:$V$31)+1,MATCH(E172,'Leak Repair Summary'!$W$19:$AC$19)+1)-INDEX('Leak Repair Summary'!$W$22:$AC$31,MATCH(F172,'Leak Repair Summary'!$V$22:$V$31),MATCH(E172,'Leak Repair Summary'!$W$19:$AC$19)+1))/(INDEX('Leak Repair Summary'!$V$22:$V$31,MATCH(F172,'Leak Repair Summary'!$V$22:$V$31)+1,1)-INDEX('Leak Repair Summary'!$V$22:$V$31,MATCH(F172,'Leak Repair Summary'!$V$22:$V$31),1))*(F172-INDEX('Leak Repair Summary'!$V$22:$V$31,MATCH(F172,'Leak Repair Summary'!$V$22:$V$31),1))+INDEX('Leak Repair Summary'!$W$22:$AC$31,MATCH(F172,'Leak Repair Summary'!$V$22:$V$31),MATCH(E172,'Leak Repair Summary'!$W$19:$AC$19)+1))-((INDEX('Leak Repair Summary'!$W$22:$AC$31,MATCH(F172,'Leak Repair Summary'!$V$22:$V$31)+1,MATCH(E172,'Leak Repair Summary'!$W$19:$AC$19))-INDEX('Leak Repair Summary'!$W$22:$AC$31,MATCH(F172,'Leak Repair Summary'!$V$22:$V$31),MATCH(E172,'Leak Repair Summary'!$W$19:$AC$19)))/(INDEX('Leak Repair Summary'!$V$22:$V$31,MATCH(F172,'Leak Repair Summary'!$V$22:$V$31)+1,1)-INDEX('Leak Repair Summary'!$V$22:$V$31,MATCH(F172,'Leak Repair Summary'!$V$22:$V$31),1))*(F172-INDEX('Leak Repair Summary'!$V$22:$V$31,MATCH(F172,'Leak Repair Summary'!$V$22:$V$31),1))+INDEX('Leak Repair Summary'!$W$22:$AC$31,MATCH(F172,'Leak Repair Summary'!$V$22:$V$31),MATCH(E172,'Leak Repair Summary'!$W$19:$AC$19))))/(INDEX('Leak Repair Summary'!$W$19:$AC$19,1,MATCH(E172,'Leak Repair Summary'!$W$19:$AC$19)+1)-INDEX('Leak Repair Summary'!$W$19:$AC$19,1,MATCH(E172,'Leak Repair Summary'!$W$19:$AC$19)))*(E172-INDEX('Leak Repair Summary'!$W$19:$AC$19,1,MATCH(E172,'Leak Repair Summary'!$W$19:$AC$19)))+((INDEX('Leak Repair Summary'!$W$22:$AC$31,MATCH(F172,'Leak Repair Summary'!$V$22:$V$31)+1,MATCH(E172,'Leak Repair Summary'!$W$19:$AC$19))-INDEX('Leak Repair Summary'!$W$22:$AC$31,MATCH(F172,'Leak Repair Summary'!$V$22:$V$31),MATCH(E172,'Leak Repair Summary'!$W$19:$AC$19)))/(INDEX('Leak Repair Summary'!$V$22:$V$31,MATCH(F172,'Leak Repair Summary'!$V$22:$V$31)+1,1)-INDEX('Leak Repair Summary'!$V$22:$V$31,MATCH(F172,'Leak Repair Summary'!$V$22:$V$31),1))*(F172-INDEX('Leak Repair Summary'!$V$22:$V$31,MATCH(F172,'Leak Repair Summary'!$V$22:$V$31),1))+INDEX('Leak Repair Summary'!$W$22:$AC$31,MATCH(F172,'Leak Repair Summary'!$V$22:$V$31),MATCH(E172,'Leak Repair Summary'!$W$19:$AC$19)))," "))</f>
        <v xml:space="preserve"> </v>
      </c>
      <c r="I172" s="175"/>
      <c r="J172" s="176"/>
      <c r="K172" s="151" t="str">
        <f t="shared" si="4"/>
        <v/>
      </c>
      <c r="L172" s="181"/>
      <c r="M172" s="152" t="str">
        <f t="shared" si="5"/>
        <v/>
      </c>
      <c r="N172" s="148"/>
    </row>
    <row r="173" spans="1:14">
      <c r="A173" s="149">
        <v>171</v>
      </c>
      <c r="B173" s="166"/>
      <c r="C173" s="167"/>
      <c r="D173" s="167"/>
      <c r="E173" s="165"/>
      <c r="F173" s="165"/>
      <c r="G173" s="165"/>
      <c r="H173" s="150" t="str">
        <f>IF(AND(G173&gt;0, E173&gt;0), G173, IF(AND(E173&gt;0, F173&gt;0),(((INDEX('Leak Repair Summary'!$W$22:$AC$31,MATCH(F173,'Leak Repair Summary'!$V$22:$V$31)+1,MATCH(E173,'Leak Repair Summary'!$W$19:$AC$19)+1)-INDEX('Leak Repair Summary'!$W$22:$AC$31,MATCH(F173,'Leak Repair Summary'!$V$22:$V$31),MATCH(E173,'Leak Repair Summary'!$W$19:$AC$19)+1))/(INDEX('Leak Repair Summary'!$V$22:$V$31,MATCH(F173,'Leak Repair Summary'!$V$22:$V$31)+1,1)-INDEX('Leak Repair Summary'!$V$22:$V$31,MATCH(F173,'Leak Repair Summary'!$V$22:$V$31),1))*(F173-INDEX('Leak Repair Summary'!$V$22:$V$31,MATCH(F173,'Leak Repair Summary'!$V$22:$V$31),1))+INDEX('Leak Repair Summary'!$W$22:$AC$31,MATCH(F173,'Leak Repair Summary'!$V$22:$V$31),MATCH(E173,'Leak Repair Summary'!$W$19:$AC$19)+1))-((INDEX('Leak Repair Summary'!$W$22:$AC$31,MATCH(F173,'Leak Repair Summary'!$V$22:$V$31)+1,MATCH(E173,'Leak Repair Summary'!$W$19:$AC$19))-INDEX('Leak Repair Summary'!$W$22:$AC$31,MATCH(F173,'Leak Repair Summary'!$V$22:$V$31),MATCH(E173,'Leak Repair Summary'!$W$19:$AC$19)))/(INDEX('Leak Repair Summary'!$V$22:$V$31,MATCH(F173,'Leak Repair Summary'!$V$22:$V$31)+1,1)-INDEX('Leak Repair Summary'!$V$22:$V$31,MATCH(F173,'Leak Repair Summary'!$V$22:$V$31),1))*(F173-INDEX('Leak Repair Summary'!$V$22:$V$31,MATCH(F173,'Leak Repair Summary'!$V$22:$V$31),1))+INDEX('Leak Repair Summary'!$W$22:$AC$31,MATCH(F173,'Leak Repair Summary'!$V$22:$V$31),MATCH(E173,'Leak Repair Summary'!$W$19:$AC$19))))/(INDEX('Leak Repair Summary'!$W$19:$AC$19,1,MATCH(E173,'Leak Repair Summary'!$W$19:$AC$19)+1)-INDEX('Leak Repair Summary'!$W$19:$AC$19,1,MATCH(E173,'Leak Repair Summary'!$W$19:$AC$19)))*(E173-INDEX('Leak Repair Summary'!$W$19:$AC$19,1,MATCH(E173,'Leak Repair Summary'!$W$19:$AC$19)))+((INDEX('Leak Repair Summary'!$W$22:$AC$31,MATCH(F173,'Leak Repair Summary'!$V$22:$V$31)+1,MATCH(E173,'Leak Repair Summary'!$W$19:$AC$19))-INDEX('Leak Repair Summary'!$W$22:$AC$31,MATCH(F173,'Leak Repair Summary'!$V$22:$V$31),MATCH(E173,'Leak Repair Summary'!$W$19:$AC$19)))/(INDEX('Leak Repair Summary'!$V$22:$V$31,MATCH(F173,'Leak Repair Summary'!$V$22:$V$31)+1,1)-INDEX('Leak Repair Summary'!$V$22:$V$31,MATCH(F173,'Leak Repair Summary'!$V$22:$V$31),1))*(F173-INDEX('Leak Repair Summary'!$V$22:$V$31,MATCH(F173,'Leak Repair Summary'!$V$22:$V$31),1))+INDEX('Leak Repair Summary'!$W$22:$AC$31,MATCH(F173,'Leak Repair Summary'!$V$22:$V$31),MATCH(E173,'Leak Repair Summary'!$W$19:$AC$19)))," "))</f>
        <v xml:space="preserve"> </v>
      </c>
      <c r="I173" s="175"/>
      <c r="J173" s="176"/>
      <c r="K173" s="151" t="str">
        <f t="shared" si="4"/>
        <v/>
      </c>
      <c r="L173" s="181"/>
      <c r="M173" s="152" t="str">
        <f t="shared" si="5"/>
        <v/>
      </c>
      <c r="N173" s="148"/>
    </row>
    <row r="174" spans="1:14">
      <c r="A174" s="149">
        <v>172</v>
      </c>
      <c r="B174" s="166"/>
      <c r="C174" s="167"/>
      <c r="D174" s="167"/>
      <c r="E174" s="165"/>
      <c r="F174" s="165"/>
      <c r="G174" s="165"/>
      <c r="H174" s="150" t="str">
        <f>IF(AND(G174&gt;0, E174&gt;0), G174, IF(AND(E174&gt;0, F174&gt;0),(((INDEX('Leak Repair Summary'!$W$22:$AC$31,MATCH(F174,'Leak Repair Summary'!$V$22:$V$31)+1,MATCH(E174,'Leak Repair Summary'!$W$19:$AC$19)+1)-INDEX('Leak Repair Summary'!$W$22:$AC$31,MATCH(F174,'Leak Repair Summary'!$V$22:$V$31),MATCH(E174,'Leak Repair Summary'!$W$19:$AC$19)+1))/(INDEX('Leak Repair Summary'!$V$22:$V$31,MATCH(F174,'Leak Repair Summary'!$V$22:$V$31)+1,1)-INDEX('Leak Repair Summary'!$V$22:$V$31,MATCH(F174,'Leak Repair Summary'!$V$22:$V$31),1))*(F174-INDEX('Leak Repair Summary'!$V$22:$V$31,MATCH(F174,'Leak Repair Summary'!$V$22:$V$31),1))+INDEX('Leak Repair Summary'!$W$22:$AC$31,MATCH(F174,'Leak Repair Summary'!$V$22:$V$31),MATCH(E174,'Leak Repair Summary'!$W$19:$AC$19)+1))-((INDEX('Leak Repair Summary'!$W$22:$AC$31,MATCH(F174,'Leak Repair Summary'!$V$22:$V$31)+1,MATCH(E174,'Leak Repair Summary'!$W$19:$AC$19))-INDEX('Leak Repair Summary'!$W$22:$AC$31,MATCH(F174,'Leak Repair Summary'!$V$22:$V$31),MATCH(E174,'Leak Repair Summary'!$W$19:$AC$19)))/(INDEX('Leak Repair Summary'!$V$22:$V$31,MATCH(F174,'Leak Repair Summary'!$V$22:$V$31)+1,1)-INDEX('Leak Repair Summary'!$V$22:$V$31,MATCH(F174,'Leak Repair Summary'!$V$22:$V$31),1))*(F174-INDEX('Leak Repair Summary'!$V$22:$V$31,MATCH(F174,'Leak Repair Summary'!$V$22:$V$31),1))+INDEX('Leak Repair Summary'!$W$22:$AC$31,MATCH(F174,'Leak Repair Summary'!$V$22:$V$31),MATCH(E174,'Leak Repair Summary'!$W$19:$AC$19))))/(INDEX('Leak Repair Summary'!$W$19:$AC$19,1,MATCH(E174,'Leak Repair Summary'!$W$19:$AC$19)+1)-INDEX('Leak Repair Summary'!$W$19:$AC$19,1,MATCH(E174,'Leak Repair Summary'!$W$19:$AC$19)))*(E174-INDEX('Leak Repair Summary'!$W$19:$AC$19,1,MATCH(E174,'Leak Repair Summary'!$W$19:$AC$19)))+((INDEX('Leak Repair Summary'!$W$22:$AC$31,MATCH(F174,'Leak Repair Summary'!$V$22:$V$31)+1,MATCH(E174,'Leak Repair Summary'!$W$19:$AC$19))-INDEX('Leak Repair Summary'!$W$22:$AC$31,MATCH(F174,'Leak Repair Summary'!$V$22:$V$31),MATCH(E174,'Leak Repair Summary'!$W$19:$AC$19)))/(INDEX('Leak Repair Summary'!$V$22:$V$31,MATCH(F174,'Leak Repair Summary'!$V$22:$V$31)+1,1)-INDEX('Leak Repair Summary'!$V$22:$V$31,MATCH(F174,'Leak Repair Summary'!$V$22:$V$31),1))*(F174-INDEX('Leak Repair Summary'!$V$22:$V$31,MATCH(F174,'Leak Repair Summary'!$V$22:$V$31),1))+INDEX('Leak Repair Summary'!$W$22:$AC$31,MATCH(F174,'Leak Repair Summary'!$V$22:$V$31),MATCH(E174,'Leak Repair Summary'!$W$19:$AC$19)))," "))</f>
        <v xml:space="preserve"> </v>
      </c>
      <c r="I174" s="175"/>
      <c r="J174" s="176"/>
      <c r="K174" s="151" t="str">
        <f t="shared" si="4"/>
        <v/>
      </c>
      <c r="L174" s="181"/>
      <c r="M174" s="152" t="str">
        <f t="shared" si="5"/>
        <v/>
      </c>
      <c r="N174" s="148"/>
    </row>
    <row r="175" spans="1:14">
      <c r="A175" s="149">
        <v>173</v>
      </c>
      <c r="B175" s="166"/>
      <c r="C175" s="167"/>
      <c r="D175" s="167"/>
      <c r="E175" s="165"/>
      <c r="F175" s="165"/>
      <c r="G175" s="165"/>
      <c r="H175" s="150" t="str">
        <f>IF(AND(G175&gt;0, E175&gt;0), G175, IF(AND(E175&gt;0, F175&gt;0),(((INDEX('Leak Repair Summary'!$W$22:$AC$31,MATCH(F175,'Leak Repair Summary'!$V$22:$V$31)+1,MATCH(E175,'Leak Repair Summary'!$W$19:$AC$19)+1)-INDEX('Leak Repair Summary'!$W$22:$AC$31,MATCH(F175,'Leak Repair Summary'!$V$22:$V$31),MATCH(E175,'Leak Repair Summary'!$W$19:$AC$19)+1))/(INDEX('Leak Repair Summary'!$V$22:$V$31,MATCH(F175,'Leak Repair Summary'!$V$22:$V$31)+1,1)-INDEX('Leak Repair Summary'!$V$22:$V$31,MATCH(F175,'Leak Repair Summary'!$V$22:$V$31),1))*(F175-INDEX('Leak Repair Summary'!$V$22:$V$31,MATCH(F175,'Leak Repair Summary'!$V$22:$V$31),1))+INDEX('Leak Repair Summary'!$W$22:$AC$31,MATCH(F175,'Leak Repair Summary'!$V$22:$V$31),MATCH(E175,'Leak Repair Summary'!$W$19:$AC$19)+1))-((INDEX('Leak Repair Summary'!$W$22:$AC$31,MATCH(F175,'Leak Repair Summary'!$V$22:$V$31)+1,MATCH(E175,'Leak Repair Summary'!$W$19:$AC$19))-INDEX('Leak Repair Summary'!$W$22:$AC$31,MATCH(F175,'Leak Repair Summary'!$V$22:$V$31),MATCH(E175,'Leak Repair Summary'!$W$19:$AC$19)))/(INDEX('Leak Repair Summary'!$V$22:$V$31,MATCH(F175,'Leak Repair Summary'!$V$22:$V$31)+1,1)-INDEX('Leak Repair Summary'!$V$22:$V$31,MATCH(F175,'Leak Repair Summary'!$V$22:$V$31),1))*(F175-INDEX('Leak Repair Summary'!$V$22:$V$31,MATCH(F175,'Leak Repair Summary'!$V$22:$V$31),1))+INDEX('Leak Repair Summary'!$W$22:$AC$31,MATCH(F175,'Leak Repair Summary'!$V$22:$V$31),MATCH(E175,'Leak Repair Summary'!$W$19:$AC$19))))/(INDEX('Leak Repair Summary'!$W$19:$AC$19,1,MATCH(E175,'Leak Repair Summary'!$W$19:$AC$19)+1)-INDEX('Leak Repair Summary'!$W$19:$AC$19,1,MATCH(E175,'Leak Repair Summary'!$W$19:$AC$19)))*(E175-INDEX('Leak Repair Summary'!$W$19:$AC$19,1,MATCH(E175,'Leak Repair Summary'!$W$19:$AC$19)))+((INDEX('Leak Repair Summary'!$W$22:$AC$31,MATCH(F175,'Leak Repair Summary'!$V$22:$V$31)+1,MATCH(E175,'Leak Repair Summary'!$W$19:$AC$19))-INDEX('Leak Repair Summary'!$W$22:$AC$31,MATCH(F175,'Leak Repair Summary'!$V$22:$V$31),MATCH(E175,'Leak Repair Summary'!$W$19:$AC$19)))/(INDEX('Leak Repair Summary'!$V$22:$V$31,MATCH(F175,'Leak Repair Summary'!$V$22:$V$31)+1,1)-INDEX('Leak Repair Summary'!$V$22:$V$31,MATCH(F175,'Leak Repair Summary'!$V$22:$V$31),1))*(F175-INDEX('Leak Repair Summary'!$V$22:$V$31,MATCH(F175,'Leak Repair Summary'!$V$22:$V$31),1))+INDEX('Leak Repair Summary'!$W$22:$AC$31,MATCH(F175,'Leak Repair Summary'!$V$22:$V$31),MATCH(E175,'Leak Repair Summary'!$W$19:$AC$19)))," "))</f>
        <v xml:space="preserve"> </v>
      </c>
      <c r="I175" s="175"/>
      <c r="J175" s="176"/>
      <c r="K175" s="151" t="str">
        <f t="shared" si="4"/>
        <v/>
      </c>
      <c r="L175" s="181"/>
      <c r="M175" s="152" t="str">
        <f t="shared" si="5"/>
        <v/>
      </c>
      <c r="N175" s="148"/>
    </row>
    <row r="176" spans="1:14">
      <c r="A176" s="149">
        <v>174</v>
      </c>
      <c r="B176" s="166"/>
      <c r="C176" s="167"/>
      <c r="D176" s="167"/>
      <c r="E176" s="165"/>
      <c r="F176" s="165"/>
      <c r="G176" s="165"/>
      <c r="H176" s="150" t="str">
        <f>IF(AND(G176&gt;0, E176&gt;0), G176, IF(AND(E176&gt;0, F176&gt;0),(((INDEX('Leak Repair Summary'!$W$22:$AC$31,MATCH(F176,'Leak Repair Summary'!$V$22:$V$31)+1,MATCH(E176,'Leak Repair Summary'!$W$19:$AC$19)+1)-INDEX('Leak Repair Summary'!$W$22:$AC$31,MATCH(F176,'Leak Repair Summary'!$V$22:$V$31),MATCH(E176,'Leak Repair Summary'!$W$19:$AC$19)+1))/(INDEX('Leak Repair Summary'!$V$22:$V$31,MATCH(F176,'Leak Repair Summary'!$V$22:$V$31)+1,1)-INDEX('Leak Repair Summary'!$V$22:$V$31,MATCH(F176,'Leak Repair Summary'!$V$22:$V$31),1))*(F176-INDEX('Leak Repair Summary'!$V$22:$V$31,MATCH(F176,'Leak Repair Summary'!$V$22:$V$31),1))+INDEX('Leak Repair Summary'!$W$22:$AC$31,MATCH(F176,'Leak Repair Summary'!$V$22:$V$31),MATCH(E176,'Leak Repair Summary'!$W$19:$AC$19)+1))-((INDEX('Leak Repair Summary'!$W$22:$AC$31,MATCH(F176,'Leak Repair Summary'!$V$22:$V$31)+1,MATCH(E176,'Leak Repair Summary'!$W$19:$AC$19))-INDEX('Leak Repair Summary'!$W$22:$AC$31,MATCH(F176,'Leak Repair Summary'!$V$22:$V$31),MATCH(E176,'Leak Repair Summary'!$W$19:$AC$19)))/(INDEX('Leak Repair Summary'!$V$22:$V$31,MATCH(F176,'Leak Repair Summary'!$V$22:$V$31)+1,1)-INDEX('Leak Repair Summary'!$V$22:$V$31,MATCH(F176,'Leak Repair Summary'!$V$22:$V$31),1))*(F176-INDEX('Leak Repair Summary'!$V$22:$V$31,MATCH(F176,'Leak Repair Summary'!$V$22:$V$31),1))+INDEX('Leak Repair Summary'!$W$22:$AC$31,MATCH(F176,'Leak Repair Summary'!$V$22:$V$31),MATCH(E176,'Leak Repair Summary'!$W$19:$AC$19))))/(INDEX('Leak Repair Summary'!$W$19:$AC$19,1,MATCH(E176,'Leak Repair Summary'!$W$19:$AC$19)+1)-INDEX('Leak Repair Summary'!$W$19:$AC$19,1,MATCH(E176,'Leak Repair Summary'!$W$19:$AC$19)))*(E176-INDEX('Leak Repair Summary'!$W$19:$AC$19,1,MATCH(E176,'Leak Repair Summary'!$W$19:$AC$19)))+((INDEX('Leak Repair Summary'!$W$22:$AC$31,MATCH(F176,'Leak Repair Summary'!$V$22:$V$31)+1,MATCH(E176,'Leak Repair Summary'!$W$19:$AC$19))-INDEX('Leak Repair Summary'!$W$22:$AC$31,MATCH(F176,'Leak Repair Summary'!$V$22:$V$31),MATCH(E176,'Leak Repair Summary'!$W$19:$AC$19)))/(INDEX('Leak Repair Summary'!$V$22:$V$31,MATCH(F176,'Leak Repair Summary'!$V$22:$V$31)+1,1)-INDEX('Leak Repair Summary'!$V$22:$V$31,MATCH(F176,'Leak Repair Summary'!$V$22:$V$31),1))*(F176-INDEX('Leak Repair Summary'!$V$22:$V$31,MATCH(F176,'Leak Repair Summary'!$V$22:$V$31),1))+INDEX('Leak Repair Summary'!$W$22:$AC$31,MATCH(F176,'Leak Repair Summary'!$V$22:$V$31),MATCH(E176,'Leak Repair Summary'!$W$19:$AC$19)))," "))</f>
        <v xml:space="preserve"> </v>
      </c>
      <c r="I176" s="175"/>
      <c r="J176" s="176"/>
      <c r="K176" s="151" t="str">
        <f t="shared" si="4"/>
        <v/>
      </c>
      <c r="L176" s="181"/>
      <c r="M176" s="152" t="str">
        <f t="shared" si="5"/>
        <v/>
      </c>
      <c r="N176" s="148"/>
    </row>
    <row r="177" spans="1:14">
      <c r="A177" s="149">
        <v>175</v>
      </c>
      <c r="B177" s="166"/>
      <c r="C177" s="167"/>
      <c r="D177" s="167"/>
      <c r="E177" s="165"/>
      <c r="F177" s="165"/>
      <c r="G177" s="165"/>
      <c r="H177" s="150" t="str">
        <f>IF(AND(G177&gt;0, E177&gt;0), G177, IF(AND(E177&gt;0, F177&gt;0),(((INDEX('Leak Repair Summary'!$W$22:$AC$31,MATCH(F177,'Leak Repair Summary'!$V$22:$V$31)+1,MATCH(E177,'Leak Repair Summary'!$W$19:$AC$19)+1)-INDEX('Leak Repair Summary'!$W$22:$AC$31,MATCH(F177,'Leak Repair Summary'!$V$22:$V$31),MATCH(E177,'Leak Repair Summary'!$W$19:$AC$19)+1))/(INDEX('Leak Repair Summary'!$V$22:$V$31,MATCH(F177,'Leak Repair Summary'!$V$22:$V$31)+1,1)-INDEX('Leak Repair Summary'!$V$22:$V$31,MATCH(F177,'Leak Repair Summary'!$V$22:$V$31),1))*(F177-INDEX('Leak Repair Summary'!$V$22:$V$31,MATCH(F177,'Leak Repair Summary'!$V$22:$V$31),1))+INDEX('Leak Repair Summary'!$W$22:$AC$31,MATCH(F177,'Leak Repair Summary'!$V$22:$V$31),MATCH(E177,'Leak Repair Summary'!$W$19:$AC$19)+1))-((INDEX('Leak Repair Summary'!$W$22:$AC$31,MATCH(F177,'Leak Repair Summary'!$V$22:$V$31)+1,MATCH(E177,'Leak Repair Summary'!$W$19:$AC$19))-INDEX('Leak Repair Summary'!$W$22:$AC$31,MATCH(F177,'Leak Repair Summary'!$V$22:$V$31),MATCH(E177,'Leak Repair Summary'!$W$19:$AC$19)))/(INDEX('Leak Repair Summary'!$V$22:$V$31,MATCH(F177,'Leak Repair Summary'!$V$22:$V$31)+1,1)-INDEX('Leak Repair Summary'!$V$22:$V$31,MATCH(F177,'Leak Repair Summary'!$V$22:$V$31),1))*(F177-INDEX('Leak Repair Summary'!$V$22:$V$31,MATCH(F177,'Leak Repair Summary'!$V$22:$V$31),1))+INDEX('Leak Repair Summary'!$W$22:$AC$31,MATCH(F177,'Leak Repair Summary'!$V$22:$V$31),MATCH(E177,'Leak Repair Summary'!$W$19:$AC$19))))/(INDEX('Leak Repair Summary'!$W$19:$AC$19,1,MATCH(E177,'Leak Repair Summary'!$W$19:$AC$19)+1)-INDEX('Leak Repair Summary'!$W$19:$AC$19,1,MATCH(E177,'Leak Repair Summary'!$W$19:$AC$19)))*(E177-INDEX('Leak Repair Summary'!$W$19:$AC$19,1,MATCH(E177,'Leak Repair Summary'!$W$19:$AC$19)))+((INDEX('Leak Repair Summary'!$W$22:$AC$31,MATCH(F177,'Leak Repair Summary'!$V$22:$V$31)+1,MATCH(E177,'Leak Repair Summary'!$W$19:$AC$19))-INDEX('Leak Repair Summary'!$W$22:$AC$31,MATCH(F177,'Leak Repair Summary'!$V$22:$V$31),MATCH(E177,'Leak Repair Summary'!$W$19:$AC$19)))/(INDEX('Leak Repair Summary'!$V$22:$V$31,MATCH(F177,'Leak Repair Summary'!$V$22:$V$31)+1,1)-INDEX('Leak Repair Summary'!$V$22:$V$31,MATCH(F177,'Leak Repair Summary'!$V$22:$V$31),1))*(F177-INDEX('Leak Repair Summary'!$V$22:$V$31,MATCH(F177,'Leak Repair Summary'!$V$22:$V$31),1))+INDEX('Leak Repair Summary'!$W$22:$AC$31,MATCH(F177,'Leak Repair Summary'!$V$22:$V$31),MATCH(E177,'Leak Repair Summary'!$W$19:$AC$19)))," "))</f>
        <v xml:space="preserve"> </v>
      </c>
      <c r="I177" s="175"/>
      <c r="J177" s="176"/>
      <c r="K177" s="151" t="str">
        <f t="shared" si="4"/>
        <v/>
      </c>
      <c r="L177" s="181"/>
      <c r="M177" s="152" t="str">
        <f t="shared" si="5"/>
        <v/>
      </c>
      <c r="N177" s="148"/>
    </row>
    <row r="178" spans="1:14">
      <c r="A178" s="149">
        <v>176</v>
      </c>
      <c r="B178" s="166"/>
      <c r="C178" s="167"/>
      <c r="D178" s="167"/>
      <c r="E178" s="165"/>
      <c r="F178" s="165"/>
      <c r="G178" s="165"/>
      <c r="H178" s="150" t="str">
        <f>IF(AND(G178&gt;0, E178&gt;0), G178, IF(AND(E178&gt;0, F178&gt;0),(((INDEX('Leak Repair Summary'!$W$22:$AC$31,MATCH(F178,'Leak Repair Summary'!$V$22:$V$31)+1,MATCH(E178,'Leak Repair Summary'!$W$19:$AC$19)+1)-INDEX('Leak Repair Summary'!$W$22:$AC$31,MATCH(F178,'Leak Repair Summary'!$V$22:$V$31),MATCH(E178,'Leak Repair Summary'!$W$19:$AC$19)+1))/(INDEX('Leak Repair Summary'!$V$22:$V$31,MATCH(F178,'Leak Repair Summary'!$V$22:$V$31)+1,1)-INDEX('Leak Repair Summary'!$V$22:$V$31,MATCH(F178,'Leak Repair Summary'!$V$22:$V$31),1))*(F178-INDEX('Leak Repair Summary'!$V$22:$V$31,MATCH(F178,'Leak Repair Summary'!$V$22:$V$31),1))+INDEX('Leak Repair Summary'!$W$22:$AC$31,MATCH(F178,'Leak Repair Summary'!$V$22:$V$31),MATCH(E178,'Leak Repair Summary'!$W$19:$AC$19)+1))-((INDEX('Leak Repair Summary'!$W$22:$AC$31,MATCH(F178,'Leak Repair Summary'!$V$22:$V$31)+1,MATCH(E178,'Leak Repair Summary'!$W$19:$AC$19))-INDEX('Leak Repair Summary'!$W$22:$AC$31,MATCH(F178,'Leak Repair Summary'!$V$22:$V$31),MATCH(E178,'Leak Repair Summary'!$W$19:$AC$19)))/(INDEX('Leak Repair Summary'!$V$22:$V$31,MATCH(F178,'Leak Repair Summary'!$V$22:$V$31)+1,1)-INDEX('Leak Repair Summary'!$V$22:$V$31,MATCH(F178,'Leak Repair Summary'!$V$22:$V$31),1))*(F178-INDEX('Leak Repair Summary'!$V$22:$V$31,MATCH(F178,'Leak Repair Summary'!$V$22:$V$31),1))+INDEX('Leak Repair Summary'!$W$22:$AC$31,MATCH(F178,'Leak Repair Summary'!$V$22:$V$31),MATCH(E178,'Leak Repair Summary'!$W$19:$AC$19))))/(INDEX('Leak Repair Summary'!$W$19:$AC$19,1,MATCH(E178,'Leak Repair Summary'!$W$19:$AC$19)+1)-INDEX('Leak Repair Summary'!$W$19:$AC$19,1,MATCH(E178,'Leak Repair Summary'!$W$19:$AC$19)))*(E178-INDEX('Leak Repair Summary'!$W$19:$AC$19,1,MATCH(E178,'Leak Repair Summary'!$W$19:$AC$19)))+((INDEX('Leak Repair Summary'!$W$22:$AC$31,MATCH(F178,'Leak Repair Summary'!$V$22:$V$31)+1,MATCH(E178,'Leak Repair Summary'!$W$19:$AC$19))-INDEX('Leak Repair Summary'!$W$22:$AC$31,MATCH(F178,'Leak Repair Summary'!$V$22:$V$31),MATCH(E178,'Leak Repair Summary'!$W$19:$AC$19)))/(INDEX('Leak Repair Summary'!$V$22:$V$31,MATCH(F178,'Leak Repair Summary'!$V$22:$V$31)+1,1)-INDEX('Leak Repair Summary'!$V$22:$V$31,MATCH(F178,'Leak Repair Summary'!$V$22:$V$31),1))*(F178-INDEX('Leak Repair Summary'!$V$22:$V$31,MATCH(F178,'Leak Repair Summary'!$V$22:$V$31),1))+INDEX('Leak Repair Summary'!$W$22:$AC$31,MATCH(F178,'Leak Repair Summary'!$V$22:$V$31),MATCH(E178,'Leak Repair Summary'!$W$19:$AC$19)))," "))</f>
        <v xml:space="preserve"> </v>
      </c>
      <c r="I178" s="175"/>
      <c r="J178" s="176"/>
      <c r="K178" s="151" t="str">
        <f t="shared" si="4"/>
        <v/>
      </c>
      <c r="L178" s="181"/>
      <c r="M178" s="152" t="str">
        <f t="shared" si="5"/>
        <v/>
      </c>
      <c r="N178" s="148"/>
    </row>
    <row r="179" spans="1:14">
      <c r="A179" s="149">
        <v>177</v>
      </c>
      <c r="B179" s="166"/>
      <c r="C179" s="167"/>
      <c r="D179" s="167"/>
      <c r="E179" s="165"/>
      <c r="F179" s="165"/>
      <c r="G179" s="165"/>
      <c r="H179" s="150" t="str">
        <f>IF(AND(G179&gt;0, E179&gt;0), G179, IF(AND(E179&gt;0, F179&gt;0),(((INDEX('Leak Repair Summary'!$W$22:$AC$31,MATCH(F179,'Leak Repair Summary'!$V$22:$V$31)+1,MATCH(E179,'Leak Repair Summary'!$W$19:$AC$19)+1)-INDEX('Leak Repair Summary'!$W$22:$AC$31,MATCH(F179,'Leak Repair Summary'!$V$22:$V$31),MATCH(E179,'Leak Repair Summary'!$W$19:$AC$19)+1))/(INDEX('Leak Repair Summary'!$V$22:$V$31,MATCH(F179,'Leak Repair Summary'!$V$22:$V$31)+1,1)-INDEX('Leak Repair Summary'!$V$22:$V$31,MATCH(F179,'Leak Repair Summary'!$V$22:$V$31),1))*(F179-INDEX('Leak Repair Summary'!$V$22:$V$31,MATCH(F179,'Leak Repair Summary'!$V$22:$V$31),1))+INDEX('Leak Repair Summary'!$W$22:$AC$31,MATCH(F179,'Leak Repair Summary'!$V$22:$V$31),MATCH(E179,'Leak Repair Summary'!$W$19:$AC$19)+1))-((INDEX('Leak Repair Summary'!$W$22:$AC$31,MATCH(F179,'Leak Repair Summary'!$V$22:$V$31)+1,MATCH(E179,'Leak Repair Summary'!$W$19:$AC$19))-INDEX('Leak Repair Summary'!$W$22:$AC$31,MATCH(F179,'Leak Repair Summary'!$V$22:$V$31),MATCH(E179,'Leak Repair Summary'!$W$19:$AC$19)))/(INDEX('Leak Repair Summary'!$V$22:$V$31,MATCH(F179,'Leak Repair Summary'!$V$22:$V$31)+1,1)-INDEX('Leak Repair Summary'!$V$22:$V$31,MATCH(F179,'Leak Repair Summary'!$V$22:$V$31),1))*(F179-INDEX('Leak Repair Summary'!$V$22:$V$31,MATCH(F179,'Leak Repair Summary'!$V$22:$V$31),1))+INDEX('Leak Repair Summary'!$W$22:$AC$31,MATCH(F179,'Leak Repair Summary'!$V$22:$V$31),MATCH(E179,'Leak Repair Summary'!$W$19:$AC$19))))/(INDEX('Leak Repair Summary'!$W$19:$AC$19,1,MATCH(E179,'Leak Repair Summary'!$W$19:$AC$19)+1)-INDEX('Leak Repair Summary'!$W$19:$AC$19,1,MATCH(E179,'Leak Repair Summary'!$W$19:$AC$19)))*(E179-INDEX('Leak Repair Summary'!$W$19:$AC$19,1,MATCH(E179,'Leak Repair Summary'!$W$19:$AC$19)))+((INDEX('Leak Repair Summary'!$W$22:$AC$31,MATCH(F179,'Leak Repair Summary'!$V$22:$V$31)+1,MATCH(E179,'Leak Repair Summary'!$W$19:$AC$19))-INDEX('Leak Repair Summary'!$W$22:$AC$31,MATCH(F179,'Leak Repair Summary'!$V$22:$V$31),MATCH(E179,'Leak Repair Summary'!$W$19:$AC$19)))/(INDEX('Leak Repair Summary'!$V$22:$V$31,MATCH(F179,'Leak Repair Summary'!$V$22:$V$31)+1,1)-INDEX('Leak Repair Summary'!$V$22:$V$31,MATCH(F179,'Leak Repair Summary'!$V$22:$V$31),1))*(F179-INDEX('Leak Repair Summary'!$V$22:$V$31,MATCH(F179,'Leak Repair Summary'!$V$22:$V$31),1))+INDEX('Leak Repair Summary'!$W$22:$AC$31,MATCH(F179,'Leak Repair Summary'!$V$22:$V$31),MATCH(E179,'Leak Repair Summary'!$W$19:$AC$19)))," "))</f>
        <v xml:space="preserve"> </v>
      </c>
      <c r="I179" s="175"/>
      <c r="J179" s="176"/>
      <c r="K179" s="151" t="str">
        <f t="shared" si="4"/>
        <v/>
      </c>
      <c r="L179" s="181"/>
      <c r="M179" s="152" t="str">
        <f t="shared" si="5"/>
        <v/>
      </c>
      <c r="N179" s="148"/>
    </row>
    <row r="180" spans="1:14">
      <c r="A180" s="149">
        <v>178</v>
      </c>
      <c r="B180" s="166"/>
      <c r="C180" s="167"/>
      <c r="D180" s="167"/>
      <c r="E180" s="165"/>
      <c r="F180" s="165"/>
      <c r="G180" s="165"/>
      <c r="H180" s="150" t="str">
        <f>IF(AND(G180&gt;0, E180&gt;0), G180, IF(AND(E180&gt;0, F180&gt;0),(((INDEX('Leak Repair Summary'!$W$22:$AC$31,MATCH(F180,'Leak Repair Summary'!$V$22:$V$31)+1,MATCH(E180,'Leak Repair Summary'!$W$19:$AC$19)+1)-INDEX('Leak Repair Summary'!$W$22:$AC$31,MATCH(F180,'Leak Repair Summary'!$V$22:$V$31),MATCH(E180,'Leak Repair Summary'!$W$19:$AC$19)+1))/(INDEX('Leak Repair Summary'!$V$22:$V$31,MATCH(F180,'Leak Repair Summary'!$V$22:$V$31)+1,1)-INDEX('Leak Repair Summary'!$V$22:$V$31,MATCH(F180,'Leak Repair Summary'!$V$22:$V$31),1))*(F180-INDEX('Leak Repair Summary'!$V$22:$V$31,MATCH(F180,'Leak Repair Summary'!$V$22:$V$31),1))+INDEX('Leak Repair Summary'!$W$22:$AC$31,MATCH(F180,'Leak Repair Summary'!$V$22:$V$31),MATCH(E180,'Leak Repair Summary'!$W$19:$AC$19)+1))-((INDEX('Leak Repair Summary'!$W$22:$AC$31,MATCH(F180,'Leak Repair Summary'!$V$22:$V$31)+1,MATCH(E180,'Leak Repair Summary'!$W$19:$AC$19))-INDEX('Leak Repair Summary'!$W$22:$AC$31,MATCH(F180,'Leak Repair Summary'!$V$22:$V$31),MATCH(E180,'Leak Repair Summary'!$W$19:$AC$19)))/(INDEX('Leak Repair Summary'!$V$22:$V$31,MATCH(F180,'Leak Repair Summary'!$V$22:$V$31)+1,1)-INDEX('Leak Repair Summary'!$V$22:$V$31,MATCH(F180,'Leak Repair Summary'!$V$22:$V$31),1))*(F180-INDEX('Leak Repair Summary'!$V$22:$V$31,MATCH(F180,'Leak Repair Summary'!$V$22:$V$31),1))+INDEX('Leak Repair Summary'!$W$22:$AC$31,MATCH(F180,'Leak Repair Summary'!$V$22:$V$31),MATCH(E180,'Leak Repair Summary'!$W$19:$AC$19))))/(INDEX('Leak Repair Summary'!$W$19:$AC$19,1,MATCH(E180,'Leak Repair Summary'!$W$19:$AC$19)+1)-INDEX('Leak Repair Summary'!$W$19:$AC$19,1,MATCH(E180,'Leak Repair Summary'!$W$19:$AC$19)))*(E180-INDEX('Leak Repair Summary'!$W$19:$AC$19,1,MATCH(E180,'Leak Repair Summary'!$W$19:$AC$19)))+((INDEX('Leak Repair Summary'!$W$22:$AC$31,MATCH(F180,'Leak Repair Summary'!$V$22:$V$31)+1,MATCH(E180,'Leak Repair Summary'!$W$19:$AC$19))-INDEX('Leak Repair Summary'!$W$22:$AC$31,MATCH(F180,'Leak Repair Summary'!$V$22:$V$31),MATCH(E180,'Leak Repair Summary'!$W$19:$AC$19)))/(INDEX('Leak Repair Summary'!$V$22:$V$31,MATCH(F180,'Leak Repair Summary'!$V$22:$V$31)+1,1)-INDEX('Leak Repair Summary'!$V$22:$V$31,MATCH(F180,'Leak Repair Summary'!$V$22:$V$31),1))*(F180-INDEX('Leak Repair Summary'!$V$22:$V$31,MATCH(F180,'Leak Repair Summary'!$V$22:$V$31),1))+INDEX('Leak Repair Summary'!$W$22:$AC$31,MATCH(F180,'Leak Repair Summary'!$V$22:$V$31),MATCH(E180,'Leak Repair Summary'!$W$19:$AC$19)))," "))</f>
        <v xml:space="preserve"> </v>
      </c>
      <c r="I180" s="175"/>
      <c r="J180" s="176"/>
      <c r="K180" s="151" t="str">
        <f t="shared" si="4"/>
        <v/>
      </c>
      <c r="L180" s="181"/>
      <c r="M180" s="152" t="str">
        <f t="shared" si="5"/>
        <v/>
      </c>
      <c r="N180" s="148"/>
    </row>
    <row r="181" spans="1:14">
      <c r="A181" s="149">
        <v>179</v>
      </c>
      <c r="B181" s="166"/>
      <c r="C181" s="167"/>
      <c r="D181" s="167"/>
      <c r="E181" s="165"/>
      <c r="F181" s="165"/>
      <c r="G181" s="165"/>
      <c r="H181" s="150" t="str">
        <f>IF(AND(G181&gt;0, E181&gt;0), G181, IF(AND(E181&gt;0, F181&gt;0),(((INDEX('Leak Repair Summary'!$W$22:$AC$31,MATCH(F181,'Leak Repair Summary'!$V$22:$V$31)+1,MATCH(E181,'Leak Repair Summary'!$W$19:$AC$19)+1)-INDEX('Leak Repair Summary'!$W$22:$AC$31,MATCH(F181,'Leak Repair Summary'!$V$22:$V$31),MATCH(E181,'Leak Repair Summary'!$W$19:$AC$19)+1))/(INDEX('Leak Repair Summary'!$V$22:$V$31,MATCH(F181,'Leak Repair Summary'!$V$22:$V$31)+1,1)-INDEX('Leak Repair Summary'!$V$22:$V$31,MATCH(F181,'Leak Repair Summary'!$V$22:$V$31),1))*(F181-INDEX('Leak Repair Summary'!$V$22:$V$31,MATCH(F181,'Leak Repair Summary'!$V$22:$V$31),1))+INDEX('Leak Repair Summary'!$W$22:$AC$31,MATCH(F181,'Leak Repair Summary'!$V$22:$V$31),MATCH(E181,'Leak Repair Summary'!$W$19:$AC$19)+1))-((INDEX('Leak Repair Summary'!$W$22:$AC$31,MATCH(F181,'Leak Repair Summary'!$V$22:$V$31)+1,MATCH(E181,'Leak Repair Summary'!$W$19:$AC$19))-INDEX('Leak Repair Summary'!$W$22:$AC$31,MATCH(F181,'Leak Repair Summary'!$V$22:$V$31),MATCH(E181,'Leak Repair Summary'!$W$19:$AC$19)))/(INDEX('Leak Repair Summary'!$V$22:$V$31,MATCH(F181,'Leak Repair Summary'!$V$22:$V$31)+1,1)-INDEX('Leak Repair Summary'!$V$22:$V$31,MATCH(F181,'Leak Repair Summary'!$V$22:$V$31),1))*(F181-INDEX('Leak Repair Summary'!$V$22:$V$31,MATCH(F181,'Leak Repair Summary'!$V$22:$V$31),1))+INDEX('Leak Repair Summary'!$W$22:$AC$31,MATCH(F181,'Leak Repair Summary'!$V$22:$V$31),MATCH(E181,'Leak Repair Summary'!$W$19:$AC$19))))/(INDEX('Leak Repair Summary'!$W$19:$AC$19,1,MATCH(E181,'Leak Repair Summary'!$W$19:$AC$19)+1)-INDEX('Leak Repair Summary'!$W$19:$AC$19,1,MATCH(E181,'Leak Repair Summary'!$W$19:$AC$19)))*(E181-INDEX('Leak Repair Summary'!$W$19:$AC$19,1,MATCH(E181,'Leak Repair Summary'!$W$19:$AC$19)))+((INDEX('Leak Repair Summary'!$W$22:$AC$31,MATCH(F181,'Leak Repair Summary'!$V$22:$V$31)+1,MATCH(E181,'Leak Repair Summary'!$W$19:$AC$19))-INDEX('Leak Repair Summary'!$W$22:$AC$31,MATCH(F181,'Leak Repair Summary'!$V$22:$V$31),MATCH(E181,'Leak Repair Summary'!$W$19:$AC$19)))/(INDEX('Leak Repair Summary'!$V$22:$V$31,MATCH(F181,'Leak Repair Summary'!$V$22:$V$31)+1,1)-INDEX('Leak Repair Summary'!$V$22:$V$31,MATCH(F181,'Leak Repair Summary'!$V$22:$V$31),1))*(F181-INDEX('Leak Repair Summary'!$V$22:$V$31,MATCH(F181,'Leak Repair Summary'!$V$22:$V$31),1))+INDEX('Leak Repair Summary'!$W$22:$AC$31,MATCH(F181,'Leak Repair Summary'!$V$22:$V$31),MATCH(E181,'Leak Repair Summary'!$W$19:$AC$19)))," "))</f>
        <v xml:space="preserve"> </v>
      </c>
      <c r="I181" s="175"/>
      <c r="J181" s="176"/>
      <c r="K181" s="151" t="str">
        <f t="shared" si="4"/>
        <v/>
      </c>
      <c r="L181" s="181"/>
      <c r="M181" s="152" t="str">
        <f t="shared" si="5"/>
        <v/>
      </c>
      <c r="N181" s="148"/>
    </row>
    <row r="182" spans="1:14">
      <c r="A182" s="149">
        <v>180</v>
      </c>
      <c r="B182" s="166"/>
      <c r="C182" s="167"/>
      <c r="D182" s="167"/>
      <c r="E182" s="165"/>
      <c r="F182" s="165"/>
      <c r="G182" s="165"/>
      <c r="H182" s="150" t="str">
        <f>IF(AND(G182&gt;0, E182&gt;0), G182, IF(AND(E182&gt;0, F182&gt;0),(((INDEX('Leak Repair Summary'!$W$22:$AC$31,MATCH(F182,'Leak Repair Summary'!$V$22:$V$31)+1,MATCH(E182,'Leak Repair Summary'!$W$19:$AC$19)+1)-INDEX('Leak Repair Summary'!$W$22:$AC$31,MATCH(F182,'Leak Repair Summary'!$V$22:$V$31),MATCH(E182,'Leak Repair Summary'!$W$19:$AC$19)+1))/(INDEX('Leak Repair Summary'!$V$22:$V$31,MATCH(F182,'Leak Repair Summary'!$V$22:$V$31)+1,1)-INDEX('Leak Repair Summary'!$V$22:$V$31,MATCH(F182,'Leak Repair Summary'!$V$22:$V$31),1))*(F182-INDEX('Leak Repair Summary'!$V$22:$V$31,MATCH(F182,'Leak Repair Summary'!$V$22:$V$31),1))+INDEX('Leak Repair Summary'!$W$22:$AC$31,MATCH(F182,'Leak Repair Summary'!$V$22:$V$31),MATCH(E182,'Leak Repair Summary'!$W$19:$AC$19)+1))-((INDEX('Leak Repair Summary'!$W$22:$AC$31,MATCH(F182,'Leak Repair Summary'!$V$22:$V$31)+1,MATCH(E182,'Leak Repair Summary'!$W$19:$AC$19))-INDEX('Leak Repair Summary'!$W$22:$AC$31,MATCH(F182,'Leak Repair Summary'!$V$22:$V$31),MATCH(E182,'Leak Repair Summary'!$W$19:$AC$19)))/(INDEX('Leak Repair Summary'!$V$22:$V$31,MATCH(F182,'Leak Repair Summary'!$V$22:$V$31)+1,1)-INDEX('Leak Repair Summary'!$V$22:$V$31,MATCH(F182,'Leak Repair Summary'!$V$22:$V$31),1))*(F182-INDEX('Leak Repair Summary'!$V$22:$V$31,MATCH(F182,'Leak Repair Summary'!$V$22:$V$31),1))+INDEX('Leak Repair Summary'!$W$22:$AC$31,MATCH(F182,'Leak Repair Summary'!$V$22:$V$31),MATCH(E182,'Leak Repair Summary'!$W$19:$AC$19))))/(INDEX('Leak Repair Summary'!$W$19:$AC$19,1,MATCH(E182,'Leak Repair Summary'!$W$19:$AC$19)+1)-INDEX('Leak Repair Summary'!$W$19:$AC$19,1,MATCH(E182,'Leak Repair Summary'!$W$19:$AC$19)))*(E182-INDEX('Leak Repair Summary'!$W$19:$AC$19,1,MATCH(E182,'Leak Repair Summary'!$W$19:$AC$19)))+((INDEX('Leak Repair Summary'!$W$22:$AC$31,MATCH(F182,'Leak Repair Summary'!$V$22:$V$31)+1,MATCH(E182,'Leak Repair Summary'!$W$19:$AC$19))-INDEX('Leak Repair Summary'!$W$22:$AC$31,MATCH(F182,'Leak Repair Summary'!$V$22:$V$31),MATCH(E182,'Leak Repair Summary'!$W$19:$AC$19)))/(INDEX('Leak Repair Summary'!$V$22:$V$31,MATCH(F182,'Leak Repair Summary'!$V$22:$V$31)+1,1)-INDEX('Leak Repair Summary'!$V$22:$V$31,MATCH(F182,'Leak Repair Summary'!$V$22:$V$31),1))*(F182-INDEX('Leak Repair Summary'!$V$22:$V$31,MATCH(F182,'Leak Repair Summary'!$V$22:$V$31),1))+INDEX('Leak Repair Summary'!$W$22:$AC$31,MATCH(F182,'Leak Repair Summary'!$V$22:$V$31),MATCH(E182,'Leak Repair Summary'!$W$19:$AC$19)))," "))</f>
        <v xml:space="preserve"> </v>
      </c>
      <c r="I182" s="175"/>
      <c r="J182" s="176"/>
      <c r="K182" s="151" t="str">
        <f t="shared" si="4"/>
        <v/>
      </c>
      <c r="L182" s="181"/>
      <c r="M182" s="152" t="str">
        <f t="shared" si="5"/>
        <v/>
      </c>
      <c r="N182" s="148"/>
    </row>
    <row r="183" spans="1:14">
      <c r="A183" s="149">
        <v>181</v>
      </c>
      <c r="B183" s="166"/>
      <c r="C183" s="167"/>
      <c r="D183" s="167"/>
      <c r="E183" s="165"/>
      <c r="F183" s="165"/>
      <c r="G183" s="165"/>
      <c r="H183" s="150" t="str">
        <f>IF(AND(G183&gt;0, E183&gt;0), G183, IF(AND(E183&gt;0, F183&gt;0),(((INDEX('Leak Repair Summary'!$W$22:$AC$31,MATCH(F183,'Leak Repair Summary'!$V$22:$V$31)+1,MATCH(E183,'Leak Repair Summary'!$W$19:$AC$19)+1)-INDEX('Leak Repair Summary'!$W$22:$AC$31,MATCH(F183,'Leak Repair Summary'!$V$22:$V$31),MATCH(E183,'Leak Repair Summary'!$W$19:$AC$19)+1))/(INDEX('Leak Repair Summary'!$V$22:$V$31,MATCH(F183,'Leak Repair Summary'!$V$22:$V$31)+1,1)-INDEX('Leak Repair Summary'!$V$22:$V$31,MATCH(F183,'Leak Repair Summary'!$V$22:$V$31),1))*(F183-INDEX('Leak Repair Summary'!$V$22:$V$31,MATCH(F183,'Leak Repair Summary'!$V$22:$V$31),1))+INDEX('Leak Repair Summary'!$W$22:$AC$31,MATCH(F183,'Leak Repair Summary'!$V$22:$V$31),MATCH(E183,'Leak Repair Summary'!$W$19:$AC$19)+1))-((INDEX('Leak Repair Summary'!$W$22:$AC$31,MATCH(F183,'Leak Repair Summary'!$V$22:$V$31)+1,MATCH(E183,'Leak Repair Summary'!$W$19:$AC$19))-INDEX('Leak Repair Summary'!$W$22:$AC$31,MATCH(F183,'Leak Repair Summary'!$V$22:$V$31),MATCH(E183,'Leak Repair Summary'!$W$19:$AC$19)))/(INDEX('Leak Repair Summary'!$V$22:$V$31,MATCH(F183,'Leak Repair Summary'!$V$22:$V$31)+1,1)-INDEX('Leak Repair Summary'!$V$22:$V$31,MATCH(F183,'Leak Repair Summary'!$V$22:$V$31),1))*(F183-INDEX('Leak Repair Summary'!$V$22:$V$31,MATCH(F183,'Leak Repair Summary'!$V$22:$V$31),1))+INDEX('Leak Repair Summary'!$W$22:$AC$31,MATCH(F183,'Leak Repair Summary'!$V$22:$V$31),MATCH(E183,'Leak Repair Summary'!$W$19:$AC$19))))/(INDEX('Leak Repair Summary'!$W$19:$AC$19,1,MATCH(E183,'Leak Repair Summary'!$W$19:$AC$19)+1)-INDEX('Leak Repair Summary'!$W$19:$AC$19,1,MATCH(E183,'Leak Repair Summary'!$W$19:$AC$19)))*(E183-INDEX('Leak Repair Summary'!$W$19:$AC$19,1,MATCH(E183,'Leak Repair Summary'!$W$19:$AC$19)))+((INDEX('Leak Repair Summary'!$W$22:$AC$31,MATCH(F183,'Leak Repair Summary'!$V$22:$V$31)+1,MATCH(E183,'Leak Repair Summary'!$W$19:$AC$19))-INDEX('Leak Repair Summary'!$W$22:$AC$31,MATCH(F183,'Leak Repair Summary'!$V$22:$V$31),MATCH(E183,'Leak Repair Summary'!$W$19:$AC$19)))/(INDEX('Leak Repair Summary'!$V$22:$V$31,MATCH(F183,'Leak Repair Summary'!$V$22:$V$31)+1,1)-INDEX('Leak Repair Summary'!$V$22:$V$31,MATCH(F183,'Leak Repair Summary'!$V$22:$V$31),1))*(F183-INDEX('Leak Repair Summary'!$V$22:$V$31,MATCH(F183,'Leak Repair Summary'!$V$22:$V$31),1))+INDEX('Leak Repair Summary'!$W$22:$AC$31,MATCH(F183,'Leak Repair Summary'!$V$22:$V$31),MATCH(E183,'Leak Repair Summary'!$W$19:$AC$19)))," "))</f>
        <v xml:space="preserve"> </v>
      </c>
      <c r="I183" s="173"/>
      <c r="J183" s="174"/>
      <c r="K183" s="151" t="str">
        <f t="shared" si="4"/>
        <v/>
      </c>
      <c r="L183" s="180"/>
      <c r="M183" s="152" t="str">
        <f t="shared" si="5"/>
        <v/>
      </c>
      <c r="N183" s="148"/>
    </row>
    <row r="184" spans="1:14">
      <c r="A184" s="149">
        <v>182</v>
      </c>
      <c r="B184" s="166"/>
      <c r="C184" s="167"/>
      <c r="D184" s="167"/>
      <c r="E184" s="165"/>
      <c r="F184" s="165"/>
      <c r="G184" s="165"/>
      <c r="H184" s="150" t="str">
        <f>IF(AND(G184&gt;0, E184&gt;0), G184, IF(AND(E184&gt;0, F184&gt;0),(((INDEX('Leak Repair Summary'!$W$22:$AC$31,MATCH(F184,'Leak Repair Summary'!$V$22:$V$31)+1,MATCH(E184,'Leak Repair Summary'!$W$19:$AC$19)+1)-INDEX('Leak Repair Summary'!$W$22:$AC$31,MATCH(F184,'Leak Repair Summary'!$V$22:$V$31),MATCH(E184,'Leak Repair Summary'!$W$19:$AC$19)+1))/(INDEX('Leak Repair Summary'!$V$22:$V$31,MATCH(F184,'Leak Repair Summary'!$V$22:$V$31)+1,1)-INDEX('Leak Repair Summary'!$V$22:$V$31,MATCH(F184,'Leak Repair Summary'!$V$22:$V$31),1))*(F184-INDEX('Leak Repair Summary'!$V$22:$V$31,MATCH(F184,'Leak Repair Summary'!$V$22:$V$31),1))+INDEX('Leak Repair Summary'!$W$22:$AC$31,MATCH(F184,'Leak Repair Summary'!$V$22:$V$31),MATCH(E184,'Leak Repair Summary'!$W$19:$AC$19)+1))-((INDEX('Leak Repair Summary'!$W$22:$AC$31,MATCH(F184,'Leak Repair Summary'!$V$22:$V$31)+1,MATCH(E184,'Leak Repair Summary'!$W$19:$AC$19))-INDEX('Leak Repair Summary'!$W$22:$AC$31,MATCH(F184,'Leak Repair Summary'!$V$22:$V$31),MATCH(E184,'Leak Repair Summary'!$W$19:$AC$19)))/(INDEX('Leak Repair Summary'!$V$22:$V$31,MATCH(F184,'Leak Repair Summary'!$V$22:$V$31)+1,1)-INDEX('Leak Repair Summary'!$V$22:$V$31,MATCH(F184,'Leak Repair Summary'!$V$22:$V$31),1))*(F184-INDEX('Leak Repair Summary'!$V$22:$V$31,MATCH(F184,'Leak Repair Summary'!$V$22:$V$31),1))+INDEX('Leak Repair Summary'!$W$22:$AC$31,MATCH(F184,'Leak Repair Summary'!$V$22:$V$31),MATCH(E184,'Leak Repair Summary'!$W$19:$AC$19))))/(INDEX('Leak Repair Summary'!$W$19:$AC$19,1,MATCH(E184,'Leak Repair Summary'!$W$19:$AC$19)+1)-INDEX('Leak Repair Summary'!$W$19:$AC$19,1,MATCH(E184,'Leak Repair Summary'!$W$19:$AC$19)))*(E184-INDEX('Leak Repair Summary'!$W$19:$AC$19,1,MATCH(E184,'Leak Repair Summary'!$W$19:$AC$19)))+((INDEX('Leak Repair Summary'!$W$22:$AC$31,MATCH(F184,'Leak Repair Summary'!$V$22:$V$31)+1,MATCH(E184,'Leak Repair Summary'!$W$19:$AC$19))-INDEX('Leak Repair Summary'!$W$22:$AC$31,MATCH(F184,'Leak Repair Summary'!$V$22:$V$31),MATCH(E184,'Leak Repair Summary'!$W$19:$AC$19)))/(INDEX('Leak Repair Summary'!$V$22:$V$31,MATCH(F184,'Leak Repair Summary'!$V$22:$V$31)+1,1)-INDEX('Leak Repair Summary'!$V$22:$V$31,MATCH(F184,'Leak Repair Summary'!$V$22:$V$31),1))*(F184-INDEX('Leak Repair Summary'!$V$22:$V$31,MATCH(F184,'Leak Repair Summary'!$V$22:$V$31),1))+INDEX('Leak Repair Summary'!$W$22:$AC$31,MATCH(F184,'Leak Repair Summary'!$V$22:$V$31),MATCH(E184,'Leak Repair Summary'!$W$19:$AC$19)))," "))</f>
        <v xml:space="preserve"> </v>
      </c>
      <c r="I184" s="173"/>
      <c r="J184" s="174"/>
      <c r="K184" s="151" t="str">
        <f t="shared" si="4"/>
        <v/>
      </c>
      <c r="L184" s="180"/>
      <c r="M184" s="152" t="str">
        <f t="shared" si="5"/>
        <v/>
      </c>
      <c r="N184" s="148"/>
    </row>
    <row r="185" spans="1:14">
      <c r="A185" s="149">
        <v>183</v>
      </c>
      <c r="B185" s="166"/>
      <c r="C185" s="167"/>
      <c r="D185" s="167"/>
      <c r="E185" s="165"/>
      <c r="F185" s="165"/>
      <c r="G185" s="165"/>
      <c r="H185" s="150" t="str">
        <f>IF(AND(G185&gt;0, E185&gt;0), G185, IF(AND(E185&gt;0, F185&gt;0),(((INDEX('Leak Repair Summary'!$W$22:$AC$31,MATCH(F185,'Leak Repair Summary'!$V$22:$V$31)+1,MATCH(E185,'Leak Repair Summary'!$W$19:$AC$19)+1)-INDEX('Leak Repair Summary'!$W$22:$AC$31,MATCH(F185,'Leak Repair Summary'!$V$22:$V$31),MATCH(E185,'Leak Repair Summary'!$W$19:$AC$19)+1))/(INDEX('Leak Repair Summary'!$V$22:$V$31,MATCH(F185,'Leak Repair Summary'!$V$22:$V$31)+1,1)-INDEX('Leak Repair Summary'!$V$22:$V$31,MATCH(F185,'Leak Repair Summary'!$V$22:$V$31),1))*(F185-INDEX('Leak Repair Summary'!$V$22:$V$31,MATCH(F185,'Leak Repair Summary'!$V$22:$V$31),1))+INDEX('Leak Repair Summary'!$W$22:$AC$31,MATCH(F185,'Leak Repair Summary'!$V$22:$V$31),MATCH(E185,'Leak Repair Summary'!$W$19:$AC$19)+1))-((INDEX('Leak Repair Summary'!$W$22:$AC$31,MATCH(F185,'Leak Repair Summary'!$V$22:$V$31)+1,MATCH(E185,'Leak Repair Summary'!$W$19:$AC$19))-INDEX('Leak Repair Summary'!$W$22:$AC$31,MATCH(F185,'Leak Repair Summary'!$V$22:$V$31),MATCH(E185,'Leak Repair Summary'!$W$19:$AC$19)))/(INDEX('Leak Repair Summary'!$V$22:$V$31,MATCH(F185,'Leak Repair Summary'!$V$22:$V$31)+1,1)-INDEX('Leak Repair Summary'!$V$22:$V$31,MATCH(F185,'Leak Repair Summary'!$V$22:$V$31),1))*(F185-INDEX('Leak Repair Summary'!$V$22:$V$31,MATCH(F185,'Leak Repair Summary'!$V$22:$V$31),1))+INDEX('Leak Repair Summary'!$W$22:$AC$31,MATCH(F185,'Leak Repair Summary'!$V$22:$V$31),MATCH(E185,'Leak Repair Summary'!$W$19:$AC$19))))/(INDEX('Leak Repair Summary'!$W$19:$AC$19,1,MATCH(E185,'Leak Repair Summary'!$W$19:$AC$19)+1)-INDEX('Leak Repair Summary'!$W$19:$AC$19,1,MATCH(E185,'Leak Repair Summary'!$W$19:$AC$19)))*(E185-INDEX('Leak Repair Summary'!$W$19:$AC$19,1,MATCH(E185,'Leak Repair Summary'!$W$19:$AC$19)))+((INDEX('Leak Repair Summary'!$W$22:$AC$31,MATCH(F185,'Leak Repair Summary'!$V$22:$V$31)+1,MATCH(E185,'Leak Repair Summary'!$W$19:$AC$19))-INDEX('Leak Repair Summary'!$W$22:$AC$31,MATCH(F185,'Leak Repair Summary'!$V$22:$V$31),MATCH(E185,'Leak Repair Summary'!$W$19:$AC$19)))/(INDEX('Leak Repair Summary'!$V$22:$V$31,MATCH(F185,'Leak Repair Summary'!$V$22:$V$31)+1,1)-INDEX('Leak Repair Summary'!$V$22:$V$31,MATCH(F185,'Leak Repair Summary'!$V$22:$V$31),1))*(F185-INDEX('Leak Repair Summary'!$V$22:$V$31,MATCH(F185,'Leak Repair Summary'!$V$22:$V$31),1))+INDEX('Leak Repair Summary'!$W$22:$AC$31,MATCH(F185,'Leak Repair Summary'!$V$22:$V$31),MATCH(E185,'Leak Repair Summary'!$W$19:$AC$19)))," "))</f>
        <v xml:space="preserve"> </v>
      </c>
      <c r="I185" s="173"/>
      <c r="J185" s="174"/>
      <c r="K185" s="151" t="str">
        <f t="shared" si="4"/>
        <v/>
      </c>
      <c r="L185" s="180"/>
      <c r="M185" s="152" t="str">
        <f t="shared" si="5"/>
        <v/>
      </c>
      <c r="N185" s="148"/>
    </row>
    <row r="186" spans="1:14">
      <c r="A186" s="149">
        <v>184</v>
      </c>
      <c r="B186" s="166"/>
      <c r="C186" s="167"/>
      <c r="D186" s="167"/>
      <c r="E186" s="165"/>
      <c r="F186" s="165"/>
      <c r="G186" s="165"/>
      <c r="H186" s="150" t="str">
        <f>IF(AND(G186&gt;0, E186&gt;0), G186, IF(AND(E186&gt;0, F186&gt;0),(((INDEX('Leak Repair Summary'!$W$22:$AC$31,MATCH(F186,'Leak Repair Summary'!$V$22:$V$31)+1,MATCH(E186,'Leak Repair Summary'!$W$19:$AC$19)+1)-INDEX('Leak Repair Summary'!$W$22:$AC$31,MATCH(F186,'Leak Repair Summary'!$V$22:$V$31),MATCH(E186,'Leak Repair Summary'!$W$19:$AC$19)+1))/(INDEX('Leak Repair Summary'!$V$22:$V$31,MATCH(F186,'Leak Repair Summary'!$V$22:$V$31)+1,1)-INDEX('Leak Repair Summary'!$V$22:$V$31,MATCH(F186,'Leak Repair Summary'!$V$22:$V$31),1))*(F186-INDEX('Leak Repair Summary'!$V$22:$V$31,MATCH(F186,'Leak Repair Summary'!$V$22:$V$31),1))+INDEX('Leak Repair Summary'!$W$22:$AC$31,MATCH(F186,'Leak Repair Summary'!$V$22:$V$31),MATCH(E186,'Leak Repair Summary'!$W$19:$AC$19)+1))-((INDEX('Leak Repair Summary'!$W$22:$AC$31,MATCH(F186,'Leak Repair Summary'!$V$22:$V$31)+1,MATCH(E186,'Leak Repair Summary'!$W$19:$AC$19))-INDEX('Leak Repair Summary'!$W$22:$AC$31,MATCH(F186,'Leak Repair Summary'!$V$22:$V$31),MATCH(E186,'Leak Repair Summary'!$W$19:$AC$19)))/(INDEX('Leak Repair Summary'!$V$22:$V$31,MATCH(F186,'Leak Repair Summary'!$V$22:$V$31)+1,1)-INDEX('Leak Repair Summary'!$V$22:$V$31,MATCH(F186,'Leak Repair Summary'!$V$22:$V$31),1))*(F186-INDEX('Leak Repair Summary'!$V$22:$V$31,MATCH(F186,'Leak Repair Summary'!$V$22:$V$31),1))+INDEX('Leak Repair Summary'!$W$22:$AC$31,MATCH(F186,'Leak Repair Summary'!$V$22:$V$31),MATCH(E186,'Leak Repair Summary'!$W$19:$AC$19))))/(INDEX('Leak Repair Summary'!$W$19:$AC$19,1,MATCH(E186,'Leak Repair Summary'!$W$19:$AC$19)+1)-INDEX('Leak Repair Summary'!$W$19:$AC$19,1,MATCH(E186,'Leak Repair Summary'!$W$19:$AC$19)))*(E186-INDEX('Leak Repair Summary'!$W$19:$AC$19,1,MATCH(E186,'Leak Repair Summary'!$W$19:$AC$19)))+((INDEX('Leak Repair Summary'!$W$22:$AC$31,MATCH(F186,'Leak Repair Summary'!$V$22:$V$31)+1,MATCH(E186,'Leak Repair Summary'!$W$19:$AC$19))-INDEX('Leak Repair Summary'!$W$22:$AC$31,MATCH(F186,'Leak Repair Summary'!$V$22:$V$31),MATCH(E186,'Leak Repair Summary'!$W$19:$AC$19)))/(INDEX('Leak Repair Summary'!$V$22:$V$31,MATCH(F186,'Leak Repair Summary'!$V$22:$V$31)+1,1)-INDEX('Leak Repair Summary'!$V$22:$V$31,MATCH(F186,'Leak Repair Summary'!$V$22:$V$31),1))*(F186-INDEX('Leak Repair Summary'!$V$22:$V$31,MATCH(F186,'Leak Repair Summary'!$V$22:$V$31),1))+INDEX('Leak Repair Summary'!$W$22:$AC$31,MATCH(F186,'Leak Repair Summary'!$V$22:$V$31),MATCH(E186,'Leak Repair Summary'!$W$19:$AC$19)))," "))</f>
        <v xml:space="preserve"> </v>
      </c>
      <c r="I186" s="173"/>
      <c r="J186" s="174"/>
      <c r="K186" s="151" t="str">
        <f t="shared" si="4"/>
        <v/>
      </c>
      <c r="L186" s="180"/>
      <c r="M186" s="152" t="str">
        <f t="shared" si="5"/>
        <v/>
      </c>
      <c r="N186" s="148"/>
    </row>
    <row r="187" spans="1:14">
      <c r="A187" s="149">
        <v>185</v>
      </c>
      <c r="B187" s="166"/>
      <c r="C187" s="167"/>
      <c r="D187" s="167"/>
      <c r="E187" s="165"/>
      <c r="F187" s="165"/>
      <c r="G187" s="165"/>
      <c r="H187" s="150" t="str">
        <f>IF(AND(G187&gt;0, E187&gt;0), G187, IF(AND(E187&gt;0, F187&gt;0),(((INDEX('Leak Repair Summary'!$W$22:$AC$31,MATCH(F187,'Leak Repair Summary'!$V$22:$V$31)+1,MATCH(E187,'Leak Repair Summary'!$W$19:$AC$19)+1)-INDEX('Leak Repair Summary'!$W$22:$AC$31,MATCH(F187,'Leak Repair Summary'!$V$22:$V$31),MATCH(E187,'Leak Repair Summary'!$W$19:$AC$19)+1))/(INDEX('Leak Repair Summary'!$V$22:$V$31,MATCH(F187,'Leak Repair Summary'!$V$22:$V$31)+1,1)-INDEX('Leak Repair Summary'!$V$22:$V$31,MATCH(F187,'Leak Repair Summary'!$V$22:$V$31),1))*(F187-INDEX('Leak Repair Summary'!$V$22:$V$31,MATCH(F187,'Leak Repair Summary'!$V$22:$V$31),1))+INDEX('Leak Repair Summary'!$W$22:$AC$31,MATCH(F187,'Leak Repair Summary'!$V$22:$V$31),MATCH(E187,'Leak Repair Summary'!$W$19:$AC$19)+1))-((INDEX('Leak Repair Summary'!$W$22:$AC$31,MATCH(F187,'Leak Repair Summary'!$V$22:$V$31)+1,MATCH(E187,'Leak Repair Summary'!$W$19:$AC$19))-INDEX('Leak Repair Summary'!$W$22:$AC$31,MATCH(F187,'Leak Repair Summary'!$V$22:$V$31),MATCH(E187,'Leak Repair Summary'!$W$19:$AC$19)))/(INDEX('Leak Repair Summary'!$V$22:$V$31,MATCH(F187,'Leak Repair Summary'!$V$22:$V$31)+1,1)-INDEX('Leak Repair Summary'!$V$22:$V$31,MATCH(F187,'Leak Repair Summary'!$V$22:$V$31),1))*(F187-INDEX('Leak Repair Summary'!$V$22:$V$31,MATCH(F187,'Leak Repair Summary'!$V$22:$V$31),1))+INDEX('Leak Repair Summary'!$W$22:$AC$31,MATCH(F187,'Leak Repair Summary'!$V$22:$V$31),MATCH(E187,'Leak Repair Summary'!$W$19:$AC$19))))/(INDEX('Leak Repair Summary'!$W$19:$AC$19,1,MATCH(E187,'Leak Repair Summary'!$W$19:$AC$19)+1)-INDEX('Leak Repair Summary'!$W$19:$AC$19,1,MATCH(E187,'Leak Repair Summary'!$W$19:$AC$19)))*(E187-INDEX('Leak Repair Summary'!$W$19:$AC$19,1,MATCH(E187,'Leak Repair Summary'!$W$19:$AC$19)))+((INDEX('Leak Repair Summary'!$W$22:$AC$31,MATCH(F187,'Leak Repair Summary'!$V$22:$V$31)+1,MATCH(E187,'Leak Repair Summary'!$W$19:$AC$19))-INDEX('Leak Repair Summary'!$W$22:$AC$31,MATCH(F187,'Leak Repair Summary'!$V$22:$V$31),MATCH(E187,'Leak Repair Summary'!$W$19:$AC$19)))/(INDEX('Leak Repair Summary'!$V$22:$V$31,MATCH(F187,'Leak Repair Summary'!$V$22:$V$31)+1,1)-INDEX('Leak Repair Summary'!$V$22:$V$31,MATCH(F187,'Leak Repair Summary'!$V$22:$V$31),1))*(F187-INDEX('Leak Repair Summary'!$V$22:$V$31,MATCH(F187,'Leak Repair Summary'!$V$22:$V$31),1))+INDEX('Leak Repair Summary'!$W$22:$AC$31,MATCH(F187,'Leak Repair Summary'!$V$22:$V$31),MATCH(E187,'Leak Repair Summary'!$W$19:$AC$19)))," "))</f>
        <v xml:space="preserve"> </v>
      </c>
      <c r="I187" s="173"/>
      <c r="J187" s="174"/>
      <c r="K187" s="151" t="str">
        <f t="shared" si="4"/>
        <v/>
      </c>
      <c r="L187" s="180"/>
      <c r="M187" s="152" t="str">
        <f t="shared" si="5"/>
        <v/>
      </c>
      <c r="N187" s="148"/>
    </row>
    <row r="188" spans="1:14">
      <c r="A188" s="149">
        <v>186</v>
      </c>
      <c r="B188" s="166"/>
      <c r="C188" s="167"/>
      <c r="D188" s="167"/>
      <c r="E188" s="165"/>
      <c r="F188" s="165"/>
      <c r="G188" s="165"/>
      <c r="H188" s="150" t="str">
        <f>IF(AND(G188&gt;0, E188&gt;0), G188, IF(AND(E188&gt;0, F188&gt;0),(((INDEX('Leak Repair Summary'!$W$22:$AC$31,MATCH(F188,'Leak Repair Summary'!$V$22:$V$31)+1,MATCH(E188,'Leak Repair Summary'!$W$19:$AC$19)+1)-INDEX('Leak Repair Summary'!$W$22:$AC$31,MATCH(F188,'Leak Repair Summary'!$V$22:$V$31),MATCH(E188,'Leak Repair Summary'!$W$19:$AC$19)+1))/(INDEX('Leak Repair Summary'!$V$22:$V$31,MATCH(F188,'Leak Repair Summary'!$V$22:$V$31)+1,1)-INDEX('Leak Repair Summary'!$V$22:$V$31,MATCH(F188,'Leak Repair Summary'!$V$22:$V$31),1))*(F188-INDEX('Leak Repair Summary'!$V$22:$V$31,MATCH(F188,'Leak Repair Summary'!$V$22:$V$31),1))+INDEX('Leak Repair Summary'!$W$22:$AC$31,MATCH(F188,'Leak Repair Summary'!$V$22:$V$31),MATCH(E188,'Leak Repair Summary'!$W$19:$AC$19)+1))-((INDEX('Leak Repair Summary'!$W$22:$AC$31,MATCH(F188,'Leak Repair Summary'!$V$22:$V$31)+1,MATCH(E188,'Leak Repair Summary'!$W$19:$AC$19))-INDEX('Leak Repair Summary'!$W$22:$AC$31,MATCH(F188,'Leak Repair Summary'!$V$22:$V$31),MATCH(E188,'Leak Repair Summary'!$W$19:$AC$19)))/(INDEX('Leak Repair Summary'!$V$22:$V$31,MATCH(F188,'Leak Repair Summary'!$V$22:$V$31)+1,1)-INDEX('Leak Repair Summary'!$V$22:$V$31,MATCH(F188,'Leak Repair Summary'!$V$22:$V$31),1))*(F188-INDEX('Leak Repair Summary'!$V$22:$V$31,MATCH(F188,'Leak Repair Summary'!$V$22:$V$31),1))+INDEX('Leak Repair Summary'!$W$22:$AC$31,MATCH(F188,'Leak Repair Summary'!$V$22:$V$31),MATCH(E188,'Leak Repair Summary'!$W$19:$AC$19))))/(INDEX('Leak Repair Summary'!$W$19:$AC$19,1,MATCH(E188,'Leak Repair Summary'!$W$19:$AC$19)+1)-INDEX('Leak Repair Summary'!$W$19:$AC$19,1,MATCH(E188,'Leak Repair Summary'!$W$19:$AC$19)))*(E188-INDEX('Leak Repair Summary'!$W$19:$AC$19,1,MATCH(E188,'Leak Repair Summary'!$W$19:$AC$19)))+((INDEX('Leak Repair Summary'!$W$22:$AC$31,MATCH(F188,'Leak Repair Summary'!$V$22:$V$31)+1,MATCH(E188,'Leak Repair Summary'!$W$19:$AC$19))-INDEX('Leak Repair Summary'!$W$22:$AC$31,MATCH(F188,'Leak Repair Summary'!$V$22:$V$31),MATCH(E188,'Leak Repair Summary'!$W$19:$AC$19)))/(INDEX('Leak Repair Summary'!$V$22:$V$31,MATCH(F188,'Leak Repair Summary'!$V$22:$V$31)+1,1)-INDEX('Leak Repair Summary'!$V$22:$V$31,MATCH(F188,'Leak Repair Summary'!$V$22:$V$31),1))*(F188-INDEX('Leak Repair Summary'!$V$22:$V$31,MATCH(F188,'Leak Repair Summary'!$V$22:$V$31),1))+INDEX('Leak Repair Summary'!$W$22:$AC$31,MATCH(F188,'Leak Repair Summary'!$V$22:$V$31),MATCH(E188,'Leak Repair Summary'!$W$19:$AC$19)))," "))</f>
        <v xml:space="preserve"> </v>
      </c>
      <c r="I188" s="173"/>
      <c r="J188" s="174"/>
      <c r="K188" s="151" t="str">
        <f t="shared" si="4"/>
        <v/>
      </c>
      <c r="L188" s="180"/>
      <c r="M188" s="152" t="str">
        <f t="shared" si="5"/>
        <v/>
      </c>
      <c r="N188" s="148"/>
    </row>
    <row r="189" spans="1:14">
      <c r="A189" s="149">
        <v>187</v>
      </c>
      <c r="B189" s="166"/>
      <c r="C189" s="167"/>
      <c r="D189" s="167"/>
      <c r="E189" s="165"/>
      <c r="F189" s="165"/>
      <c r="G189" s="165"/>
      <c r="H189" s="150" t="str">
        <f>IF(AND(G189&gt;0, E189&gt;0), G189, IF(AND(E189&gt;0, F189&gt;0),(((INDEX('Leak Repair Summary'!$W$22:$AC$31,MATCH(F189,'Leak Repair Summary'!$V$22:$V$31)+1,MATCH(E189,'Leak Repair Summary'!$W$19:$AC$19)+1)-INDEX('Leak Repair Summary'!$W$22:$AC$31,MATCH(F189,'Leak Repair Summary'!$V$22:$V$31),MATCH(E189,'Leak Repair Summary'!$W$19:$AC$19)+1))/(INDEX('Leak Repair Summary'!$V$22:$V$31,MATCH(F189,'Leak Repair Summary'!$V$22:$V$31)+1,1)-INDEX('Leak Repair Summary'!$V$22:$V$31,MATCH(F189,'Leak Repair Summary'!$V$22:$V$31),1))*(F189-INDEX('Leak Repair Summary'!$V$22:$V$31,MATCH(F189,'Leak Repair Summary'!$V$22:$V$31),1))+INDEX('Leak Repair Summary'!$W$22:$AC$31,MATCH(F189,'Leak Repair Summary'!$V$22:$V$31),MATCH(E189,'Leak Repair Summary'!$W$19:$AC$19)+1))-((INDEX('Leak Repair Summary'!$W$22:$AC$31,MATCH(F189,'Leak Repair Summary'!$V$22:$V$31)+1,MATCH(E189,'Leak Repair Summary'!$W$19:$AC$19))-INDEX('Leak Repair Summary'!$W$22:$AC$31,MATCH(F189,'Leak Repair Summary'!$V$22:$V$31),MATCH(E189,'Leak Repair Summary'!$W$19:$AC$19)))/(INDEX('Leak Repair Summary'!$V$22:$V$31,MATCH(F189,'Leak Repair Summary'!$V$22:$V$31)+1,1)-INDEX('Leak Repair Summary'!$V$22:$V$31,MATCH(F189,'Leak Repair Summary'!$V$22:$V$31),1))*(F189-INDEX('Leak Repair Summary'!$V$22:$V$31,MATCH(F189,'Leak Repair Summary'!$V$22:$V$31),1))+INDEX('Leak Repair Summary'!$W$22:$AC$31,MATCH(F189,'Leak Repair Summary'!$V$22:$V$31),MATCH(E189,'Leak Repair Summary'!$W$19:$AC$19))))/(INDEX('Leak Repair Summary'!$W$19:$AC$19,1,MATCH(E189,'Leak Repair Summary'!$W$19:$AC$19)+1)-INDEX('Leak Repair Summary'!$W$19:$AC$19,1,MATCH(E189,'Leak Repair Summary'!$W$19:$AC$19)))*(E189-INDEX('Leak Repair Summary'!$W$19:$AC$19,1,MATCH(E189,'Leak Repair Summary'!$W$19:$AC$19)))+((INDEX('Leak Repair Summary'!$W$22:$AC$31,MATCH(F189,'Leak Repair Summary'!$V$22:$V$31)+1,MATCH(E189,'Leak Repair Summary'!$W$19:$AC$19))-INDEX('Leak Repair Summary'!$W$22:$AC$31,MATCH(F189,'Leak Repair Summary'!$V$22:$V$31),MATCH(E189,'Leak Repair Summary'!$W$19:$AC$19)))/(INDEX('Leak Repair Summary'!$V$22:$V$31,MATCH(F189,'Leak Repair Summary'!$V$22:$V$31)+1,1)-INDEX('Leak Repair Summary'!$V$22:$V$31,MATCH(F189,'Leak Repair Summary'!$V$22:$V$31),1))*(F189-INDEX('Leak Repair Summary'!$V$22:$V$31,MATCH(F189,'Leak Repair Summary'!$V$22:$V$31),1))+INDEX('Leak Repair Summary'!$W$22:$AC$31,MATCH(F189,'Leak Repair Summary'!$V$22:$V$31),MATCH(E189,'Leak Repair Summary'!$W$19:$AC$19)))," "))</f>
        <v xml:space="preserve"> </v>
      </c>
      <c r="I189" s="173"/>
      <c r="J189" s="174"/>
      <c r="K189" s="151" t="str">
        <f t="shared" si="4"/>
        <v/>
      </c>
      <c r="L189" s="180"/>
      <c r="M189" s="152" t="str">
        <f t="shared" si="5"/>
        <v/>
      </c>
      <c r="N189" s="148"/>
    </row>
    <row r="190" spans="1:14">
      <c r="A190" s="149">
        <v>188</v>
      </c>
      <c r="B190" s="166"/>
      <c r="C190" s="167"/>
      <c r="D190" s="167"/>
      <c r="E190" s="165"/>
      <c r="F190" s="165"/>
      <c r="G190" s="165"/>
      <c r="H190" s="150" t="str">
        <f>IF(AND(G190&gt;0, E190&gt;0), G190, IF(AND(E190&gt;0, F190&gt;0),(((INDEX('Leak Repair Summary'!$W$22:$AC$31,MATCH(F190,'Leak Repair Summary'!$V$22:$V$31)+1,MATCH(E190,'Leak Repair Summary'!$W$19:$AC$19)+1)-INDEX('Leak Repair Summary'!$W$22:$AC$31,MATCH(F190,'Leak Repair Summary'!$V$22:$V$31),MATCH(E190,'Leak Repair Summary'!$W$19:$AC$19)+1))/(INDEX('Leak Repair Summary'!$V$22:$V$31,MATCH(F190,'Leak Repair Summary'!$V$22:$V$31)+1,1)-INDEX('Leak Repair Summary'!$V$22:$V$31,MATCH(F190,'Leak Repair Summary'!$V$22:$V$31),1))*(F190-INDEX('Leak Repair Summary'!$V$22:$V$31,MATCH(F190,'Leak Repair Summary'!$V$22:$V$31),1))+INDEX('Leak Repair Summary'!$W$22:$AC$31,MATCH(F190,'Leak Repair Summary'!$V$22:$V$31),MATCH(E190,'Leak Repair Summary'!$W$19:$AC$19)+1))-((INDEX('Leak Repair Summary'!$W$22:$AC$31,MATCH(F190,'Leak Repair Summary'!$V$22:$V$31)+1,MATCH(E190,'Leak Repair Summary'!$W$19:$AC$19))-INDEX('Leak Repair Summary'!$W$22:$AC$31,MATCH(F190,'Leak Repair Summary'!$V$22:$V$31),MATCH(E190,'Leak Repair Summary'!$W$19:$AC$19)))/(INDEX('Leak Repair Summary'!$V$22:$V$31,MATCH(F190,'Leak Repair Summary'!$V$22:$V$31)+1,1)-INDEX('Leak Repair Summary'!$V$22:$V$31,MATCH(F190,'Leak Repair Summary'!$V$22:$V$31),1))*(F190-INDEX('Leak Repair Summary'!$V$22:$V$31,MATCH(F190,'Leak Repair Summary'!$V$22:$V$31),1))+INDEX('Leak Repair Summary'!$W$22:$AC$31,MATCH(F190,'Leak Repair Summary'!$V$22:$V$31),MATCH(E190,'Leak Repair Summary'!$W$19:$AC$19))))/(INDEX('Leak Repair Summary'!$W$19:$AC$19,1,MATCH(E190,'Leak Repair Summary'!$W$19:$AC$19)+1)-INDEX('Leak Repair Summary'!$W$19:$AC$19,1,MATCH(E190,'Leak Repair Summary'!$W$19:$AC$19)))*(E190-INDEX('Leak Repair Summary'!$W$19:$AC$19,1,MATCH(E190,'Leak Repair Summary'!$W$19:$AC$19)))+((INDEX('Leak Repair Summary'!$W$22:$AC$31,MATCH(F190,'Leak Repair Summary'!$V$22:$V$31)+1,MATCH(E190,'Leak Repair Summary'!$W$19:$AC$19))-INDEX('Leak Repair Summary'!$W$22:$AC$31,MATCH(F190,'Leak Repair Summary'!$V$22:$V$31),MATCH(E190,'Leak Repair Summary'!$W$19:$AC$19)))/(INDEX('Leak Repair Summary'!$V$22:$V$31,MATCH(F190,'Leak Repair Summary'!$V$22:$V$31)+1,1)-INDEX('Leak Repair Summary'!$V$22:$V$31,MATCH(F190,'Leak Repair Summary'!$V$22:$V$31),1))*(F190-INDEX('Leak Repair Summary'!$V$22:$V$31,MATCH(F190,'Leak Repair Summary'!$V$22:$V$31),1))+INDEX('Leak Repair Summary'!$W$22:$AC$31,MATCH(F190,'Leak Repair Summary'!$V$22:$V$31),MATCH(E190,'Leak Repair Summary'!$W$19:$AC$19)))," "))</f>
        <v xml:space="preserve"> </v>
      </c>
      <c r="I190" s="173"/>
      <c r="J190" s="174"/>
      <c r="K190" s="151" t="str">
        <f t="shared" si="4"/>
        <v/>
      </c>
      <c r="L190" s="180"/>
      <c r="M190" s="152" t="str">
        <f t="shared" si="5"/>
        <v/>
      </c>
      <c r="N190" s="148"/>
    </row>
    <row r="191" spans="1:14">
      <c r="A191" s="149">
        <v>189</v>
      </c>
      <c r="B191" s="166"/>
      <c r="C191" s="167"/>
      <c r="D191" s="167"/>
      <c r="E191" s="165"/>
      <c r="F191" s="165"/>
      <c r="G191" s="165"/>
      <c r="H191" s="150" t="str">
        <f>IF(AND(G191&gt;0, E191&gt;0), G191, IF(AND(E191&gt;0, F191&gt;0),(((INDEX('Leak Repair Summary'!$W$22:$AC$31,MATCH(F191,'Leak Repair Summary'!$V$22:$V$31)+1,MATCH(E191,'Leak Repair Summary'!$W$19:$AC$19)+1)-INDEX('Leak Repair Summary'!$W$22:$AC$31,MATCH(F191,'Leak Repair Summary'!$V$22:$V$31),MATCH(E191,'Leak Repair Summary'!$W$19:$AC$19)+1))/(INDEX('Leak Repair Summary'!$V$22:$V$31,MATCH(F191,'Leak Repair Summary'!$V$22:$V$31)+1,1)-INDEX('Leak Repair Summary'!$V$22:$V$31,MATCH(F191,'Leak Repair Summary'!$V$22:$V$31),1))*(F191-INDEX('Leak Repair Summary'!$V$22:$V$31,MATCH(F191,'Leak Repair Summary'!$V$22:$V$31),1))+INDEX('Leak Repair Summary'!$W$22:$AC$31,MATCH(F191,'Leak Repair Summary'!$V$22:$V$31),MATCH(E191,'Leak Repair Summary'!$W$19:$AC$19)+1))-((INDEX('Leak Repair Summary'!$W$22:$AC$31,MATCH(F191,'Leak Repair Summary'!$V$22:$V$31)+1,MATCH(E191,'Leak Repair Summary'!$W$19:$AC$19))-INDEX('Leak Repair Summary'!$W$22:$AC$31,MATCH(F191,'Leak Repair Summary'!$V$22:$V$31),MATCH(E191,'Leak Repair Summary'!$W$19:$AC$19)))/(INDEX('Leak Repair Summary'!$V$22:$V$31,MATCH(F191,'Leak Repair Summary'!$V$22:$V$31)+1,1)-INDEX('Leak Repair Summary'!$V$22:$V$31,MATCH(F191,'Leak Repair Summary'!$V$22:$V$31),1))*(F191-INDEX('Leak Repair Summary'!$V$22:$V$31,MATCH(F191,'Leak Repair Summary'!$V$22:$V$31),1))+INDEX('Leak Repair Summary'!$W$22:$AC$31,MATCH(F191,'Leak Repair Summary'!$V$22:$V$31),MATCH(E191,'Leak Repair Summary'!$W$19:$AC$19))))/(INDEX('Leak Repair Summary'!$W$19:$AC$19,1,MATCH(E191,'Leak Repair Summary'!$W$19:$AC$19)+1)-INDEX('Leak Repair Summary'!$W$19:$AC$19,1,MATCH(E191,'Leak Repair Summary'!$W$19:$AC$19)))*(E191-INDEX('Leak Repair Summary'!$W$19:$AC$19,1,MATCH(E191,'Leak Repair Summary'!$W$19:$AC$19)))+((INDEX('Leak Repair Summary'!$W$22:$AC$31,MATCH(F191,'Leak Repair Summary'!$V$22:$V$31)+1,MATCH(E191,'Leak Repair Summary'!$W$19:$AC$19))-INDEX('Leak Repair Summary'!$W$22:$AC$31,MATCH(F191,'Leak Repair Summary'!$V$22:$V$31),MATCH(E191,'Leak Repair Summary'!$W$19:$AC$19)))/(INDEX('Leak Repair Summary'!$V$22:$V$31,MATCH(F191,'Leak Repair Summary'!$V$22:$V$31)+1,1)-INDEX('Leak Repair Summary'!$V$22:$V$31,MATCH(F191,'Leak Repair Summary'!$V$22:$V$31),1))*(F191-INDEX('Leak Repair Summary'!$V$22:$V$31,MATCH(F191,'Leak Repair Summary'!$V$22:$V$31),1))+INDEX('Leak Repair Summary'!$W$22:$AC$31,MATCH(F191,'Leak Repair Summary'!$V$22:$V$31),MATCH(E191,'Leak Repair Summary'!$W$19:$AC$19)))," "))</f>
        <v xml:space="preserve"> </v>
      </c>
      <c r="I191" s="173"/>
      <c r="J191" s="174"/>
      <c r="K191" s="151" t="str">
        <f t="shared" si="4"/>
        <v/>
      </c>
      <c r="L191" s="180"/>
      <c r="M191" s="152" t="str">
        <f t="shared" si="5"/>
        <v/>
      </c>
      <c r="N191" s="148"/>
    </row>
    <row r="192" spans="1:14">
      <c r="A192" s="149">
        <v>190</v>
      </c>
      <c r="B192" s="166"/>
      <c r="C192" s="167"/>
      <c r="D192" s="167"/>
      <c r="E192" s="165"/>
      <c r="F192" s="165"/>
      <c r="G192" s="165"/>
      <c r="H192" s="150" t="str">
        <f>IF(AND(G192&gt;0, E192&gt;0), G192, IF(AND(E192&gt;0, F192&gt;0),(((INDEX('Leak Repair Summary'!$W$22:$AC$31,MATCH(F192,'Leak Repair Summary'!$V$22:$V$31)+1,MATCH(E192,'Leak Repair Summary'!$W$19:$AC$19)+1)-INDEX('Leak Repair Summary'!$W$22:$AC$31,MATCH(F192,'Leak Repair Summary'!$V$22:$V$31),MATCH(E192,'Leak Repair Summary'!$W$19:$AC$19)+1))/(INDEX('Leak Repair Summary'!$V$22:$V$31,MATCH(F192,'Leak Repair Summary'!$V$22:$V$31)+1,1)-INDEX('Leak Repair Summary'!$V$22:$V$31,MATCH(F192,'Leak Repair Summary'!$V$22:$V$31),1))*(F192-INDEX('Leak Repair Summary'!$V$22:$V$31,MATCH(F192,'Leak Repair Summary'!$V$22:$V$31),1))+INDEX('Leak Repair Summary'!$W$22:$AC$31,MATCH(F192,'Leak Repair Summary'!$V$22:$V$31),MATCH(E192,'Leak Repair Summary'!$W$19:$AC$19)+1))-((INDEX('Leak Repair Summary'!$W$22:$AC$31,MATCH(F192,'Leak Repair Summary'!$V$22:$V$31)+1,MATCH(E192,'Leak Repair Summary'!$W$19:$AC$19))-INDEX('Leak Repair Summary'!$W$22:$AC$31,MATCH(F192,'Leak Repair Summary'!$V$22:$V$31),MATCH(E192,'Leak Repair Summary'!$W$19:$AC$19)))/(INDEX('Leak Repair Summary'!$V$22:$V$31,MATCH(F192,'Leak Repair Summary'!$V$22:$V$31)+1,1)-INDEX('Leak Repair Summary'!$V$22:$V$31,MATCH(F192,'Leak Repair Summary'!$V$22:$V$31),1))*(F192-INDEX('Leak Repair Summary'!$V$22:$V$31,MATCH(F192,'Leak Repair Summary'!$V$22:$V$31),1))+INDEX('Leak Repair Summary'!$W$22:$AC$31,MATCH(F192,'Leak Repair Summary'!$V$22:$V$31),MATCH(E192,'Leak Repair Summary'!$W$19:$AC$19))))/(INDEX('Leak Repair Summary'!$W$19:$AC$19,1,MATCH(E192,'Leak Repair Summary'!$W$19:$AC$19)+1)-INDEX('Leak Repair Summary'!$W$19:$AC$19,1,MATCH(E192,'Leak Repair Summary'!$W$19:$AC$19)))*(E192-INDEX('Leak Repair Summary'!$W$19:$AC$19,1,MATCH(E192,'Leak Repair Summary'!$W$19:$AC$19)))+((INDEX('Leak Repair Summary'!$W$22:$AC$31,MATCH(F192,'Leak Repair Summary'!$V$22:$V$31)+1,MATCH(E192,'Leak Repair Summary'!$W$19:$AC$19))-INDEX('Leak Repair Summary'!$W$22:$AC$31,MATCH(F192,'Leak Repair Summary'!$V$22:$V$31),MATCH(E192,'Leak Repair Summary'!$W$19:$AC$19)))/(INDEX('Leak Repair Summary'!$V$22:$V$31,MATCH(F192,'Leak Repair Summary'!$V$22:$V$31)+1,1)-INDEX('Leak Repair Summary'!$V$22:$V$31,MATCH(F192,'Leak Repair Summary'!$V$22:$V$31),1))*(F192-INDEX('Leak Repair Summary'!$V$22:$V$31,MATCH(F192,'Leak Repair Summary'!$V$22:$V$31),1))+INDEX('Leak Repair Summary'!$W$22:$AC$31,MATCH(F192,'Leak Repair Summary'!$V$22:$V$31),MATCH(E192,'Leak Repair Summary'!$W$19:$AC$19)))," "))</f>
        <v xml:space="preserve"> </v>
      </c>
      <c r="I192" s="173"/>
      <c r="J192" s="174"/>
      <c r="K192" s="151" t="str">
        <f t="shared" si="4"/>
        <v/>
      </c>
      <c r="L192" s="180"/>
      <c r="M192" s="152" t="str">
        <f t="shared" si="5"/>
        <v/>
      </c>
      <c r="N192" s="148"/>
    </row>
    <row r="193" spans="1:14">
      <c r="A193" s="149">
        <v>191</v>
      </c>
      <c r="B193" s="166"/>
      <c r="C193" s="167"/>
      <c r="D193" s="167"/>
      <c r="E193" s="165"/>
      <c r="F193" s="165"/>
      <c r="G193" s="165"/>
      <c r="H193" s="150" t="str">
        <f>IF(AND(G193&gt;0, E193&gt;0), G193, IF(AND(E193&gt;0, F193&gt;0),(((INDEX('Leak Repair Summary'!$W$22:$AC$31,MATCH(F193,'Leak Repair Summary'!$V$22:$V$31)+1,MATCH(E193,'Leak Repair Summary'!$W$19:$AC$19)+1)-INDEX('Leak Repair Summary'!$W$22:$AC$31,MATCH(F193,'Leak Repair Summary'!$V$22:$V$31),MATCH(E193,'Leak Repair Summary'!$W$19:$AC$19)+1))/(INDEX('Leak Repair Summary'!$V$22:$V$31,MATCH(F193,'Leak Repair Summary'!$V$22:$V$31)+1,1)-INDEX('Leak Repair Summary'!$V$22:$V$31,MATCH(F193,'Leak Repair Summary'!$V$22:$V$31),1))*(F193-INDEX('Leak Repair Summary'!$V$22:$V$31,MATCH(F193,'Leak Repair Summary'!$V$22:$V$31),1))+INDEX('Leak Repair Summary'!$W$22:$AC$31,MATCH(F193,'Leak Repair Summary'!$V$22:$V$31),MATCH(E193,'Leak Repair Summary'!$W$19:$AC$19)+1))-((INDEX('Leak Repair Summary'!$W$22:$AC$31,MATCH(F193,'Leak Repair Summary'!$V$22:$V$31)+1,MATCH(E193,'Leak Repair Summary'!$W$19:$AC$19))-INDEX('Leak Repair Summary'!$W$22:$AC$31,MATCH(F193,'Leak Repair Summary'!$V$22:$V$31),MATCH(E193,'Leak Repair Summary'!$W$19:$AC$19)))/(INDEX('Leak Repair Summary'!$V$22:$V$31,MATCH(F193,'Leak Repair Summary'!$V$22:$V$31)+1,1)-INDEX('Leak Repair Summary'!$V$22:$V$31,MATCH(F193,'Leak Repair Summary'!$V$22:$V$31),1))*(F193-INDEX('Leak Repair Summary'!$V$22:$V$31,MATCH(F193,'Leak Repair Summary'!$V$22:$V$31),1))+INDEX('Leak Repair Summary'!$W$22:$AC$31,MATCH(F193,'Leak Repair Summary'!$V$22:$V$31),MATCH(E193,'Leak Repair Summary'!$W$19:$AC$19))))/(INDEX('Leak Repair Summary'!$W$19:$AC$19,1,MATCH(E193,'Leak Repair Summary'!$W$19:$AC$19)+1)-INDEX('Leak Repair Summary'!$W$19:$AC$19,1,MATCH(E193,'Leak Repair Summary'!$W$19:$AC$19)))*(E193-INDEX('Leak Repair Summary'!$W$19:$AC$19,1,MATCH(E193,'Leak Repair Summary'!$W$19:$AC$19)))+((INDEX('Leak Repair Summary'!$W$22:$AC$31,MATCH(F193,'Leak Repair Summary'!$V$22:$V$31)+1,MATCH(E193,'Leak Repair Summary'!$W$19:$AC$19))-INDEX('Leak Repair Summary'!$W$22:$AC$31,MATCH(F193,'Leak Repair Summary'!$V$22:$V$31),MATCH(E193,'Leak Repair Summary'!$W$19:$AC$19)))/(INDEX('Leak Repair Summary'!$V$22:$V$31,MATCH(F193,'Leak Repair Summary'!$V$22:$V$31)+1,1)-INDEX('Leak Repair Summary'!$V$22:$V$31,MATCH(F193,'Leak Repair Summary'!$V$22:$V$31),1))*(F193-INDEX('Leak Repair Summary'!$V$22:$V$31,MATCH(F193,'Leak Repair Summary'!$V$22:$V$31),1))+INDEX('Leak Repair Summary'!$W$22:$AC$31,MATCH(F193,'Leak Repair Summary'!$V$22:$V$31),MATCH(E193,'Leak Repair Summary'!$W$19:$AC$19)))," "))</f>
        <v xml:space="preserve"> </v>
      </c>
      <c r="I193" s="173"/>
      <c r="J193" s="174"/>
      <c r="K193" s="151" t="str">
        <f t="shared" si="4"/>
        <v/>
      </c>
      <c r="L193" s="180"/>
      <c r="M193" s="152" t="str">
        <f t="shared" si="5"/>
        <v/>
      </c>
      <c r="N193" s="148"/>
    </row>
    <row r="194" spans="1:14">
      <c r="A194" s="149">
        <v>192</v>
      </c>
      <c r="B194" s="166"/>
      <c r="C194" s="167"/>
      <c r="D194" s="167"/>
      <c r="E194" s="165"/>
      <c r="F194" s="165"/>
      <c r="G194" s="165"/>
      <c r="H194" s="150" t="str">
        <f>IF(AND(G194&gt;0, E194&gt;0), G194, IF(AND(E194&gt;0, F194&gt;0),(((INDEX('Leak Repair Summary'!$W$22:$AC$31,MATCH(F194,'Leak Repair Summary'!$V$22:$V$31)+1,MATCH(E194,'Leak Repair Summary'!$W$19:$AC$19)+1)-INDEX('Leak Repair Summary'!$W$22:$AC$31,MATCH(F194,'Leak Repair Summary'!$V$22:$V$31),MATCH(E194,'Leak Repair Summary'!$W$19:$AC$19)+1))/(INDEX('Leak Repair Summary'!$V$22:$V$31,MATCH(F194,'Leak Repair Summary'!$V$22:$V$31)+1,1)-INDEX('Leak Repair Summary'!$V$22:$V$31,MATCH(F194,'Leak Repair Summary'!$V$22:$V$31),1))*(F194-INDEX('Leak Repair Summary'!$V$22:$V$31,MATCH(F194,'Leak Repair Summary'!$V$22:$V$31),1))+INDEX('Leak Repair Summary'!$W$22:$AC$31,MATCH(F194,'Leak Repair Summary'!$V$22:$V$31),MATCH(E194,'Leak Repair Summary'!$W$19:$AC$19)+1))-((INDEX('Leak Repair Summary'!$W$22:$AC$31,MATCH(F194,'Leak Repair Summary'!$V$22:$V$31)+1,MATCH(E194,'Leak Repair Summary'!$W$19:$AC$19))-INDEX('Leak Repair Summary'!$W$22:$AC$31,MATCH(F194,'Leak Repair Summary'!$V$22:$V$31),MATCH(E194,'Leak Repair Summary'!$W$19:$AC$19)))/(INDEX('Leak Repair Summary'!$V$22:$V$31,MATCH(F194,'Leak Repair Summary'!$V$22:$V$31)+1,1)-INDEX('Leak Repair Summary'!$V$22:$V$31,MATCH(F194,'Leak Repair Summary'!$V$22:$V$31),1))*(F194-INDEX('Leak Repair Summary'!$V$22:$V$31,MATCH(F194,'Leak Repair Summary'!$V$22:$V$31),1))+INDEX('Leak Repair Summary'!$W$22:$AC$31,MATCH(F194,'Leak Repair Summary'!$V$22:$V$31),MATCH(E194,'Leak Repair Summary'!$W$19:$AC$19))))/(INDEX('Leak Repair Summary'!$W$19:$AC$19,1,MATCH(E194,'Leak Repair Summary'!$W$19:$AC$19)+1)-INDEX('Leak Repair Summary'!$W$19:$AC$19,1,MATCH(E194,'Leak Repair Summary'!$W$19:$AC$19)))*(E194-INDEX('Leak Repair Summary'!$W$19:$AC$19,1,MATCH(E194,'Leak Repair Summary'!$W$19:$AC$19)))+((INDEX('Leak Repair Summary'!$W$22:$AC$31,MATCH(F194,'Leak Repair Summary'!$V$22:$V$31)+1,MATCH(E194,'Leak Repair Summary'!$W$19:$AC$19))-INDEX('Leak Repair Summary'!$W$22:$AC$31,MATCH(F194,'Leak Repair Summary'!$V$22:$V$31),MATCH(E194,'Leak Repair Summary'!$W$19:$AC$19)))/(INDEX('Leak Repair Summary'!$V$22:$V$31,MATCH(F194,'Leak Repair Summary'!$V$22:$V$31)+1,1)-INDEX('Leak Repair Summary'!$V$22:$V$31,MATCH(F194,'Leak Repair Summary'!$V$22:$V$31),1))*(F194-INDEX('Leak Repair Summary'!$V$22:$V$31,MATCH(F194,'Leak Repair Summary'!$V$22:$V$31),1))+INDEX('Leak Repair Summary'!$W$22:$AC$31,MATCH(F194,'Leak Repair Summary'!$V$22:$V$31),MATCH(E194,'Leak Repair Summary'!$W$19:$AC$19)))," "))</f>
        <v xml:space="preserve"> </v>
      </c>
      <c r="I194" s="173"/>
      <c r="J194" s="174"/>
      <c r="K194" s="151" t="str">
        <f t="shared" si="4"/>
        <v/>
      </c>
      <c r="L194" s="180"/>
      <c r="M194" s="152" t="str">
        <f t="shared" si="5"/>
        <v/>
      </c>
      <c r="N194" s="148"/>
    </row>
    <row r="195" spans="1:14">
      <c r="A195" s="149">
        <v>193</v>
      </c>
      <c r="B195" s="166"/>
      <c r="C195" s="167"/>
      <c r="D195" s="167"/>
      <c r="E195" s="165"/>
      <c r="F195" s="165"/>
      <c r="G195" s="165"/>
      <c r="H195" s="150" t="str">
        <f>IF(AND(G195&gt;0, E195&gt;0), G195, IF(AND(E195&gt;0, F195&gt;0),(((INDEX('Leak Repair Summary'!$W$22:$AC$31,MATCH(F195,'Leak Repair Summary'!$V$22:$V$31)+1,MATCH(E195,'Leak Repair Summary'!$W$19:$AC$19)+1)-INDEX('Leak Repair Summary'!$W$22:$AC$31,MATCH(F195,'Leak Repair Summary'!$V$22:$V$31),MATCH(E195,'Leak Repair Summary'!$W$19:$AC$19)+1))/(INDEX('Leak Repair Summary'!$V$22:$V$31,MATCH(F195,'Leak Repair Summary'!$V$22:$V$31)+1,1)-INDEX('Leak Repair Summary'!$V$22:$V$31,MATCH(F195,'Leak Repair Summary'!$V$22:$V$31),1))*(F195-INDEX('Leak Repair Summary'!$V$22:$V$31,MATCH(F195,'Leak Repair Summary'!$V$22:$V$31),1))+INDEX('Leak Repair Summary'!$W$22:$AC$31,MATCH(F195,'Leak Repair Summary'!$V$22:$V$31),MATCH(E195,'Leak Repair Summary'!$W$19:$AC$19)+1))-((INDEX('Leak Repair Summary'!$W$22:$AC$31,MATCH(F195,'Leak Repair Summary'!$V$22:$V$31)+1,MATCH(E195,'Leak Repair Summary'!$W$19:$AC$19))-INDEX('Leak Repair Summary'!$W$22:$AC$31,MATCH(F195,'Leak Repair Summary'!$V$22:$V$31),MATCH(E195,'Leak Repair Summary'!$W$19:$AC$19)))/(INDEX('Leak Repair Summary'!$V$22:$V$31,MATCH(F195,'Leak Repair Summary'!$V$22:$V$31)+1,1)-INDEX('Leak Repair Summary'!$V$22:$V$31,MATCH(F195,'Leak Repair Summary'!$V$22:$V$31),1))*(F195-INDEX('Leak Repair Summary'!$V$22:$V$31,MATCH(F195,'Leak Repair Summary'!$V$22:$V$31),1))+INDEX('Leak Repair Summary'!$W$22:$AC$31,MATCH(F195,'Leak Repair Summary'!$V$22:$V$31),MATCH(E195,'Leak Repair Summary'!$W$19:$AC$19))))/(INDEX('Leak Repair Summary'!$W$19:$AC$19,1,MATCH(E195,'Leak Repair Summary'!$W$19:$AC$19)+1)-INDEX('Leak Repair Summary'!$W$19:$AC$19,1,MATCH(E195,'Leak Repair Summary'!$W$19:$AC$19)))*(E195-INDEX('Leak Repair Summary'!$W$19:$AC$19,1,MATCH(E195,'Leak Repair Summary'!$W$19:$AC$19)))+((INDEX('Leak Repair Summary'!$W$22:$AC$31,MATCH(F195,'Leak Repair Summary'!$V$22:$V$31)+1,MATCH(E195,'Leak Repair Summary'!$W$19:$AC$19))-INDEX('Leak Repair Summary'!$W$22:$AC$31,MATCH(F195,'Leak Repair Summary'!$V$22:$V$31),MATCH(E195,'Leak Repair Summary'!$W$19:$AC$19)))/(INDEX('Leak Repair Summary'!$V$22:$V$31,MATCH(F195,'Leak Repair Summary'!$V$22:$V$31)+1,1)-INDEX('Leak Repair Summary'!$V$22:$V$31,MATCH(F195,'Leak Repair Summary'!$V$22:$V$31),1))*(F195-INDEX('Leak Repair Summary'!$V$22:$V$31,MATCH(F195,'Leak Repair Summary'!$V$22:$V$31),1))+INDEX('Leak Repair Summary'!$W$22:$AC$31,MATCH(F195,'Leak Repair Summary'!$V$22:$V$31),MATCH(E195,'Leak Repair Summary'!$W$19:$AC$19)))," "))</f>
        <v xml:space="preserve"> </v>
      </c>
      <c r="I195" s="173"/>
      <c r="J195" s="174"/>
      <c r="K195" s="151" t="str">
        <f t="shared" si="4"/>
        <v/>
      </c>
      <c r="L195" s="180"/>
      <c r="M195" s="152" t="str">
        <f t="shared" si="5"/>
        <v/>
      </c>
      <c r="N195" s="148"/>
    </row>
    <row r="196" spans="1:14">
      <c r="A196" s="149">
        <v>194</v>
      </c>
      <c r="B196" s="166"/>
      <c r="C196" s="167"/>
      <c r="D196" s="167"/>
      <c r="E196" s="165"/>
      <c r="F196" s="165"/>
      <c r="G196" s="165"/>
      <c r="H196" s="150" t="str">
        <f>IF(AND(G196&gt;0, E196&gt;0), G196, IF(AND(E196&gt;0, F196&gt;0),(((INDEX('Leak Repair Summary'!$W$22:$AC$31,MATCH(F196,'Leak Repair Summary'!$V$22:$V$31)+1,MATCH(E196,'Leak Repair Summary'!$W$19:$AC$19)+1)-INDEX('Leak Repair Summary'!$W$22:$AC$31,MATCH(F196,'Leak Repair Summary'!$V$22:$V$31),MATCH(E196,'Leak Repair Summary'!$W$19:$AC$19)+1))/(INDEX('Leak Repair Summary'!$V$22:$V$31,MATCH(F196,'Leak Repair Summary'!$V$22:$V$31)+1,1)-INDEX('Leak Repair Summary'!$V$22:$V$31,MATCH(F196,'Leak Repair Summary'!$V$22:$V$31),1))*(F196-INDEX('Leak Repair Summary'!$V$22:$V$31,MATCH(F196,'Leak Repair Summary'!$V$22:$V$31),1))+INDEX('Leak Repair Summary'!$W$22:$AC$31,MATCH(F196,'Leak Repair Summary'!$V$22:$V$31),MATCH(E196,'Leak Repair Summary'!$W$19:$AC$19)+1))-((INDEX('Leak Repair Summary'!$W$22:$AC$31,MATCH(F196,'Leak Repair Summary'!$V$22:$V$31)+1,MATCH(E196,'Leak Repair Summary'!$W$19:$AC$19))-INDEX('Leak Repair Summary'!$W$22:$AC$31,MATCH(F196,'Leak Repair Summary'!$V$22:$V$31),MATCH(E196,'Leak Repair Summary'!$W$19:$AC$19)))/(INDEX('Leak Repair Summary'!$V$22:$V$31,MATCH(F196,'Leak Repair Summary'!$V$22:$V$31)+1,1)-INDEX('Leak Repair Summary'!$V$22:$V$31,MATCH(F196,'Leak Repair Summary'!$V$22:$V$31),1))*(F196-INDEX('Leak Repair Summary'!$V$22:$V$31,MATCH(F196,'Leak Repair Summary'!$V$22:$V$31),1))+INDEX('Leak Repair Summary'!$W$22:$AC$31,MATCH(F196,'Leak Repair Summary'!$V$22:$V$31),MATCH(E196,'Leak Repair Summary'!$W$19:$AC$19))))/(INDEX('Leak Repair Summary'!$W$19:$AC$19,1,MATCH(E196,'Leak Repair Summary'!$W$19:$AC$19)+1)-INDEX('Leak Repair Summary'!$W$19:$AC$19,1,MATCH(E196,'Leak Repair Summary'!$W$19:$AC$19)))*(E196-INDEX('Leak Repair Summary'!$W$19:$AC$19,1,MATCH(E196,'Leak Repair Summary'!$W$19:$AC$19)))+((INDEX('Leak Repair Summary'!$W$22:$AC$31,MATCH(F196,'Leak Repair Summary'!$V$22:$V$31)+1,MATCH(E196,'Leak Repair Summary'!$W$19:$AC$19))-INDEX('Leak Repair Summary'!$W$22:$AC$31,MATCH(F196,'Leak Repair Summary'!$V$22:$V$31),MATCH(E196,'Leak Repair Summary'!$W$19:$AC$19)))/(INDEX('Leak Repair Summary'!$V$22:$V$31,MATCH(F196,'Leak Repair Summary'!$V$22:$V$31)+1,1)-INDEX('Leak Repair Summary'!$V$22:$V$31,MATCH(F196,'Leak Repair Summary'!$V$22:$V$31),1))*(F196-INDEX('Leak Repair Summary'!$V$22:$V$31,MATCH(F196,'Leak Repair Summary'!$V$22:$V$31),1))+INDEX('Leak Repair Summary'!$W$22:$AC$31,MATCH(F196,'Leak Repair Summary'!$V$22:$V$31),MATCH(E196,'Leak Repair Summary'!$W$19:$AC$19)))," "))</f>
        <v xml:space="preserve"> </v>
      </c>
      <c r="I196" s="173"/>
      <c r="J196" s="174"/>
      <c r="K196" s="151" t="str">
        <f t="shared" ref="K196:K259" si="6">IF(J196=0,"",J196*$P$2)</f>
        <v/>
      </c>
      <c r="L196" s="180"/>
      <c r="M196" s="152" t="str">
        <f t="shared" ref="M196:M259" si="7">IFERROR(K196+L196,"")</f>
        <v/>
      </c>
      <c r="N196" s="148"/>
    </row>
    <row r="197" spans="1:14">
      <c r="A197" s="149">
        <v>195</v>
      </c>
      <c r="B197" s="166"/>
      <c r="C197" s="167"/>
      <c r="D197" s="167"/>
      <c r="E197" s="165"/>
      <c r="F197" s="165"/>
      <c r="G197" s="165"/>
      <c r="H197" s="150" t="str">
        <f>IF(AND(G197&gt;0, E197&gt;0), G197, IF(AND(E197&gt;0, F197&gt;0),(((INDEX('Leak Repair Summary'!$W$22:$AC$31,MATCH(F197,'Leak Repair Summary'!$V$22:$V$31)+1,MATCH(E197,'Leak Repair Summary'!$W$19:$AC$19)+1)-INDEX('Leak Repair Summary'!$W$22:$AC$31,MATCH(F197,'Leak Repair Summary'!$V$22:$V$31),MATCH(E197,'Leak Repair Summary'!$W$19:$AC$19)+1))/(INDEX('Leak Repair Summary'!$V$22:$V$31,MATCH(F197,'Leak Repair Summary'!$V$22:$V$31)+1,1)-INDEX('Leak Repair Summary'!$V$22:$V$31,MATCH(F197,'Leak Repair Summary'!$V$22:$V$31),1))*(F197-INDEX('Leak Repair Summary'!$V$22:$V$31,MATCH(F197,'Leak Repair Summary'!$V$22:$V$31),1))+INDEX('Leak Repair Summary'!$W$22:$AC$31,MATCH(F197,'Leak Repair Summary'!$V$22:$V$31),MATCH(E197,'Leak Repair Summary'!$W$19:$AC$19)+1))-((INDEX('Leak Repair Summary'!$W$22:$AC$31,MATCH(F197,'Leak Repair Summary'!$V$22:$V$31)+1,MATCH(E197,'Leak Repair Summary'!$W$19:$AC$19))-INDEX('Leak Repair Summary'!$W$22:$AC$31,MATCH(F197,'Leak Repair Summary'!$V$22:$V$31),MATCH(E197,'Leak Repair Summary'!$W$19:$AC$19)))/(INDEX('Leak Repair Summary'!$V$22:$V$31,MATCH(F197,'Leak Repair Summary'!$V$22:$V$31)+1,1)-INDEX('Leak Repair Summary'!$V$22:$V$31,MATCH(F197,'Leak Repair Summary'!$V$22:$V$31),1))*(F197-INDEX('Leak Repair Summary'!$V$22:$V$31,MATCH(F197,'Leak Repair Summary'!$V$22:$V$31),1))+INDEX('Leak Repair Summary'!$W$22:$AC$31,MATCH(F197,'Leak Repair Summary'!$V$22:$V$31),MATCH(E197,'Leak Repair Summary'!$W$19:$AC$19))))/(INDEX('Leak Repair Summary'!$W$19:$AC$19,1,MATCH(E197,'Leak Repair Summary'!$W$19:$AC$19)+1)-INDEX('Leak Repair Summary'!$W$19:$AC$19,1,MATCH(E197,'Leak Repair Summary'!$W$19:$AC$19)))*(E197-INDEX('Leak Repair Summary'!$W$19:$AC$19,1,MATCH(E197,'Leak Repair Summary'!$W$19:$AC$19)))+((INDEX('Leak Repair Summary'!$W$22:$AC$31,MATCH(F197,'Leak Repair Summary'!$V$22:$V$31)+1,MATCH(E197,'Leak Repair Summary'!$W$19:$AC$19))-INDEX('Leak Repair Summary'!$W$22:$AC$31,MATCH(F197,'Leak Repair Summary'!$V$22:$V$31),MATCH(E197,'Leak Repair Summary'!$W$19:$AC$19)))/(INDEX('Leak Repair Summary'!$V$22:$V$31,MATCH(F197,'Leak Repair Summary'!$V$22:$V$31)+1,1)-INDEX('Leak Repair Summary'!$V$22:$V$31,MATCH(F197,'Leak Repair Summary'!$V$22:$V$31),1))*(F197-INDEX('Leak Repair Summary'!$V$22:$V$31,MATCH(F197,'Leak Repair Summary'!$V$22:$V$31),1))+INDEX('Leak Repair Summary'!$W$22:$AC$31,MATCH(F197,'Leak Repair Summary'!$V$22:$V$31),MATCH(E197,'Leak Repair Summary'!$W$19:$AC$19)))," "))</f>
        <v xml:space="preserve"> </v>
      </c>
      <c r="I197" s="173"/>
      <c r="J197" s="174"/>
      <c r="K197" s="151" t="str">
        <f t="shared" si="6"/>
        <v/>
      </c>
      <c r="L197" s="180"/>
      <c r="M197" s="152" t="str">
        <f t="shared" si="7"/>
        <v/>
      </c>
      <c r="N197" s="148"/>
    </row>
    <row r="198" spans="1:14">
      <c r="A198" s="149">
        <v>196</v>
      </c>
      <c r="B198" s="166"/>
      <c r="C198" s="167"/>
      <c r="D198" s="167"/>
      <c r="E198" s="165"/>
      <c r="F198" s="165"/>
      <c r="G198" s="165"/>
      <c r="H198" s="150" t="str">
        <f>IF(AND(G198&gt;0, E198&gt;0), G198, IF(AND(E198&gt;0, F198&gt;0),(((INDEX('Leak Repair Summary'!$W$22:$AC$31,MATCH(F198,'Leak Repair Summary'!$V$22:$V$31)+1,MATCH(E198,'Leak Repair Summary'!$W$19:$AC$19)+1)-INDEX('Leak Repair Summary'!$W$22:$AC$31,MATCH(F198,'Leak Repair Summary'!$V$22:$V$31),MATCH(E198,'Leak Repair Summary'!$W$19:$AC$19)+1))/(INDEX('Leak Repair Summary'!$V$22:$V$31,MATCH(F198,'Leak Repair Summary'!$V$22:$V$31)+1,1)-INDEX('Leak Repair Summary'!$V$22:$V$31,MATCH(F198,'Leak Repair Summary'!$V$22:$V$31),1))*(F198-INDEX('Leak Repair Summary'!$V$22:$V$31,MATCH(F198,'Leak Repair Summary'!$V$22:$V$31),1))+INDEX('Leak Repair Summary'!$W$22:$AC$31,MATCH(F198,'Leak Repair Summary'!$V$22:$V$31),MATCH(E198,'Leak Repair Summary'!$W$19:$AC$19)+1))-((INDEX('Leak Repair Summary'!$W$22:$AC$31,MATCH(F198,'Leak Repair Summary'!$V$22:$V$31)+1,MATCH(E198,'Leak Repair Summary'!$W$19:$AC$19))-INDEX('Leak Repair Summary'!$W$22:$AC$31,MATCH(F198,'Leak Repair Summary'!$V$22:$V$31),MATCH(E198,'Leak Repair Summary'!$W$19:$AC$19)))/(INDEX('Leak Repair Summary'!$V$22:$V$31,MATCH(F198,'Leak Repair Summary'!$V$22:$V$31)+1,1)-INDEX('Leak Repair Summary'!$V$22:$V$31,MATCH(F198,'Leak Repair Summary'!$V$22:$V$31),1))*(F198-INDEX('Leak Repair Summary'!$V$22:$V$31,MATCH(F198,'Leak Repair Summary'!$V$22:$V$31),1))+INDEX('Leak Repair Summary'!$W$22:$AC$31,MATCH(F198,'Leak Repair Summary'!$V$22:$V$31),MATCH(E198,'Leak Repair Summary'!$W$19:$AC$19))))/(INDEX('Leak Repair Summary'!$W$19:$AC$19,1,MATCH(E198,'Leak Repair Summary'!$W$19:$AC$19)+1)-INDEX('Leak Repair Summary'!$W$19:$AC$19,1,MATCH(E198,'Leak Repair Summary'!$W$19:$AC$19)))*(E198-INDEX('Leak Repair Summary'!$W$19:$AC$19,1,MATCH(E198,'Leak Repair Summary'!$W$19:$AC$19)))+((INDEX('Leak Repair Summary'!$W$22:$AC$31,MATCH(F198,'Leak Repair Summary'!$V$22:$V$31)+1,MATCH(E198,'Leak Repair Summary'!$W$19:$AC$19))-INDEX('Leak Repair Summary'!$W$22:$AC$31,MATCH(F198,'Leak Repair Summary'!$V$22:$V$31),MATCH(E198,'Leak Repair Summary'!$W$19:$AC$19)))/(INDEX('Leak Repair Summary'!$V$22:$V$31,MATCH(F198,'Leak Repair Summary'!$V$22:$V$31)+1,1)-INDEX('Leak Repair Summary'!$V$22:$V$31,MATCH(F198,'Leak Repair Summary'!$V$22:$V$31),1))*(F198-INDEX('Leak Repair Summary'!$V$22:$V$31,MATCH(F198,'Leak Repair Summary'!$V$22:$V$31),1))+INDEX('Leak Repair Summary'!$W$22:$AC$31,MATCH(F198,'Leak Repair Summary'!$V$22:$V$31),MATCH(E198,'Leak Repair Summary'!$W$19:$AC$19)))," "))</f>
        <v xml:space="preserve"> </v>
      </c>
      <c r="I198" s="173"/>
      <c r="J198" s="174"/>
      <c r="K198" s="151" t="str">
        <f t="shared" si="6"/>
        <v/>
      </c>
      <c r="L198" s="180"/>
      <c r="M198" s="152" t="str">
        <f t="shared" si="7"/>
        <v/>
      </c>
      <c r="N198" s="148"/>
    </row>
    <row r="199" spans="1:14">
      <c r="A199" s="149">
        <v>197</v>
      </c>
      <c r="B199" s="166"/>
      <c r="C199" s="167"/>
      <c r="D199" s="167"/>
      <c r="E199" s="165"/>
      <c r="F199" s="165"/>
      <c r="G199" s="165"/>
      <c r="H199" s="150" t="str">
        <f>IF(AND(G199&gt;0, E199&gt;0), G199, IF(AND(E199&gt;0, F199&gt;0),(((INDEX('Leak Repair Summary'!$W$22:$AC$31,MATCH(F199,'Leak Repair Summary'!$V$22:$V$31)+1,MATCH(E199,'Leak Repair Summary'!$W$19:$AC$19)+1)-INDEX('Leak Repair Summary'!$W$22:$AC$31,MATCH(F199,'Leak Repair Summary'!$V$22:$V$31),MATCH(E199,'Leak Repair Summary'!$W$19:$AC$19)+1))/(INDEX('Leak Repair Summary'!$V$22:$V$31,MATCH(F199,'Leak Repair Summary'!$V$22:$V$31)+1,1)-INDEX('Leak Repair Summary'!$V$22:$V$31,MATCH(F199,'Leak Repair Summary'!$V$22:$V$31),1))*(F199-INDEX('Leak Repair Summary'!$V$22:$V$31,MATCH(F199,'Leak Repair Summary'!$V$22:$V$31),1))+INDEX('Leak Repair Summary'!$W$22:$AC$31,MATCH(F199,'Leak Repair Summary'!$V$22:$V$31),MATCH(E199,'Leak Repair Summary'!$W$19:$AC$19)+1))-((INDEX('Leak Repair Summary'!$W$22:$AC$31,MATCH(F199,'Leak Repair Summary'!$V$22:$V$31)+1,MATCH(E199,'Leak Repair Summary'!$W$19:$AC$19))-INDEX('Leak Repair Summary'!$W$22:$AC$31,MATCH(F199,'Leak Repair Summary'!$V$22:$V$31),MATCH(E199,'Leak Repair Summary'!$W$19:$AC$19)))/(INDEX('Leak Repair Summary'!$V$22:$V$31,MATCH(F199,'Leak Repair Summary'!$V$22:$V$31)+1,1)-INDEX('Leak Repair Summary'!$V$22:$V$31,MATCH(F199,'Leak Repair Summary'!$V$22:$V$31),1))*(F199-INDEX('Leak Repair Summary'!$V$22:$V$31,MATCH(F199,'Leak Repair Summary'!$V$22:$V$31),1))+INDEX('Leak Repair Summary'!$W$22:$AC$31,MATCH(F199,'Leak Repair Summary'!$V$22:$V$31),MATCH(E199,'Leak Repair Summary'!$W$19:$AC$19))))/(INDEX('Leak Repair Summary'!$W$19:$AC$19,1,MATCH(E199,'Leak Repair Summary'!$W$19:$AC$19)+1)-INDEX('Leak Repair Summary'!$W$19:$AC$19,1,MATCH(E199,'Leak Repair Summary'!$W$19:$AC$19)))*(E199-INDEX('Leak Repair Summary'!$W$19:$AC$19,1,MATCH(E199,'Leak Repair Summary'!$W$19:$AC$19)))+((INDEX('Leak Repair Summary'!$W$22:$AC$31,MATCH(F199,'Leak Repair Summary'!$V$22:$V$31)+1,MATCH(E199,'Leak Repair Summary'!$W$19:$AC$19))-INDEX('Leak Repair Summary'!$W$22:$AC$31,MATCH(F199,'Leak Repair Summary'!$V$22:$V$31),MATCH(E199,'Leak Repair Summary'!$W$19:$AC$19)))/(INDEX('Leak Repair Summary'!$V$22:$V$31,MATCH(F199,'Leak Repair Summary'!$V$22:$V$31)+1,1)-INDEX('Leak Repair Summary'!$V$22:$V$31,MATCH(F199,'Leak Repair Summary'!$V$22:$V$31),1))*(F199-INDEX('Leak Repair Summary'!$V$22:$V$31,MATCH(F199,'Leak Repair Summary'!$V$22:$V$31),1))+INDEX('Leak Repair Summary'!$W$22:$AC$31,MATCH(F199,'Leak Repair Summary'!$V$22:$V$31),MATCH(E199,'Leak Repair Summary'!$W$19:$AC$19)))," "))</f>
        <v xml:space="preserve"> </v>
      </c>
      <c r="I199" s="173"/>
      <c r="J199" s="174"/>
      <c r="K199" s="151" t="str">
        <f t="shared" si="6"/>
        <v/>
      </c>
      <c r="L199" s="180"/>
      <c r="M199" s="152" t="str">
        <f t="shared" si="7"/>
        <v/>
      </c>
      <c r="N199" s="148"/>
    </row>
    <row r="200" spans="1:14">
      <c r="A200" s="149">
        <v>198</v>
      </c>
      <c r="B200" s="166"/>
      <c r="C200" s="167"/>
      <c r="D200" s="167"/>
      <c r="E200" s="165"/>
      <c r="F200" s="165"/>
      <c r="G200" s="165"/>
      <c r="H200" s="150" t="str">
        <f>IF(AND(G200&gt;0, E200&gt;0), G200, IF(AND(E200&gt;0, F200&gt;0),(((INDEX('Leak Repair Summary'!$W$22:$AC$31,MATCH(F200,'Leak Repair Summary'!$V$22:$V$31)+1,MATCH(E200,'Leak Repair Summary'!$W$19:$AC$19)+1)-INDEX('Leak Repair Summary'!$W$22:$AC$31,MATCH(F200,'Leak Repair Summary'!$V$22:$V$31),MATCH(E200,'Leak Repair Summary'!$W$19:$AC$19)+1))/(INDEX('Leak Repair Summary'!$V$22:$V$31,MATCH(F200,'Leak Repair Summary'!$V$22:$V$31)+1,1)-INDEX('Leak Repair Summary'!$V$22:$V$31,MATCH(F200,'Leak Repair Summary'!$V$22:$V$31),1))*(F200-INDEX('Leak Repair Summary'!$V$22:$V$31,MATCH(F200,'Leak Repair Summary'!$V$22:$V$31),1))+INDEX('Leak Repair Summary'!$W$22:$AC$31,MATCH(F200,'Leak Repair Summary'!$V$22:$V$31),MATCH(E200,'Leak Repair Summary'!$W$19:$AC$19)+1))-((INDEX('Leak Repair Summary'!$W$22:$AC$31,MATCH(F200,'Leak Repair Summary'!$V$22:$V$31)+1,MATCH(E200,'Leak Repair Summary'!$W$19:$AC$19))-INDEX('Leak Repair Summary'!$W$22:$AC$31,MATCH(F200,'Leak Repair Summary'!$V$22:$V$31),MATCH(E200,'Leak Repair Summary'!$W$19:$AC$19)))/(INDEX('Leak Repair Summary'!$V$22:$V$31,MATCH(F200,'Leak Repair Summary'!$V$22:$V$31)+1,1)-INDEX('Leak Repair Summary'!$V$22:$V$31,MATCH(F200,'Leak Repair Summary'!$V$22:$V$31),1))*(F200-INDEX('Leak Repair Summary'!$V$22:$V$31,MATCH(F200,'Leak Repair Summary'!$V$22:$V$31),1))+INDEX('Leak Repair Summary'!$W$22:$AC$31,MATCH(F200,'Leak Repair Summary'!$V$22:$V$31),MATCH(E200,'Leak Repair Summary'!$W$19:$AC$19))))/(INDEX('Leak Repair Summary'!$W$19:$AC$19,1,MATCH(E200,'Leak Repair Summary'!$W$19:$AC$19)+1)-INDEX('Leak Repair Summary'!$W$19:$AC$19,1,MATCH(E200,'Leak Repair Summary'!$W$19:$AC$19)))*(E200-INDEX('Leak Repair Summary'!$W$19:$AC$19,1,MATCH(E200,'Leak Repair Summary'!$W$19:$AC$19)))+((INDEX('Leak Repair Summary'!$W$22:$AC$31,MATCH(F200,'Leak Repair Summary'!$V$22:$V$31)+1,MATCH(E200,'Leak Repair Summary'!$W$19:$AC$19))-INDEX('Leak Repair Summary'!$W$22:$AC$31,MATCH(F200,'Leak Repair Summary'!$V$22:$V$31),MATCH(E200,'Leak Repair Summary'!$W$19:$AC$19)))/(INDEX('Leak Repair Summary'!$V$22:$V$31,MATCH(F200,'Leak Repair Summary'!$V$22:$V$31)+1,1)-INDEX('Leak Repair Summary'!$V$22:$V$31,MATCH(F200,'Leak Repair Summary'!$V$22:$V$31),1))*(F200-INDEX('Leak Repair Summary'!$V$22:$V$31,MATCH(F200,'Leak Repair Summary'!$V$22:$V$31),1))+INDEX('Leak Repair Summary'!$W$22:$AC$31,MATCH(F200,'Leak Repair Summary'!$V$22:$V$31),MATCH(E200,'Leak Repair Summary'!$W$19:$AC$19)))," "))</f>
        <v xml:space="preserve"> </v>
      </c>
      <c r="I200" s="173"/>
      <c r="J200" s="174"/>
      <c r="K200" s="151" t="str">
        <f t="shared" si="6"/>
        <v/>
      </c>
      <c r="L200" s="180"/>
      <c r="M200" s="152" t="str">
        <f t="shared" si="7"/>
        <v/>
      </c>
      <c r="N200" s="148"/>
    </row>
    <row r="201" spans="1:14">
      <c r="A201" s="149">
        <v>199</v>
      </c>
      <c r="B201" s="166"/>
      <c r="C201" s="167"/>
      <c r="D201" s="167"/>
      <c r="E201" s="165"/>
      <c r="F201" s="165"/>
      <c r="G201" s="165"/>
      <c r="H201" s="150" t="str">
        <f>IF(AND(G201&gt;0, E201&gt;0), G201, IF(AND(E201&gt;0, F201&gt;0),(((INDEX('Leak Repair Summary'!$W$22:$AC$31,MATCH(F201,'Leak Repair Summary'!$V$22:$V$31)+1,MATCH(E201,'Leak Repair Summary'!$W$19:$AC$19)+1)-INDEX('Leak Repair Summary'!$W$22:$AC$31,MATCH(F201,'Leak Repair Summary'!$V$22:$V$31),MATCH(E201,'Leak Repair Summary'!$W$19:$AC$19)+1))/(INDEX('Leak Repair Summary'!$V$22:$V$31,MATCH(F201,'Leak Repair Summary'!$V$22:$V$31)+1,1)-INDEX('Leak Repair Summary'!$V$22:$V$31,MATCH(F201,'Leak Repair Summary'!$V$22:$V$31),1))*(F201-INDEX('Leak Repair Summary'!$V$22:$V$31,MATCH(F201,'Leak Repair Summary'!$V$22:$V$31),1))+INDEX('Leak Repair Summary'!$W$22:$AC$31,MATCH(F201,'Leak Repair Summary'!$V$22:$V$31),MATCH(E201,'Leak Repair Summary'!$W$19:$AC$19)+1))-((INDEX('Leak Repair Summary'!$W$22:$AC$31,MATCH(F201,'Leak Repair Summary'!$V$22:$V$31)+1,MATCH(E201,'Leak Repair Summary'!$W$19:$AC$19))-INDEX('Leak Repair Summary'!$W$22:$AC$31,MATCH(F201,'Leak Repair Summary'!$V$22:$V$31),MATCH(E201,'Leak Repair Summary'!$W$19:$AC$19)))/(INDEX('Leak Repair Summary'!$V$22:$V$31,MATCH(F201,'Leak Repair Summary'!$V$22:$V$31)+1,1)-INDEX('Leak Repair Summary'!$V$22:$V$31,MATCH(F201,'Leak Repair Summary'!$V$22:$V$31),1))*(F201-INDEX('Leak Repair Summary'!$V$22:$V$31,MATCH(F201,'Leak Repair Summary'!$V$22:$V$31),1))+INDEX('Leak Repair Summary'!$W$22:$AC$31,MATCH(F201,'Leak Repair Summary'!$V$22:$V$31),MATCH(E201,'Leak Repair Summary'!$W$19:$AC$19))))/(INDEX('Leak Repair Summary'!$W$19:$AC$19,1,MATCH(E201,'Leak Repair Summary'!$W$19:$AC$19)+1)-INDEX('Leak Repair Summary'!$W$19:$AC$19,1,MATCH(E201,'Leak Repair Summary'!$W$19:$AC$19)))*(E201-INDEX('Leak Repair Summary'!$W$19:$AC$19,1,MATCH(E201,'Leak Repair Summary'!$W$19:$AC$19)))+((INDEX('Leak Repair Summary'!$W$22:$AC$31,MATCH(F201,'Leak Repair Summary'!$V$22:$V$31)+1,MATCH(E201,'Leak Repair Summary'!$W$19:$AC$19))-INDEX('Leak Repair Summary'!$W$22:$AC$31,MATCH(F201,'Leak Repair Summary'!$V$22:$V$31),MATCH(E201,'Leak Repair Summary'!$W$19:$AC$19)))/(INDEX('Leak Repair Summary'!$V$22:$V$31,MATCH(F201,'Leak Repair Summary'!$V$22:$V$31)+1,1)-INDEX('Leak Repair Summary'!$V$22:$V$31,MATCH(F201,'Leak Repair Summary'!$V$22:$V$31),1))*(F201-INDEX('Leak Repair Summary'!$V$22:$V$31,MATCH(F201,'Leak Repair Summary'!$V$22:$V$31),1))+INDEX('Leak Repair Summary'!$W$22:$AC$31,MATCH(F201,'Leak Repair Summary'!$V$22:$V$31),MATCH(E201,'Leak Repair Summary'!$W$19:$AC$19)))," "))</f>
        <v xml:space="preserve"> </v>
      </c>
      <c r="I201" s="173"/>
      <c r="J201" s="174"/>
      <c r="K201" s="151" t="str">
        <f t="shared" si="6"/>
        <v/>
      </c>
      <c r="L201" s="180"/>
      <c r="M201" s="152" t="str">
        <f t="shared" si="7"/>
        <v/>
      </c>
      <c r="N201" s="148"/>
    </row>
    <row r="202" spans="1:14">
      <c r="A202" s="149">
        <v>200</v>
      </c>
      <c r="B202" s="166"/>
      <c r="C202" s="167"/>
      <c r="D202" s="167"/>
      <c r="E202" s="165"/>
      <c r="F202" s="165"/>
      <c r="G202" s="165"/>
      <c r="H202" s="150" t="str">
        <f>IF(AND(G202&gt;0, E202&gt;0), G202, IF(AND(E202&gt;0, F202&gt;0),(((INDEX('Leak Repair Summary'!$W$22:$AC$31,MATCH(F202,'Leak Repair Summary'!$V$22:$V$31)+1,MATCH(E202,'Leak Repair Summary'!$W$19:$AC$19)+1)-INDEX('Leak Repair Summary'!$W$22:$AC$31,MATCH(F202,'Leak Repair Summary'!$V$22:$V$31),MATCH(E202,'Leak Repair Summary'!$W$19:$AC$19)+1))/(INDEX('Leak Repair Summary'!$V$22:$V$31,MATCH(F202,'Leak Repair Summary'!$V$22:$V$31)+1,1)-INDEX('Leak Repair Summary'!$V$22:$V$31,MATCH(F202,'Leak Repair Summary'!$V$22:$V$31),1))*(F202-INDEX('Leak Repair Summary'!$V$22:$V$31,MATCH(F202,'Leak Repair Summary'!$V$22:$V$31),1))+INDEX('Leak Repair Summary'!$W$22:$AC$31,MATCH(F202,'Leak Repair Summary'!$V$22:$V$31),MATCH(E202,'Leak Repair Summary'!$W$19:$AC$19)+1))-((INDEX('Leak Repair Summary'!$W$22:$AC$31,MATCH(F202,'Leak Repair Summary'!$V$22:$V$31)+1,MATCH(E202,'Leak Repair Summary'!$W$19:$AC$19))-INDEX('Leak Repair Summary'!$W$22:$AC$31,MATCH(F202,'Leak Repair Summary'!$V$22:$V$31),MATCH(E202,'Leak Repair Summary'!$W$19:$AC$19)))/(INDEX('Leak Repair Summary'!$V$22:$V$31,MATCH(F202,'Leak Repair Summary'!$V$22:$V$31)+1,1)-INDEX('Leak Repair Summary'!$V$22:$V$31,MATCH(F202,'Leak Repair Summary'!$V$22:$V$31),1))*(F202-INDEX('Leak Repair Summary'!$V$22:$V$31,MATCH(F202,'Leak Repair Summary'!$V$22:$V$31),1))+INDEX('Leak Repair Summary'!$W$22:$AC$31,MATCH(F202,'Leak Repair Summary'!$V$22:$V$31),MATCH(E202,'Leak Repair Summary'!$W$19:$AC$19))))/(INDEX('Leak Repair Summary'!$W$19:$AC$19,1,MATCH(E202,'Leak Repair Summary'!$W$19:$AC$19)+1)-INDEX('Leak Repair Summary'!$W$19:$AC$19,1,MATCH(E202,'Leak Repair Summary'!$W$19:$AC$19)))*(E202-INDEX('Leak Repair Summary'!$W$19:$AC$19,1,MATCH(E202,'Leak Repair Summary'!$W$19:$AC$19)))+((INDEX('Leak Repair Summary'!$W$22:$AC$31,MATCH(F202,'Leak Repair Summary'!$V$22:$V$31)+1,MATCH(E202,'Leak Repair Summary'!$W$19:$AC$19))-INDEX('Leak Repair Summary'!$W$22:$AC$31,MATCH(F202,'Leak Repair Summary'!$V$22:$V$31),MATCH(E202,'Leak Repair Summary'!$W$19:$AC$19)))/(INDEX('Leak Repair Summary'!$V$22:$V$31,MATCH(F202,'Leak Repair Summary'!$V$22:$V$31)+1,1)-INDEX('Leak Repair Summary'!$V$22:$V$31,MATCH(F202,'Leak Repair Summary'!$V$22:$V$31),1))*(F202-INDEX('Leak Repair Summary'!$V$22:$V$31,MATCH(F202,'Leak Repair Summary'!$V$22:$V$31),1))+INDEX('Leak Repair Summary'!$W$22:$AC$31,MATCH(F202,'Leak Repair Summary'!$V$22:$V$31),MATCH(E202,'Leak Repair Summary'!$W$19:$AC$19)))," "))</f>
        <v xml:space="preserve"> </v>
      </c>
      <c r="I202" s="173"/>
      <c r="J202" s="174"/>
      <c r="K202" s="151" t="str">
        <f t="shared" si="6"/>
        <v/>
      </c>
      <c r="L202" s="180"/>
      <c r="M202" s="152" t="str">
        <f t="shared" si="7"/>
        <v/>
      </c>
      <c r="N202" s="148"/>
    </row>
    <row r="203" spans="1:14">
      <c r="A203" s="149">
        <v>201</v>
      </c>
      <c r="B203" s="166"/>
      <c r="C203" s="167"/>
      <c r="D203" s="167"/>
      <c r="E203" s="165"/>
      <c r="F203" s="165"/>
      <c r="G203" s="165"/>
      <c r="H203" s="150" t="str">
        <f>IF(AND(G203&gt;0, E203&gt;0), G203, IF(AND(E203&gt;0, F203&gt;0),(((INDEX('Leak Repair Summary'!$W$22:$AC$31,MATCH(F203,'Leak Repair Summary'!$V$22:$V$31)+1,MATCH(E203,'Leak Repair Summary'!$W$19:$AC$19)+1)-INDEX('Leak Repair Summary'!$W$22:$AC$31,MATCH(F203,'Leak Repair Summary'!$V$22:$V$31),MATCH(E203,'Leak Repair Summary'!$W$19:$AC$19)+1))/(INDEX('Leak Repair Summary'!$V$22:$V$31,MATCH(F203,'Leak Repair Summary'!$V$22:$V$31)+1,1)-INDEX('Leak Repair Summary'!$V$22:$V$31,MATCH(F203,'Leak Repair Summary'!$V$22:$V$31),1))*(F203-INDEX('Leak Repair Summary'!$V$22:$V$31,MATCH(F203,'Leak Repair Summary'!$V$22:$V$31),1))+INDEX('Leak Repair Summary'!$W$22:$AC$31,MATCH(F203,'Leak Repair Summary'!$V$22:$V$31),MATCH(E203,'Leak Repair Summary'!$W$19:$AC$19)+1))-((INDEX('Leak Repair Summary'!$W$22:$AC$31,MATCH(F203,'Leak Repair Summary'!$V$22:$V$31)+1,MATCH(E203,'Leak Repair Summary'!$W$19:$AC$19))-INDEX('Leak Repair Summary'!$W$22:$AC$31,MATCH(F203,'Leak Repair Summary'!$V$22:$V$31),MATCH(E203,'Leak Repair Summary'!$W$19:$AC$19)))/(INDEX('Leak Repair Summary'!$V$22:$V$31,MATCH(F203,'Leak Repair Summary'!$V$22:$V$31)+1,1)-INDEX('Leak Repair Summary'!$V$22:$V$31,MATCH(F203,'Leak Repair Summary'!$V$22:$V$31),1))*(F203-INDEX('Leak Repair Summary'!$V$22:$V$31,MATCH(F203,'Leak Repair Summary'!$V$22:$V$31),1))+INDEX('Leak Repair Summary'!$W$22:$AC$31,MATCH(F203,'Leak Repair Summary'!$V$22:$V$31),MATCH(E203,'Leak Repair Summary'!$W$19:$AC$19))))/(INDEX('Leak Repair Summary'!$W$19:$AC$19,1,MATCH(E203,'Leak Repair Summary'!$W$19:$AC$19)+1)-INDEX('Leak Repair Summary'!$W$19:$AC$19,1,MATCH(E203,'Leak Repair Summary'!$W$19:$AC$19)))*(E203-INDEX('Leak Repair Summary'!$W$19:$AC$19,1,MATCH(E203,'Leak Repair Summary'!$W$19:$AC$19)))+((INDEX('Leak Repair Summary'!$W$22:$AC$31,MATCH(F203,'Leak Repair Summary'!$V$22:$V$31)+1,MATCH(E203,'Leak Repair Summary'!$W$19:$AC$19))-INDEX('Leak Repair Summary'!$W$22:$AC$31,MATCH(F203,'Leak Repair Summary'!$V$22:$V$31),MATCH(E203,'Leak Repair Summary'!$W$19:$AC$19)))/(INDEX('Leak Repair Summary'!$V$22:$V$31,MATCH(F203,'Leak Repair Summary'!$V$22:$V$31)+1,1)-INDEX('Leak Repair Summary'!$V$22:$V$31,MATCH(F203,'Leak Repair Summary'!$V$22:$V$31),1))*(F203-INDEX('Leak Repair Summary'!$V$22:$V$31,MATCH(F203,'Leak Repair Summary'!$V$22:$V$31),1))+INDEX('Leak Repair Summary'!$W$22:$AC$31,MATCH(F203,'Leak Repair Summary'!$V$22:$V$31),MATCH(E203,'Leak Repair Summary'!$W$19:$AC$19)))," "))</f>
        <v xml:space="preserve"> </v>
      </c>
      <c r="I203" s="173"/>
      <c r="J203" s="174"/>
      <c r="K203" s="151" t="str">
        <f t="shared" si="6"/>
        <v/>
      </c>
      <c r="L203" s="180"/>
      <c r="M203" s="152" t="str">
        <f t="shared" si="7"/>
        <v/>
      </c>
      <c r="N203" s="148"/>
    </row>
    <row r="204" spans="1:14">
      <c r="A204" s="149">
        <v>202</v>
      </c>
      <c r="B204" s="166"/>
      <c r="C204" s="167"/>
      <c r="D204" s="167"/>
      <c r="E204" s="165"/>
      <c r="F204" s="165"/>
      <c r="G204" s="165"/>
      <c r="H204" s="150" t="str">
        <f>IF(AND(G204&gt;0, E204&gt;0), G204, IF(AND(E204&gt;0, F204&gt;0),(((INDEX('Leak Repair Summary'!$W$22:$AC$31,MATCH(F204,'Leak Repair Summary'!$V$22:$V$31)+1,MATCH(E204,'Leak Repair Summary'!$W$19:$AC$19)+1)-INDEX('Leak Repair Summary'!$W$22:$AC$31,MATCH(F204,'Leak Repair Summary'!$V$22:$V$31),MATCH(E204,'Leak Repair Summary'!$W$19:$AC$19)+1))/(INDEX('Leak Repair Summary'!$V$22:$V$31,MATCH(F204,'Leak Repair Summary'!$V$22:$V$31)+1,1)-INDEX('Leak Repair Summary'!$V$22:$V$31,MATCH(F204,'Leak Repair Summary'!$V$22:$V$31),1))*(F204-INDEX('Leak Repair Summary'!$V$22:$V$31,MATCH(F204,'Leak Repair Summary'!$V$22:$V$31),1))+INDEX('Leak Repair Summary'!$W$22:$AC$31,MATCH(F204,'Leak Repair Summary'!$V$22:$V$31),MATCH(E204,'Leak Repair Summary'!$W$19:$AC$19)+1))-((INDEX('Leak Repair Summary'!$W$22:$AC$31,MATCH(F204,'Leak Repair Summary'!$V$22:$V$31)+1,MATCH(E204,'Leak Repair Summary'!$W$19:$AC$19))-INDEX('Leak Repair Summary'!$W$22:$AC$31,MATCH(F204,'Leak Repair Summary'!$V$22:$V$31),MATCH(E204,'Leak Repair Summary'!$W$19:$AC$19)))/(INDEX('Leak Repair Summary'!$V$22:$V$31,MATCH(F204,'Leak Repair Summary'!$V$22:$V$31)+1,1)-INDEX('Leak Repair Summary'!$V$22:$V$31,MATCH(F204,'Leak Repair Summary'!$V$22:$V$31),1))*(F204-INDEX('Leak Repair Summary'!$V$22:$V$31,MATCH(F204,'Leak Repair Summary'!$V$22:$V$31),1))+INDEX('Leak Repair Summary'!$W$22:$AC$31,MATCH(F204,'Leak Repair Summary'!$V$22:$V$31),MATCH(E204,'Leak Repair Summary'!$W$19:$AC$19))))/(INDEX('Leak Repair Summary'!$W$19:$AC$19,1,MATCH(E204,'Leak Repair Summary'!$W$19:$AC$19)+1)-INDEX('Leak Repair Summary'!$W$19:$AC$19,1,MATCH(E204,'Leak Repair Summary'!$W$19:$AC$19)))*(E204-INDEX('Leak Repair Summary'!$W$19:$AC$19,1,MATCH(E204,'Leak Repair Summary'!$W$19:$AC$19)))+((INDEX('Leak Repair Summary'!$W$22:$AC$31,MATCH(F204,'Leak Repair Summary'!$V$22:$V$31)+1,MATCH(E204,'Leak Repair Summary'!$W$19:$AC$19))-INDEX('Leak Repair Summary'!$W$22:$AC$31,MATCH(F204,'Leak Repair Summary'!$V$22:$V$31),MATCH(E204,'Leak Repair Summary'!$W$19:$AC$19)))/(INDEX('Leak Repair Summary'!$V$22:$V$31,MATCH(F204,'Leak Repair Summary'!$V$22:$V$31)+1,1)-INDEX('Leak Repair Summary'!$V$22:$V$31,MATCH(F204,'Leak Repair Summary'!$V$22:$V$31),1))*(F204-INDEX('Leak Repair Summary'!$V$22:$V$31,MATCH(F204,'Leak Repair Summary'!$V$22:$V$31),1))+INDEX('Leak Repair Summary'!$W$22:$AC$31,MATCH(F204,'Leak Repair Summary'!$V$22:$V$31),MATCH(E204,'Leak Repair Summary'!$W$19:$AC$19)))," "))</f>
        <v xml:space="preserve"> </v>
      </c>
      <c r="I204" s="173"/>
      <c r="J204" s="174"/>
      <c r="K204" s="151" t="str">
        <f t="shared" si="6"/>
        <v/>
      </c>
      <c r="L204" s="180"/>
      <c r="M204" s="152" t="str">
        <f t="shared" si="7"/>
        <v/>
      </c>
      <c r="N204" s="148"/>
    </row>
    <row r="205" spans="1:14">
      <c r="A205" s="149">
        <v>203</v>
      </c>
      <c r="B205" s="166"/>
      <c r="C205" s="167"/>
      <c r="D205" s="167"/>
      <c r="E205" s="165"/>
      <c r="F205" s="165"/>
      <c r="G205" s="165"/>
      <c r="H205" s="150" t="str">
        <f>IF(AND(G205&gt;0, E205&gt;0), G205, IF(AND(E205&gt;0, F205&gt;0),(((INDEX('Leak Repair Summary'!$W$22:$AC$31,MATCH(F205,'Leak Repair Summary'!$V$22:$V$31)+1,MATCH(E205,'Leak Repair Summary'!$W$19:$AC$19)+1)-INDEX('Leak Repair Summary'!$W$22:$AC$31,MATCH(F205,'Leak Repair Summary'!$V$22:$V$31),MATCH(E205,'Leak Repair Summary'!$W$19:$AC$19)+1))/(INDEX('Leak Repair Summary'!$V$22:$V$31,MATCH(F205,'Leak Repair Summary'!$V$22:$V$31)+1,1)-INDEX('Leak Repair Summary'!$V$22:$V$31,MATCH(F205,'Leak Repair Summary'!$V$22:$V$31),1))*(F205-INDEX('Leak Repair Summary'!$V$22:$V$31,MATCH(F205,'Leak Repair Summary'!$V$22:$V$31),1))+INDEX('Leak Repair Summary'!$W$22:$AC$31,MATCH(F205,'Leak Repair Summary'!$V$22:$V$31),MATCH(E205,'Leak Repair Summary'!$W$19:$AC$19)+1))-((INDEX('Leak Repair Summary'!$W$22:$AC$31,MATCH(F205,'Leak Repair Summary'!$V$22:$V$31)+1,MATCH(E205,'Leak Repair Summary'!$W$19:$AC$19))-INDEX('Leak Repair Summary'!$W$22:$AC$31,MATCH(F205,'Leak Repair Summary'!$V$22:$V$31),MATCH(E205,'Leak Repair Summary'!$W$19:$AC$19)))/(INDEX('Leak Repair Summary'!$V$22:$V$31,MATCH(F205,'Leak Repair Summary'!$V$22:$V$31)+1,1)-INDEX('Leak Repair Summary'!$V$22:$V$31,MATCH(F205,'Leak Repair Summary'!$V$22:$V$31),1))*(F205-INDEX('Leak Repair Summary'!$V$22:$V$31,MATCH(F205,'Leak Repair Summary'!$V$22:$V$31),1))+INDEX('Leak Repair Summary'!$W$22:$AC$31,MATCH(F205,'Leak Repair Summary'!$V$22:$V$31),MATCH(E205,'Leak Repair Summary'!$W$19:$AC$19))))/(INDEX('Leak Repair Summary'!$W$19:$AC$19,1,MATCH(E205,'Leak Repair Summary'!$W$19:$AC$19)+1)-INDEX('Leak Repair Summary'!$W$19:$AC$19,1,MATCH(E205,'Leak Repair Summary'!$W$19:$AC$19)))*(E205-INDEX('Leak Repair Summary'!$W$19:$AC$19,1,MATCH(E205,'Leak Repair Summary'!$W$19:$AC$19)))+((INDEX('Leak Repair Summary'!$W$22:$AC$31,MATCH(F205,'Leak Repair Summary'!$V$22:$V$31)+1,MATCH(E205,'Leak Repair Summary'!$W$19:$AC$19))-INDEX('Leak Repair Summary'!$W$22:$AC$31,MATCH(F205,'Leak Repair Summary'!$V$22:$V$31),MATCH(E205,'Leak Repair Summary'!$W$19:$AC$19)))/(INDEX('Leak Repair Summary'!$V$22:$V$31,MATCH(F205,'Leak Repair Summary'!$V$22:$V$31)+1,1)-INDEX('Leak Repair Summary'!$V$22:$V$31,MATCH(F205,'Leak Repair Summary'!$V$22:$V$31),1))*(F205-INDEX('Leak Repair Summary'!$V$22:$V$31,MATCH(F205,'Leak Repair Summary'!$V$22:$V$31),1))+INDEX('Leak Repair Summary'!$W$22:$AC$31,MATCH(F205,'Leak Repair Summary'!$V$22:$V$31),MATCH(E205,'Leak Repair Summary'!$W$19:$AC$19)))," "))</f>
        <v xml:space="preserve"> </v>
      </c>
      <c r="I205" s="173"/>
      <c r="J205" s="174"/>
      <c r="K205" s="151" t="str">
        <f t="shared" si="6"/>
        <v/>
      </c>
      <c r="L205" s="180"/>
      <c r="M205" s="152" t="str">
        <f t="shared" si="7"/>
        <v/>
      </c>
      <c r="N205" s="148"/>
    </row>
    <row r="206" spans="1:14">
      <c r="A206" s="149">
        <v>204</v>
      </c>
      <c r="B206" s="166"/>
      <c r="C206" s="167"/>
      <c r="D206" s="167"/>
      <c r="E206" s="165"/>
      <c r="F206" s="165"/>
      <c r="G206" s="165"/>
      <c r="H206" s="150" t="str">
        <f>IF(AND(G206&gt;0, E206&gt;0), G206, IF(AND(E206&gt;0, F206&gt;0),(((INDEX('Leak Repair Summary'!$W$22:$AC$31,MATCH(F206,'Leak Repair Summary'!$V$22:$V$31)+1,MATCH(E206,'Leak Repair Summary'!$W$19:$AC$19)+1)-INDEX('Leak Repair Summary'!$W$22:$AC$31,MATCH(F206,'Leak Repair Summary'!$V$22:$V$31),MATCH(E206,'Leak Repair Summary'!$W$19:$AC$19)+1))/(INDEX('Leak Repair Summary'!$V$22:$V$31,MATCH(F206,'Leak Repair Summary'!$V$22:$V$31)+1,1)-INDEX('Leak Repair Summary'!$V$22:$V$31,MATCH(F206,'Leak Repair Summary'!$V$22:$V$31),1))*(F206-INDEX('Leak Repair Summary'!$V$22:$V$31,MATCH(F206,'Leak Repair Summary'!$V$22:$V$31),1))+INDEX('Leak Repair Summary'!$W$22:$AC$31,MATCH(F206,'Leak Repair Summary'!$V$22:$V$31),MATCH(E206,'Leak Repair Summary'!$W$19:$AC$19)+1))-((INDEX('Leak Repair Summary'!$W$22:$AC$31,MATCH(F206,'Leak Repair Summary'!$V$22:$V$31)+1,MATCH(E206,'Leak Repair Summary'!$W$19:$AC$19))-INDEX('Leak Repair Summary'!$W$22:$AC$31,MATCH(F206,'Leak Repair Summary'!$V$22:$V$31),MATCH(E206,'Leak Repair Summary'!$W$19:$AC$19)))/(INDEX('Leak Repair Summary'!$V$22:$V$31,MATCH(F206,'Leak Repair Summary'!$V$22:$V$31)+1,1)-INDEX('Leak Repair Summary'!$V$22:$V$31,MATCH(F206,'Leak Repair Summary'!$V$22:$V$31),1))*(F206-INDEX('Leak Repair Summary'!$V$22:$V$31,MATCH(F206,'Leak Repair Summary'!$V$22:$V$31),1))+INDEX('Leak Repair Summary'!$W$22:$AC$31,MATCH(F206,'Leak Repair Summary'!$V$22:$V$31),MATCH(E206,'Leak Repair Summary'!$W$19:$AC$19))))/(INDEX('Leak Repair Summary'!$W$19:$AC$19,1,MATCH(E206,'Leak Repair Summary'!$W$19:$AC$19)+1)-INDEX('Leak Repair Summary'!$W$19:$AC$19,1,MATCH(E206,'Leak Repair Summary'!$W$19:$AC$19)))*(E206-INDEX('Leak Repair Summary'!$W$19:$AC$19,1,MATCH(E206,'Leak Repair Summary'!$W$19:$AC$19)))+((INDEX('Leak Repair Summary'!$W$22:$AC$31,MATCH(F206,'Leak Repair Summary'!$V$22:$V$31)+1,MATCH(E206,'Leak Repair Summary'!$W$19:$AC$19))-INDEX('Leak Repair Summary'!$W$22:$AC$31,MATCH(F206,'Leak Repair Summary'!$V$22:$V$31),MATCH(E206,'Leak Repair Summary'!$W$19:$AC$19)))/(INDEX('Leak Repair Summary'!$V$22:$V$31,MATCH(F206,'Leak Repair Summary'!$V$22:$V$31)+1,1)-INDEX('Leak Repair Summary'!$V$22:$V$31,MATCH(F206,'Leak Repair Summary'!$V$22:$V$31),1))*(F206-INDEX('Leak Repair Summary'!$V$22:$V$31,MATCH(F206,'Leak Repair Summary'!$V$22:$V$31),1))+INDEX('Leak Repair Summary'!$W$22:$AC$31,MATCH(F206,'Leak Repair Summary'!$V$22:$V$31),MATCH(E206,'Leak Repair Summary'!$W$19:$AC$19)))," "))</f>
        <v xml:space="preserve"> </v>
      </c>
      <c r="I206" s="173"/>
      <c r="J206" s="174"/>
      <c r="K206" s="151" t="str">
        <f t="shared" si="6"/>
        <v/>
      </c>
      <c r="L206" s="180"/>
      <c r="M206" s="152" t="str">
        <f t="shared" si="7"/>
        <v/>
      </c>
      <c r="N206" s="148"/>
    </row>
    <row r="207" spans="1:14">
      <c r="A207" s="149">
        <v>205</v>
      </c>
      <c r="B207" s="166"/>
      <c r="C207" s="167"/>
      <c r="D207" s="167"/>
      <c r="E207" s="165"/>
      <c r="F207" s="165"/>
      <c r="G207" s="165"/>
      <c r="H207" s="150" t="str">
        <f>IF(AND(G207&gt;0, E207&gt;0), G207, IF(AND(E207&gt;0, F207&gt;0),(((INDEX('Leak Repair Summary'!$W$22:$AC$31,MATCH(F207,'Leak Repair Summary'!$V$22:$V$31)+1,MATCH(E207,'Leak Repair Summary'!$W$19:$AC$19)+1)-INDEX('Leak Repair Summary'!$W$22:$AC$31,MATCH(F207,'Leak Repair Summary'!$V$22:$V$31),MATCH(E207,'Leak Repair Summary'!$W$19:$AC$19)+1))/(INDEX('Leak Repair Summary'!$V$22:$V$31,MATCH(F207,'Leak Repair Summary'!$V$22:$V$31)+1,1)-INDEX('Leak Repair Summary'!$V$22:$V$31,MATCH(F207,'Leak Repair Summary'!$V$22:$V$31),1))*(F207-INDEX('Leak Repair Summary'!$V$22:$V$31,MATCH(F207,'Leak Repair Summary'!$V$22:$V$31),1))+INDEX('Leak Repair Summary'!$W$22:$AC$31,MATCH(F207,'Leak Repair Summary'!$V$22:$V$31),MATCH(E207,'Leak Repair Summary'!$W$19:$AC$19)+1))-((INDEX('Leak Repair Summary'!$W$22:$AC$31,MATCH(F207,'Leak Repair Summary'!$V$22:$V$31)+1,MATCH(E207,'Leak Repair Summary'!$W$19:$AC$19))-INDEX('Leak Repair Summary'!$W$22:$AC$31,MATCH(F207,'Leak Repair Summary'!$V$22:$V$31),MATCH(E207,'Leak Repair Summary'!$W$19:$AC$19)))/(INDEX('Leak Repair Summary'!$V$22:$V$31,MATCH(F207,'Leak Repair Summary'!$V$22:$V$31)+1,1)-INDEX('Leak Repair Summary'!$V$22:$V$31,MATCH(F207,'Leak Repair Summary'!$V$22:$V$31),1))*(F207-INDEX('Leak Repair Summary'!$V$22:$V$31,MATCH(F207,'Leak Repair Summary'!$V$22:$V$31),1))+INDEX('Leak Repair Summary'!$W$22:$AC$31,MATCH(F207,'Leak Repair Summary'!$V$22:$V$31),MATCH(E207,'Leak Repair Summary'!$W$19:$AC$19))))/(INDEX('Leak Repair Summary'!$W$19:$AC$19,1,MATCH(E207,'Leak Repair Summary'!$W$19:$AC$19)+1)-INDEX('Leak Repair Summary'!$W$19:$AC$19,1,MATCH(E207,'Leak Repair Summary'!$W$19:$AC$19)))*(E207-INDEX('Leak Repair Summary'!$W$19:$AC$19,1,MATCH(E207,'Leak Repair Summary'!$W$19:$AC$19)))+((INDEX('Leak Repair Summary'!$W$22:$AC$31,MATCH(F207,'Leak Repair Summary'!$V$22:$V$31)+1,MATCH(E207,'Leak Repair Summary'!$W$19:$AC$19))-INDEX('Leak Repair Summary'!$W$22:$AC$31,MATCH(F207,'Leak Repair Summary'!$V$22:$V$31),MATCH(E207,'Leak Repair Summary'!$W$19:$AC$19)))/(INDEX('Leak Repair Summary'!$V$22:$V$31,MATCH(F207,'Leak Repair Summary'!$V$22:$V$31)+1,1)-INDEX('Leak Repair Summary'!$V$22:$V$31,MATCH(F207,'Leak Repair Summary'!$V$22:$V$31),1))*(F207-INDEX('Leak Repair Summary'!$V$22:$V$31,MATCH(F207,'Leak Repair Summary'!$V$22:$V$31),1))+INDEX('Leak Repair Summary'!$W$22:$AC$31,MATCH(F207,'Leak Repair Summary'!$V$22:$V$31),MATCH(E207,'Leak Repair Summary'!$W$19:$AC$19)))," "))</f>
        <v xml:space="preserve"> </v>
      </c>
      <c r="I207" s="173"/>
      <c r="J207" s="174"/>
      <c r="K207" s="151" t="str">
        <f t="shared" si="6"/>
        <v/>
      </c>
      <c r="L207" s="180"/>
      <c r="M207" s="152" t="str">
        <f t="shared" si="7"/>
        <v/>
      </c>
      <c r="N207" s="148"/>
    </row>
    <row r="208" spans="1:14">
      <c r="A208" s="149">
        <v>206</v>
      </c>
      <c r="B208" s="166"/>
      <c r="C208" s="167"/>
      <c r="D208" s="167"/>
      <c r="E208" s="165"/>
      <c r="F208" s="165"/>
      <c r="G208" s="165"/>
      <c r="H208" s="150" t="str">
        <f>IF(AND(G208&gt;0, E208&gt;0), G208, IF(AND(E208&gt;0, F208&gt;0),(((INDEX('Leak Repair Summary'!$W$22:$AC$31,MATCH(F208,'Leak Repair Summary'!$V$22:$V$31)+1,MATCH(E208,'Leak Repair Summary'!$W$19:$AC$19)+1)-INDEX('Leak Repair Summary'!$W$22:$AC$31,MATCH(F208,'Leak Repair Summary'!$V$22:$V$31),MATCH(E208,'Leak Repair Summary'!$W$19:$AC$19)+1))/(INDEX('Leak Repair Summary'!$V$22:$V$31,MATCH(F208,'Leak Repair Summary'!$V$22:$V$31)+1,1)-INDEX('Leak Repair Summary'!$V$22:$V$31,MATCH(F208,'Leak Repair Summary'!$V$22:$V$31),1))*(F208-INDEX('Leak Repair Summary'!$V$22:$V$31,MATCH(F208,'Leak Repair Summary'!$V$22:$V$31),1))+INDEX('Leak Repair Summary'!$W$22:$AC$31,MATCH(F208,'Leak Repair Summary'!$V$22:$V$31),MATCH(E208,'Leak Repair Summary'!$W$19:$AC$19)+1))-((INDEX('Leak Repair Summary'!$W$22:$AC$31,MATCH(F208,'Leak Repair Summary'!$V$22:$V$31)+1,MATCH(E208,'Leak Repair Summary'!$W$19:$AC$19))-INDEX('Leak Repair Summary'!$W$22:$AC$31,MATCH(F208,'Leak Repair Summary'!$V$22:$V$31),MATCH(E208,'Leak Repair Summary'!$W$19:$AC$19)))/(INDEX('Leak Repair Summary'!$V$22:$V$31,MATCH(F208,'Leak Repair Summary'!$V$22:$V$31)+1,1)-INDEX('Leak Repair Summary'!$V$22:$V$31,MATCH(F208,'Leak Repair Summary'!$V$22:$V$31),1))*(F208-INDEX('Leak Repair Summary'!$V$22:$V$31,MATCH(F208,'Leak Repair Summary'!$V$22:$V$31),1))+INDEX('Leak Repair Summary'!$W$22:$AC$31,MATCH(F208,'Leak Repair Summary'!$V$22:$V$31),MATCH(E208,'Leak Repair Summary'!$W$19:$AC$19))))/(INDEX('Leak Repair Summary'!$W$19:$AC$19,1,MATCH(E208,'Leak Repair Summary'!$W$19:$AC$19)+1)-INDEX('Leak Repair Summary'!$W$19:$AC$19,1,MATCH(E208,'Leak Repair Summary'!$W$19:$AC$19)))*(E208-INDEX('Leak Repair Summary'!$W$19:$AC$19,1,MATCH(E208,'Leak Repair Summary'!$W$19:$AC$19)))+((INDEX('Leak Repair Summary'!$W$22:$AC$31,MATCH(F208,'Leak Repair Summary'!$V$22:$V$31)+1,MATCH(E208,'Leak Repair Summary'!$W$19:$AC$19))-INDEX('Leak Repair Summary'!$W$22:$AC$31,MATCH(F208,'Leak Repair Summary'!$V$22:$V$31),MATCH(E208,'Leak Repair Summary'!$W$19:$AC$19)))/(INDEX('Leak Repair Summary'!$V$22:$V$31,MATCH(F208,'Leak Repair Summary'!$V$22:$V$31)+1,1)-INDEX('Leak Repair Summary'!$V$22:$V$31,MATCH(F208,'Leak Repair Summary'!$V$22:$V$31),1))*(F208-INDEX('Leak Repair Summary'!$V$22:$V$31,MATCH(F208,'Leak Repair Summary'!$V$22:$V$31),1))+INDEX('Leak Repair Summary'!$W$22:$AC$31,MATCH(F208,'Leak Repair Summary'!$V$22:$V$31),MATCH(E208,'Leak Repair Summary'!$W$19:$AC$19)))," "))</f>
        <v xml:space="preserve"> </v>
      </c>
      <c r="I208" s="173"/>
      <c r="J208" s="174"/>
      <c r="K208" s="151" t="str">
        <f t="shared" si="6"/>
        <v/>
      </c>
      <c r="L208" s="180"/>
      <c r="M208" s="152" t="str">
        <f t="shared" si="7"/>
        <v/>
      </c>
      <c r="N208" s="148"/>
    </row>
    <row r="209" spans="1:14">
      <c r="A209" s="149">
        <v>207</v>
      </c>
      <c r="B209" s="166"/>
      <c r="C209" s="167"/>
      <c r="D209" s="167"/>
      <c r="E209" s="165"/>
      <c r="F209" s="165"/>
      <c r="G209" s="165"/>
      <c r="H209" s="150" t="str">
        <f>IF(AND(G209&gt;0, E209&gt;0), G209, IF(AND(E209&gt;0, F209&gt;0),(((INDEX('Leak Repair Summary'!$W$22:$AC$31,MATCH(F209,'Leak Repair Summary'!$V$22:$V$31)+1,MATCH(E209,'Leak Repair Summary'!$W$19:$AC$19)+1)-INDEX('Leak Repair Summary'!$W$22:$AC$31,MATCH(F209,'Leak Repair Summary'!$V$22:$V$31),MATCH(E209,'Leak Repair Summary'!$W$19:$AC$19)+1))/(INDEX('Leak Repair Summary'!$V$22:$V$31,MATCH(F209,'Leak Repair Summary'!$V$22:$V$31)+1,1)-INDEX('Leak Repair Summary'!$V$22:$V$31,MATCH(F209,'Leak Repair Summary'!$V$22:$V$31),1))*(F209-INDEX('Leak Repair Summary'!$V$22:$V$31,MATCH(F209,'Leak Repair Summary'!$V$22:$V$31),1))+INDEX('Leak Repair Summary'!$W$22:$AC$31,MATCH(F209,'Leak Repair Summary'!$V$22:$V$31),MATCH(E209,'Leak Repair Summary'!$W$19:$AC$19)+1))-((INDEX('Leak Repair Summary'!$W$22:$AC$31,MATCH(F209,'Leak Repair Summary'!$V$22:$V$31)+1,MATCH(E209,'Leak Repair Summary'!$W$19:$AC$19))-INDEX('Leak Repair Summary'!$W$22:$AC$31,MATCH(F209,'Leak Repair Summary'!$V$22:$V$31),MATCH(E209,'Leak Repair Summary'!$W$19:$AC$19)))/(INDEX('Leak Repair Summary'!$V$22:$V$31,MATCH(F209,'Leak Repair Summary'!$V$22:$V$31)+1,1)-INDEX('Leak Repair Summary'!$V$22:$V$31,MATCH(F209,'Leak Repair Summary'!$V$22:$V$31),1))*(F209-INDEX('Leak Repair Summary'!$V$22:$V$31,MATCH(F209,'Leak Repair Summary'!$V$22:$V$31),1))+INDEX('Leak Repair Summary'!$W$22:$AC$31,MATCH(F209,'Leak Repair Summary'!$V$22:$V$31),MATCH(E209,'Leak Repair Summary'!$W$19:$AC$19))))/(INDEX('Leak Repair Summary'!$W$19:$AC$19,1,MATCH(E209,'Leak Repair Summary'!$W$19:$AC$19)+1)-INDEX('Leak Repair Summary'!$W$19:$AC$19,1,MATCH(E209,'Leak Repair Summary'!$W$19:$AC$19)))*(E209-INDEX('Leak Repair Summary'!$W$19:$AC$19,1,MATCH(E209,'Leak Repair Summary'!$W$19:$AC$19)))+((INDEX('Leak Repair Summary'!$W$22:$AC$31,MATCH(F209,'Leak Repair Summary'!$V$22:$V$31)+1,MATCH(E209,'Leak Repair Summary'!$W$19:$AC$19))-INDEX('Leak Repair Summary'!$W$22:$AC$31,MATCH(F209,'Leak Repair Summary'!$V$22:$V$31),MATCH(E209,'Leak Repair Summary'!$W$19:$AC$19)))/(INDEX('Leak Repair Summary'!$V$22:$V$31,MATCH(F209,'Leak Repair Summary'!$V$22:$V$31)+1,1)-INDEX('Leak Repair Summary'!$V$22:$V$31,MATCH(F209,'Leak Repair Summary'!$V$22:$V$31),1))*(F209-INDEX('Leak Repair Summary'!$V$22:$V$31,MATCH(F209,'Leak Repair Summary'!$V$22:$V$31),1))+INDEX('Leak Repair Summary'!$W$22:$AC$31,MATCH(F209,'Leak Repair Summary'!$V$22:$V$31),MATCH(E209,'Leak Repair Summary'!$W$19:$AC$19)))," "))</f>
        <v xml:space="preserve"> </v>
      </c>
      <c r="I209" s="173"/>
      <c r="J209" s="174"/>
      <c r="K209" s="151" t="str">
        <f t="shared" si="6"/>
        <v/>
      </c>
      <c r="L209" s="180"/>
      <c r="M209" s="152" t="str">
        <f t="shared" si="7"/>
        <v/>
      </c>
      <c r="N209" s="148"/>
    </row>
    <row r="210" spans="1:14">
      <c r="A210" s="149">
        <v>208</v>
      </c>
      <c r="B210" s="166"/>
      <c r="C210" s="167"/>
      <c r="D210" s="167"/>
      <c r="E210" s="165"/>
      <c r="F210" s="165"/>
      <c r="G210" s="165"/>
      <c r="H210" s="150" t="str">
        <f>IF(AND(G210&gt;0, E210&gt;0), G210, IF(AND(E210&gt;0, F210&gt;0),(((INDEX('Leak Repair Summary'!$W$22:$AC$31,MATCH(F210,'Leak Repair Summary'!$V$22:$V$31)+1,MATCH(E210,'Leak Repair Summary'!$W$19:$AC$19)+1)-INDEX('Leak Repair Summary'!$W$22:$AC$31,MATCH(F210,'Leak Repair Summary'!$V$22:$V$31),MATCH(E210,'Leak Repair Summary'!$W$19:$AC$19)+1))/(INDEX('Leak Repair Summary'!$V$22:$V$31,MATCH(F210,'Leak Repair Summary'!$V$22:$V$31)+1,1)-INDEX('Leak Repair Summary'!$V$22:$V$31,MATCH(F210,'Leak Repair Summary'!$V$22:$V$31),1))*(F210-INDEX('Leak Repair Summary'!$V$22:$V$31,MATCH(F210,'Leak Repair Summary'!$V$22:$V$31),1))+INDEX('Leak Repair Summary'!$W$22:$AC$31,MATCH(F210,'Leak Repair Summary'!$V$22:$V$31),MATCH(E210,'Leak Repair Summary'!$W$19:$AC$19)+1))-((INDEX('Leak Repair Summary'!$W$22:$AC$31,MATCH(F210,'Leak Repair Summary'!$V$22:$V$31)+1,MATCH(E210,'Leak Repair Summary'!$W$19:$AC$19))-INDEX('Leak Repair Summary'!$W$22:$AC$31,MATCH(F210,'Leak Repair Summary'!$V$22:$V$31),MATCH(E210,'Leak Repair Summary'!$W$19:$AC$19)))/(INDEX('Leak Repair Summary'!$V$22:$V$31,MATCH(F210,'Leak Repair Summary'!$V$22:$V$31)+1,1)-INDEX('Leak Repair Summary'!$V$22:$V$31,MATCH(F210,'Leak Repair Summary'!$V$22:$V$31),1))*(F210-INDEX('Leak Repair Summary'!$V$22:$V$31,MATCH(F210,'Leak Repair Summary'!$V$22:$V$31),1))+INDEX('Leak Repair Summary'!$W$22:$AC$31,MATCH(F210,'Leak Repair Summary'!$V$22:$V$31),MATCH(E210,'Leak Repair Summary'!$W$19:$AC$19))))/(INDEX('Leak Repair Summary'!$W$19:$AC$19,1,MATCH(E210,'Leak Repair Summary'!$W$19:$AC$19)+1)-INDEX('Leak Repair Summary'!$W$19:$AC$19,1,MATCH(E210,'Leak Repair Summary'!$W$19:$AC$19)))*(E210-INDEX('Leak Repair Summary'!$W$19:$AC$19,1,MATCH(E210,'Leak Repair Summary'!$W$19:$AC$19)))+((INDEX('Leak Repair Summary'!$W$22:$AC$31,MATCH(F210,'Leak Repair Summary'!$V$22:$V$31)+1,MATCH(E210,'Leak Repair Summary'!$W$19:$AC$19))-INDEX('Leak Repair Summary'!$W$22:$AC$31,MATCH(F210,'Leak Repair Summary'!$V$22:$V$31),MATCH(E210,'Leak Repair Summary'!$W$19:$AC$19)))/(INDEX('Leak Repair Summary'!$V$22:$V$31,MATCH(F210,'Leak Repair Summary'!$V$22:$V$31)+1,1)-INDEX('Leak Repair Summary'!$V$22:$V$31,MATCH(F210,'Leak Repair Summary'!$V$22:$V$31),1))*(F210-INDEX('Leak Repair Summary'!$V$22:$V$31,MATCH(F210,'Leak Repair Summary'!$V$22:$V$31),1))+INDEX('Leak Repair Summary'!$W$22:$AC$31,MATCH(F210,'Leak Repair Summary'!$V$22:$V$31),MATCH(E210,'Leak Repair Summary'!$W$19:$AC$19)))," "))</f>
        <v xml:space="preserve"> </v>
      </c>
      <c r="I210" s="173"/>
      <c r="J210" s="174"/>
      <c r="K210" s="151" t="str">
        <f t="shared" si="6"/>
        <v/>
      </c>
      <c r="L210" s="180"/>
      <c r="M210" s="152" t="str">
        <f t="shared" si="7"/>
        <v/>
      </c>
      <c r="N210" s="148"/>
    </row>
    <row r="211" spans="1:14">
      <c r="A211" s="149">
        <v>209</v>
      </c>
      <c r="B211" s="166"/>
      <c r="C211" s="167"/>
      <c r="D211" s="167"/>
      <c r="E211" s="165"/>
      <c r="F211" s="165"/>
      <c r="G211" s="165"/>
      <c r="H211" s="150" t="str">
        <f>IF(AND(G211&gt;0, E211&gt;0), G211, IF(AND(E211&gt;0, F211&gt;0),(((INDEX('Leak Repair Summary'!$W$22:$AC$31,MATCH(F211,'Leak Repair Summary'!$V$22:$V$31)+1,MATCH(E211,'Leak Repair Summary'!$W$19:$AC$19)+1)-INDEX('Leak Repair Summary'!$W$22:$AC$31,MATCH(F211,'Leak Repair Summary'!$V$22:$V$31),MATCH(E211,'Leak Repair Summary'!$W$19:$AC$19)+1))/(INDEX('Leak Repair Summary'!$V$22:$V$31,MATCH(F211,'Leak Repair Summary'!$V$22:$V$31)+1,1)-INDEX('Leak Repair Summary'!$V$22:$V$31,MATCH(F211,'Leak Repair Summary'!$V$22:$V$31),1))*(F211-INDEX('Leak Repair Summary'!$V$22:$V$31,MATCH(F211,'Leak Repair Summary'!$V$22:$V$31),1))+INDEX('Leak Repair Summary'!$W$22:$AC$31,MATCH(F211,'Leak Repair Summary'!$V$22:$V$31),MATCH(E211,'Leak Repair Summary'!$W$19:$AC$19)+1))-((INDEX('Leak Repair Summary'!$W$22:$AC$31,MATCH(F211,'Leak Repair Summary'!$V$22:$V$31)+1,MATCH(E211,'Leak Repair Summary'!$W$19:$AC$19))-INDEX('Leak Repair Summary'!$W$22:$AC$31,MATCH(F211,'Leak Repair Summary'!$V$22:$V$31),MATCH(E211,'Leak Repair Summary'!$W$19:$AC$19)))/(INDEX('Leak Repair Summary'!$V$22:$V$31,MATCH(F211,'Leak Repair Summary'!$V$22:$V$31)+1,1)-INDEX('Leak Repair Summary'!$V$22:$V$31,MATCH(F211,'Leak Repair Summary'!$V$22:$V$31),1))*(F211-INDEX('Leak Repair Summary'!$V$22:$V$31,MATCH(F211,'Leak Repair Summary'!$V$22:$V$31),1))+INDEX('Leak Repair Summary'!$W$22:$AC$31,MATCH(F211,'Leak Repair Summary'!$V$22:$V$31),MATCH(E211,'Leak Repair Summary'!$W$19:$AC$19))))/(INDEX('Leak Repair Summary'!$W$19:$AC$19,1,MATCH(E211,'Leak Repair Summary'!$W$19:$AC$19)+1)-INDEX('Leak Repair Summary'!$W$19:$AC$19,1,MATCH(E211,'Leak Repair Summary'!$W$19:$AC$19)))*(E211-INDEX('Leak Repair Summary'!$W$19:$AC$19,1,MATCH(E211,'Leak Repair Summary'!$W$19:$AC$19)))+((INDEX('Leak Repair Summary'!$W$22:$AC$31,MATCH(F211,'Leak Repair Summary'!$V$22:$V$31)+1,MATCH(E211,'Leak Repair Summary'!$W$19:$AC$19))-INDEX('Leak Repair Summary'!$W$22:$AC$31,MATCH(F211,'Leak Repair Summary'!$V$22:$V$31),MATCH(E211,'Leak Repair Summary'!$W$19:$AC$19)))/(INDEX('Leak Repair Summary'!$V$22:$V$31,MATCH(F211,'Leak Repair Summary'!$V$22:$V$31)+1,1)-INDEX('Leak Repair Summary'!$V$22:$V$31,MATCH(F211,'Leak Repair Summary'!$V$22:$V$31),1))*(F211-INDEX('Leak Repair Summary'!$V$22:$V$31,MATCH(F211,'Leak Repair Summary'!$V$22:$V$31),1))+INDEX('Leak Repair Summary'!$W$22:$AC$31,MATCH(F211,'Leak Repair Summary'!$V$22:$V$31),MATCH(E211,'Leak Repair Summary'!$W$19:$AC$19)))," "))</f>
        <v xml:space="preserve"> </v>
      </c>
      <c r="I211" s="173"/>
      <c r="J211" s="174"/>
      <c r="K211" s="151" t="str">
        <f t="shared" si="6"/>
        <v/>
      </c>
      <c r="L211" s="180"/>
      <c r="M211" s="152" t="str">
        <f t="shared" si="7"/>
        <v/>
      </c>
      <c r="N211" s="148"/>
    </row>
    <row r="212" spans="1:14">
      <c r="A212" s="149">
        <v>210</v>
      </c>
      <c r="B212" s="166"/>
      <c r="C212" s="167"/>
      <c r="D212" s="167"/>
      <c r="E212" s="165"/>
      <c r="F212" s="165"/>
      <c r="G212" s="165"/>
      <c r="H212" s="150" t="str">
        <f>IF(AND(G212&gt;0, E212&gt;0), G212, IF(AND(E212&gt;0, F212&gt;0),(((INDEX('Leak Repair Summary'!$W$22:$AC$31,MATCH(F212,'Leak Repair Summary'!$V$22:$V$31)+1,MATCH(E212,'Leak Repair Summary'!$W$19:$AC$19)+1)-INDEX('Leak Repair Summary'!$W$22:$AC$31,MATCH(F212,'Leak Repair Summary'!$V$22:$V$31),MATCH(E212,'Leak Repair Summary'!$W$19:$AC$19)+1))/(INDEX('Leak Repair Summary'!$V$22:$V$31,MATCH(F212,'Leak Repair Summary'!$V$22:$V$31)+1,1)-INDEX('Leak Repair Summary'!$V$22:$V$31,MATCH(F212,'Leak Repair Summary'!$V$22:$V$31),1))*(F212-INDEX('Leak Repair Summary'!$V$22:$V$31,MATCH(F212,'Leak Repair Summary'!$V$22:$V$31),1))+INDEX('Leak Repair Summary'!$W$22:$AC$31,MATCH(F212,'Leak Repair Summary'!$V$22:$V$31),MATCH(E212,'Leak Repair Summary'!$W$19:$AC$19)+1))-((INDEX('Leak Repair Summary'!$W$22:$AC$31,MATCH(F212,'Leak Repair Summary'!$V$22:$V$31)+1,MATCH(E212,'Leak Repair Summary'!$W$19:$AC$19))-INDEX('Leak Repair Summary'!$W$22:$AC$31,MATCH(F212,'Leak Repair Summary'!$V$22:$V$31),MATCH(E212,'Leak Repair Summary'!$W$19:$AC$19)))/(INDEX('Leak Repair Summary'!$V$22:$V$31,MATCH(F212,'Leak Repair Summary'!$V$22:$V$31)+1,1)-INDEX('Leak Repair Summary'!$V$22:$V$31,MATCH(F212,'Leak Repair Summary'!$V$22:$V$31),1))*(F212-INDEX('Leak Repair Summary'!$V$22:$V$31,MATCH(F212,'Leak Repair Summary'!$V$22:$V$31),1))+INDEX('Leak Repair Summary'!$W$22:$AC$31,MATCH(F212,'Leak Repair Summary'!$V$22:$V$31),MATCH(E212,'Leak Repair Summary'!$W$19:$AC$19))))/(INDEX('Leak Repair Summary'!$W$19:$AC$19,1,MATCH(E212,'Leak Repair Summary'!$W$19:$AC$19)+1)-INDEX('Leak Repair Summary'!$W$19:$AC$19,1,MATCH(E212,'Leak Repair Summary'!$W$19:$AC$19)))*(E212-INDEX('Leak Repair Summary'!$W$19:$AC$19,1,MATCH(E212,'Leak Repair Summary'!$W$19:$AC$19)))+((INDEX('Leak Repair Summary'!$W$22:$AC$31,MATCH(F212,'Leak Repair Summary'!$V$22:$V$31)+1,MATCH(E212,'Leak Repair Summary'!$W$19:$AC$19))-INDEX('Leak Repair Summary'!$W$22:$AC$31,MATCH(F212,'Leak Repair Summary'!$V$22:$V$31),MATCH(E212,'Leak Repair Summary'!$W$19:$AC$19)))/(INDEX('Leak Repair Summary'!$V$22:$V$31,MATCH(F212,'Leak Repair Summary'!$V$22:$V$31)+1,1)-INDEX('Leak Repair Summary'!$V$22:$V$31,MATCH(F212,'Leak Repair Summary'!$V$22:$V$31),1))*(F212-INDEX('Leak Repair Summary'!$V$22:$V$31,MATCH(F212,'Leak Repair Summary'!$V$22:$V$31),1))+INDEX('Leak Repair Summary'!$W$22:$AC$31,MATCH(F212,'Leak Repair Summary'!$V$22:$V$31),MATCH(E212,'Leak Repair Summary'!$W$19:$AC$19)))," "))</f>
        <v xml:space="preserve"> </v>
      </c>
      <c r="I212" s="173"/>
      <c r="J212" s="174"/>
      <c r="K212" s="151" t="str">
        <f t="shared" si="6"/>
        <v/>
      </c>
      <c r="L212" s="180"/>
      <c r="M212" s="152" t="str">
        <f t="shared" si="7"/>
        <v/>
      </c>
      <c r="N212" s="148"/>
    </row>
    <row r="213" spans="1:14">
      <c r="A213" s="149">
        <v>211</v>
      </c>
      <c r="B213" s="166"/>
      <c r="C213" s="167"/>
      <c r="D213" s="167"/>
      <c r="E213" s="165"/>
      <c r="F213" s="165"/>
      <c r="G213" s="165"/>
      <c r="H213" s="150" t="str">
        <f>IF(AND(G213&gt;0, E213&gt;0), G213, IF(AND(E213&gt;0, F213&gt;0),(((INDEX('Leak Repair Summary'!$W$22:$AC$31,MATCH(F213,'Leak Repair Summary'!$V$22:$V$31)+1,MATCH(E213,'Leak Repair Summary'!$W$19:$AC$19)+1)-INDEX('Leak Repair Summary'!$W$22:$AC$31,MATCH(F213,'Leak Repair Summary'!$V$22:$V$31),MATCH(E213,'Leak Repair Summary'!$W$19:$AC$19)+1))/(INDEX('Leak Repair Summary'!$V$22:$V$31,MATCH(F213,'Leak Repair Summary'!$V$22:$V$31)+1,1)-INDEX('Leak Repair Summary'!$V$22:$V$31,MATCH(F213,'Leak Repair Summary'!$V$22:$V$31),1))*(F213-INDEX('Leak Repair Summary'!$V$22:$V$31,MATCH(F213,'Leak Repair Summary'!$V$22:$V$31),1))+INDEX('Leak Repair Summary'!$W$22:$AC$31,MATCH(F213,'Leak Repair Summary'!$V$22:$V$31),MATCH(E213,'Leak Repair Summary'!$W$19:$AC$19)+1))-((INDEX('Leak Repair Summary'!$W$22:$AC$31,MATCH(F213,'Leak Repair Summary'!$V$22:$V$31)+1,MATCH(E213,'Leak Repair Summary'!$W$19:$AC$19))-INDEX('Leak Repair Summary'!$W$22:$AC$31,MATCH(F213,'Leak Repair Summary'!$V$22:$V$31),MATCH(E213,'Leak Repair Summary'!$W$19:$AC$19)))/(INDEX('Leak Repair Summary'!$V$22:$V$31,MATCH(F213,'Leak Repair Summary'!$V$22:$V$31)+1,1)-INDEX('Leak Repair Summary'!$V$22:$V$31,MATCH(F213,'Leak Repair Summary'!$V$22:$V$31),1))*(F213-INDEX('Leak Repair Summary'!$V$22:$V$31,MATCH(F213,'Leak Repair Summary'!$V$22:$V$31),1))+INDEX('Leak Repair Summary'!$W$22:$AC$31,MATCH(F213,'Leak Repair Summary'!$V$22:$V$31),MATCH(E213,'Leak Repair Summary'!$W$19:$AC$19))))/(INDEX('Leak Repair Summary'!$W$19:$AC$19,1,MATCH(E213,'Leak Repair Summary'!$W$19:$AC$19)+1)-INDEX('Leak Repair Summary'!$W$19:$AC$19,1,MATCH(E213,'Leak Repair Summary'!$W$19:$AC$19)))*(E213-INDEX('Leak Repair Summary'!$W$19:$AC$19,1,MATCH(E213,'Leak Repair Summary'!$W$19:$AC$19)))+((INDEX('Leak Repair Summary'!$W$22:$AC$31,MATCH(F213,'Leak Repair Summary'!$V$22:$V$31)+1,MATCH(E213,'Leak Repair Summary'!$W$19:$AC$19))-INDEX('Leak Repair Summary'!$W$22:$AC$31,MATCH(F213,'Leak Repair Summary'!$V$22:$V$31),MATCH(E213,'Leak Repair Summary'!$W$19:$AC$19)))/(INDEX('Leak Repair Summary'!$V$22:$V$31,MATCH(F213,'Leak Repair Summary'!$V$22:$V$31)+1,1)-INDEX('Leak Repair Summary'!$V$22:$V$31,MATCH(F213,'Leak Repair Summary'!$V$22:$V$31),1))*(F213-INDEX('Leak Repair Summary'!$V$22:$V$31,MATCH(F213,'Leak Repair Summary'!$V$22:$V$31),1))+INDEX('Leak Repair Summary'!$W$22:$AC$31,MATCH(F213,'Leak Repair Summary'!$V$22:$V$31),MATCH(E213,'Leak Repair Summary'!$W$19:$AC$19)))," "))</f>
        <v xml:space="preserve"> </v>
      </c>
      <c r="I213" s="173"/>
      <c r="J213" s="174"/>
      <c r="K213" s="151" t="str">
        <f t="shared" si="6"/>
        <v/>
      </c>
      <c r="L213" s="180"/>
      <c r="M213" s="152" t="str">
        <f t="shared" si="7"/>
        <v/>
      </c>
      <c r="N213" s="148"/>
    </row>
    <row r="214" spans="1:14">
      <c r="A214" s="149">
        <v>212</v>
      </c>
      <c r="B214" s="166"/>
      <c r="C214" s="167"/>
      <c r="D214" s="167"/>
      <c r="E214" s="165"/>
      <c r="F214" s="165"/>
      <c r="G214" s="165"/>
      <c r="H214" s="150" t="str">
        <f>IF(AND(G214&gt;0, E214&gt;0), G214, IF(AND(E214&gt;0, F214&gt;0),(((INDEX('Leak Repair Summary'!$W$22:$AC$31,MATCH(F214,'Leak Repair Summary'!$V$22:$V$31)+1,MATCH(E214,'Leak Repair Summary'!$W$19:$AC$19)+1)-INDEX('Leak Repair Summary'!$W$22:$AC$31,MATCH(F214,'Leak Repair Summary'!$V$22:$V$31),MATCH(E214,'Leak Repair Summary'!$W$19:$AC$19)+1))/(INDEX('Leak Repair Summary'!$V$22:$V$31,MATCH(F214,'Leak Repair Summary'!$V$22:$V$31)+1,1)-INDEX('Leak Repair Summary'!$V$22:$V$31,MATCH(F214,'Leak Repair Summary'!$V$22:$V$31),1))*(F214-INDEX('Leak Repair Summary'!$V$22:$V$31,MATCH(F214,'Leak Repair Summary'!$V$22:$V$31),1))+INDEX('Leak Repair Summary'!$W$22:$AC$31,MATCH(F214,'Leak Repair Summary'!$V$22:$V$31),MATCH(E214,'Leak Repair Summary'!$W$19:$AC$19)+1))-((INDEX('Leak Repair Summary'!$W$22:$AC$31,MATCH(F214,'Leak Repair Summary'!$V$22:$V$31)+1,MATCH(E214,'Leak Repair Summary'!$W$19:$AC$19))-INDEX('Leak Repair Summary'!$W$22:$AC$31,MATCH(F214,'Leak Repair Summary'!$V$22:$V$31),MATCH(E214,'Leak Repair Summary'!$W$19:$AC$19)))/(INDEX('Leak Repair Summary'!$V$22:$V$31,MATCH(F214,'Leak Repair Summary'!$V$22:$V$31)+1,1)-INDEX('Leak Repair Summary'!$V$22:$V$31,MATCH(F214,'Leak Repair Summary'!$V$22:$V$31),1))*(F214-INDEX('Leak Repair Summary'!$V$22:$V$31,MATCH(F214,'Leak Repair Summary'!$V$22:$V$31),1))+INDEX('Leak Repair Summary'!$W$22:$AC$31,MATCH(F214,'Leak Repair Summary'!$V$22:$V$31),MATCH(E214,'Leak Repair Summary'!$W$19:$AC$19))))/(INDEX('Leak Repair Summary'!$W$19:$AC$19,1,MATCH(E214,'Leak Repair Summary'!$W$19:$AC$19)+1)-INDEX('Leak Repair Summary'!$W$19:$AC$19,1,MATCH(E214,'Leak Repair Summary'!$W$19:$AC$19)))*(E214-INDEX('Leak Repair Summary'!$W$19:$AC$19,1,MATCH(E214,'Leak Repair Summary'!$W$19:$AC$19)))+((INDEX('Leak Repair Summary'!$W$22:$AC$31,MATCH(F214,'Leak Repair Summary'!$V$22:$V$31)+1,MATCH(E214,'Leak Repair Summary'!$W$19:$AC$19))-INDEX('Leak Repair Summary'!$W$22:$AC$31,MATCH(F214,'Leak Repair Summary'!$V$22:$V$31),MATCH(E214,'Leak Repair Summary'!$W$19:$AC$19)))/(INDEX('Leak Repair Summary'!$V$22:$V$31,MATCH(F214,'Leak Repair Summary'!$V$22:$V$31)+1,1)-INDEX('Leak Repair Summary'!$V$22:$V$31,MATCH(F214,'Leak Repair Summary'!$V$22:$V$31),1))*(F214-INDEX('Leak Repair Summary'!$V$22:$V$31,MATCH(F214,'Leak Repair Summary'!$V$22:$V$31),1))+INDEX('Leak Repair Summary'!$W$22:$AC$31,MATCH(F214,'Leak Repair Summary'!$V$22:$V$31),MATCH(E214,'Leak Repair Summary'!$W$19:$AC$19)))," "))</f>
        <v xml:space="preserve"> </v>
      </c>
      <c r="I214" s="173"/>
      <c r="J214" s="174"/>
      <c r="K214" s="151" t="str">
        <f t="shared" si="6"/>
        <v/>
      </c>
      <c r="L214" s="180"/>
      <c r="M214" s="152" t="str">
        <f t="shared" si="7"/>
        <v/>
      </c>
      <c r="N214" s="148"/>
    </row>
    <row r="215" spans="1:14">
      <c r="A215" s="149">
        <v>213</v>
      </c>
      <c r="B215" s="166"/>
      <c r="C215" s="167"/>
      <c r="D215" s="167"/>
      <c r="E215" s="165"/>
      <c r="F215" s="165"/>
      <c r="G215" s="165"/>
      <c r="H215" s="150" t="str">
        <f>IF(AND(G215&gt;0, E215&gt;0), G215, IF(AND(E215&gt;0, F215&gt;0),(((INDEX('Leak Repair Summary'!$W$22:$AC$31,MATCH(F215,'Leak Repair Summary'!$V$22:$V$31)+1,MATCH(E215,'Leak Repair Summary'!$W$19:$AC$19)+1)-INDEX('Leak Repair Summary'!$W$22:$AC$31,MATCH(F215,'Leak Repair Summary'!$V$22:$V$31),MATCH(E215,'Leak Repair Summary'!$W$19:$AC$19)+1))/(INDEX('Leak Repair Summary'!$V$22:$V$31,MATCH(F215,'Leak Repair Summary'!$V$22:$V$31)+1,1)-INDEX('Leak Repair Summary'!$V$22:$V$31,MATCH(F215,'Leak Repair Summary'!$V$22:$V$31),1))*(F215-INDEX('Leak Repair Summary'!$V$22:$V$31,MATCH(F215,'Leak Repair Summary'!$V$22:$V$31),1))+INDEX('Leak Repair Summary'!$W$22:$AC$31,MATCH(F215,'Leak Repair Summary'!$V$22:$V$31),MATCH(E215,'Leak Repair Summary'!$W$19:$AC$19)+1))-((INDEX('Leak Repair Summary'!$W$22:$AC$31,MATCH(F215,'Leak Repair Summary'!$V$22:$V$31)+1,MATCH(E215,'Leak Repair Summary'!$W$19:$AC$19))-INDEX('Leak Repair Summary'!$W$22:$AC$31,MATCH(F215,'Leak Repair Summary'!$V$22:$V$31),MATCH(E215,'Leak Repair Summary'!$W$19:$AC$19)))/(INDEX('Leak Repair Summary'!$V$22:$V$31,MATCH(F215,'Leak Repair Summary'!$V$22:$V$31)+1,1)-INDEX('Leak Repair Summary'!$V$22:$V$31,MATCH(F215,'Leak Repair Summary'!$V$22:$V$31),1))*(F215-INDEX('Leak Repair Summary'!$V$22:$V$31,MATCH(F215,'Leak Repair Summary'!$V$22:$V$31),1))+INDEX('Leak Repair Summary'!$W$22:$AC$31,MATCH(F215,'Leak Repair Summary'!$V$22:$V$31),MATCH(E215,'Leak Repair Summary'!$W$19:$AC$19))))/(INDEX('Leak Repair Summary'!$W$19:$AC$19,1,MATCH(E215,'Leak Repair Summary'!$W$19:$AC$19)+1)-INDEX('Leak Repair Summary'!$W$19:$AC$19,1,MATCH(E215,'Leak Repair Summary'!$W$19:$AC$19)))*(E215-INDEX('Leak Repair Summary'!$W$19:$AC$19,1,MATCH(E215,'Leak Repair Summary'!$W$19:$AC$19)))+((INDEX('Leak Repair Summary'!$W$22:$AC$31,MATCH(F215,'Leak Repair Summary'!$V$22:$V$31)+1,MATCH(E215,'Leak Repair Summary'!$W$19:$AC$19))-INDEX('Leak Repair Summary'!$W$22:$AC$31,MATCH(F215,'Leak Repair Summary'!$V$22:$V$31),MATCH(E215,'Leak Repair Summary'!$W$19:$AC$19)))/(INDEX('Leak Repair Summary'!$V$22:$V$31,MATCH(F215,'Leak Repair Summary'!$V$22:$V$31)+1,1)-INDEX('Leak Repair Summary'!$V$22:$V$31,MATCH(F215,'Leak Repair Summary'!$V$22:$V$31),1))*(F215-INDEX('Leak Repair Summary'!$V$22:$V$31,MATCH(F215,'Leak Repair Summary'!$V$22:$V$31),1))+INDEX('Leak Repair Summary'!$W$22:$AC$31,MATCH(F215,'Leak Repair Summary'!$V$22:$V$31),MATCH(E215,'Leak Repair Summary'!$W$19:$AC$19)))," "))</f>
        <v xml:space="preserve"> </v>
      </c>
      <c r="I215" s="173"/>
      <c r="J215" s="174"/>
      <c r="K215" s="151" t="str">
        <f t="shared" si="6"/>
        <v/>
      </c>
      <c r="L215" s="180"/>
      <c r="M215" s="152" t="str">
        <f t="shared" si="7"/>
        <v/>
      </c>
      <c r="N215" s="148"/>
    </row>
    <row r="216" spans="1:14">
      <c r="A216" s="149">
        <v>214</v>
      </c>
      <c r="B216" s="166"/>
      <c r="C216" s="167"/>
      <c r="D216" s="167"/>
      <c r="E216" s="165"/>
      <c r="F216" s="165"/>
      <c r="G216" s="165"/>
      <c r="H216" s="150" t="str">
        <f>IF(AND(G216&gt;0, E216&gt;0), G216, IF(AND(E216&gt;0, F216&gt;0),(((INDEX('Leak Repair Summary'!$W$22:$AC$31,MATCH(F216,'Leak Repair Summary'!$V$22:$V$31)+1,MATCH(E216,'Leak Repair Summary'!$W$19:$AC$19)+1)-INDEX('Leak Repair Summary'!$W$22:$AC$31,MATCH(F216,'Leak Repair Summary'!$V$22:$V$31),MATCH(E216,'Leak Repair Summary'!$W$19:$AC$19)+1))/(INDEX('Leak Repair Summary'!$V$22:$V$31,MATCH(F216,'Leak Repair Summary'!$V$22:$V$31)+1,1)-INDEX('Leak Repair Summary'!$V$22:$V$31,MATCH(F216,'Leak Repair Summary'!$V$22:$V$31),1))*(F216-INDEX('Leak Repair Summary'!$V$22:$V$31,MATCH(F216,'Leak Repair Summary'!$V$22:$V$31),1))+INDEX('Leak Repair Summary'!$W$22:$AC$31,MATCH(F216,'Leak Repair Summary'!$V$22:$V$31),MATCH(E216,'Leak Repair Summary'!$W$19:$AC$19)+1))-((INDEX('Leak Repair Summary'!$W$22:$AC$31,MATCH(F216,'Leak Repair Summary'!$V$22:$V$31)+1,MATCH(E216,'Leak Repair Summary'!$W$19:$AC$19))-INDEX('Leak Repair Summary'!$W$22:$AC$31,MATCH(F216,'Leak Repair Summary'!$V$22:$V$31),MATCH(E216,'Leak Repair Summary'!$W$19:$AC$19)))/(INDEX('Leak Repair Summary'!$V$22:$V$31,MATCH(F216,'Leak Repair Summary'!$V$22:$V$31)+1,1)-INDEX('Leak Repair Summary'!$V$22:$V$31,MATCH(F216,'Leak Repair Summary'!$V$22:$V$31),1))*(F216-INDEX('Leak Repair Summary'!$V$22:$V$31,MATCH(F216,'Leak Repair Summary'!$V$22:$V$31),1))+INDEX('Leak Repair Summary'!$W$22:$AC$31,MATCH(F216,'Leak Repair Summary'!$V$22:$V$31),MATCH(E216,'Leak Repair Summary'!$W$19:$AC$19))))/(INDEX('Leak Repair Summary'!$W$19:$AC$19,1,MATCH(E216,'Leak Repair Summary'!$W$19:$AC$19)+1)-INDEX('Leak Repair Summary'!$W$19:$AC$19,1,MATCH(E216,'Leak Repair Summary'!$W$19:$AC$19)))*(E216-INDEX('Leak Repair Summary'!$W$19:$AC$19,1,MATCH(E216,'Leak Repair Summary'!$W$19:$AC$19)))+((INDEX('Leak Repair Summary'!$W$22:$AC$31,MATCH(F216,'Leak Repair Summary'!$V$22:$V$31)+1,MATCH(E216,'Leak Repair Summary'!$W$19:$AC$19))-INDEX('Leak Repair Summary'!$W$22:$AC$31,MATCH(F216,'Leak Repair Summary'!$V$22:$V$31),MATCH(E216,'Leak Repair Summary'!$W$19:$AC$19)))/(INDEX('Leak Repair Summary'!$V$22:$V$31,MATCH(F216,'Leak Repair Summary'!$V$22:$V$31)+1,1)-INDEX('Leak Repair Summary'!$V$22:$V$31,MATCH(F216,'Leak Repair Summary'!$V$22:$V$31),1))*(F216-INDEX('Leak Repair Summary'!$V$22:$V$31,MATCH(F216,'Leak Repair Summary'!$V$22:$V$31),1))+INDEX('Leak Repair Summary'!$W$22:$AC$31,MATCH(F216,'Leak Repair Summary'!$V$22:$V$31),MATCH(E216,'Leak Repair Summary'!$W$19:$AC$19)))," "))</f>
        <v xml:space="preserve"> </v>
      </c>
      <c r="I216" s="173"/>
      <c r="J216" s="174"/>
      <c r="K216" s="151" t="str">
        <f t="shared" si="6"/>
        <v/>
      </c>
      <c r="L216" s="180"/>
      <c r="M216" s="152" t="str">
        <f t="shared" si="7"/>
        <v/>
      </c>
      <c r="N216" s="148"/>
    </row>
    <row r="217" spans="1:14">
      <c r="A217" s="149">
        <v>215</v>
      </c>
      <c r="B217" s="166"/>
      <c r="C217" s="167"/>
      <c r="D217" s="167"/>
      <c r="E217" s="165"/>
      <c r="F217" s="165"/>
      <c r="G217" s="165"/>
      <c r="H217" s="150" t="str">
        <f>IF(AND(G217&gt;0, E217&gt;0), G217, IF(AND(E217&gt;0, F217&gt;0),(((INDEX('Leak Repair Summary'!$W$22:$AC$31,MATCH(F217,'Leak Repair Summary'!$V$22:$V$31)+1,MATCH(E217,'Leak Repair Summary'!$W$19:$AC$19)+1)-INDEX('Leak Repair Summary'!$W$22:$AC$31,MATCH(F217,'Leak Repair Summary'!$V$22:$V$31),MATCH(E217,'Leak Repair Summary'!$W$19:$AC$19)+1))/(INDEX('Leak Repair Summary'!$V$22:$V$31,MATCH(F217,'Leak Repair Summary'!$V$22:$V$31)+1,1)-INDEX('Leak Repair Summary'!$V$22:$V$31,MATCH(F217,'Leak Repair Summary'!$V$22:$V$31),1))*(F217-INDEX('Leak Repair Summary'!$V$22:$V$31,MATCH(F217,'Leak Repair Summary'!$V$22:$V$31),1))+INDEX('Leak Repair Summary'!$W$22:$AC$31,MATCH(F217,'Leak Repair Summary'!$V$22:$V$31),MATCH(E217,'Leak Repair Summary'!$W$19:$AC$19)+1))-((INDEX('Leak Repair Summary'!$W$22:$AC$31,MATCH(F217,'Leak Repair Summary'!$V$22:$V$31)+1,MATCH(E217,'Leak Repair Summary'!$W$19:$AC$19))-INDEX('Leak Repair Summary'!$W$22:$AC$31,MATCH(F217,'Leak Repair Summary'!$V$22:$V$31),MATCH(E217,'Leak Repair Summary'!$W$19:$AC$19)))/(INDEX('Leak Repair Summary'!$V$22:$V$31,MATCH(F217,'Leak Repair Summary'!$V$22:$V$31)+1,1)-INDEX('Leak Repair Summary'!$V$22:$V$31,MATCH(F217,'Leak Repair Summary'!$V$22:$V$31),1))*(F217-INDEX('Leak Repair Summary'!$V$22:$V$31,MATCH(F217,'Leak Repair Summary'!$V$22:$V$31),1))+INDEX('Leak Repair Summary'!$W$22:$AC$31,MATCH(F217,'Leak Repair Summary'!$V$22:$V$31),MATCH(E217,'Leak Repair Summary'!$W$19:$AC$19))))/(INDEX('Leak Repair Summary'!$W$19:$AC$19,1,MATCH(E217,'Leak Repair Summary'!$W$19:$AC$19)+1)-INDEX('Leak Repair Summary'!$W$19:$AC$19,1,MATCH(E217,'Leak Repair Summary'!$W$19:$AC$19)))*(E217-INDEX('Leak Repair Summary'!$W$19:$AC$19,1,MATCH(E217,'Leak Repair Summary'!$W$19:$AC$19)))+((INDEX('Leak Repair Summary'!$W$22:$AC$31,MATCH(F217,'Leak Repair Summary'!$V$22:$V$31)+1,MATCH(E217,'Leak Repair Summary'!$W$19:$AC$19))-INDEX('Leak Repair Summary'!$W$22:$AC$31,MATCH(F217,'Leak Repair Summary'!$V$22:$V$31),MATCH(E217,'Leak Repair Summary'!$W$19:$AC$19)))/(INDEX('Leak Repair Summary'!$V$22:$V$31,MATCH(F217,'Leak Repair Summary'!$V$22:$V$31)+1,1)-INDEX('Leak Repair Summary'!$V$22:$V$31,MATCH(F217,'Leak Repair Summary'!$V$22:$V$31),1))*(F217-INDEX('Leak Repair Summary'!$V$22:$V$31,MATCH(F217,'Leak Repair Summary'!$V$22:$V$31),1))+INDEX('Leak Repair Summary'!$W$22:$AC$31,MATCH(F217,'Leak Repair Summary'!$V$22:$V$31),MATCH(E217,'Leak Repair Summary'!$W$19:$AC$19)))," "))</f>
        <v xml:space="preserve"> </v>
      </c>
      <c r="I217" s="173"/>
      <c r="J217" s="174"/>
      <c r="K217" s="151" t="str">
        <f t="shared" si="6"/>
        <v/>
      </c>
      <c r="L217" s="180"/>
      <c r="M217" s="152" t="str">
        <f t="shared" si="7"/>
        <v/>
      </c>
      <c r="N217" s="148"/>
    </row>
    <row r="218" spans="1:14">
      <c r="A218" s="149">
        <v>216</v>
      </c>
      <c r="B218" s="166"/>
      <c r="C218" s="167"/>
      <c r="D218" s="167"/>
      <c r="E218" s="165"/>
      <c r="F218" s="165"/>
      <c r="G218" s="165"/>
      <c r="H218" s="150" t="str">
        <f>IF(AND(G218&gt;0, E218&gt;0), G218, IF(AND(E218&gt;0, F218&gt;0),(((INDEX('Leak Repair Summary'!$W$22:$AC$31,MATCH(F218,'Leak Repair Summary'!$V$22:$V$31)+1,MATCH(E218,'Leak Repair Summary'!$W$19:$AC$19)+1)-INDEX('Leak Repair Summary'!$W$22:$AC$31,MATCH(F218,'Leak Repair Summary'!$V$22:$V$31),MATCH(E218,'Leak Repair Summary'!$W$19:$AC$19)+1))/(INDEX('Leak Repair Summary'!$V$22:$V$31,MATCH(F218,'Leak Repair Summary'!$V$22:$V$31)+1,1)-INDEX('Leak Repair Summary'!$V$22:$V$31,MATCH(F218,'Leak Repair Summary'!$V$22:$V$31),1))*(F218-INDEX('Leak Repair Summary'!$V$22:$V$31,MATCH(F218,'Leak Repair Summary'!$V$22:$V$31),1))+INDEX('Leak Repair Summary'!$W$22:$AC$31,MATCH(F218,'Leak Repair Summary'!$V$22:$V$31),MATCH(E218,'Leak Repair Summary'!$W$19:$AC$19)+1))-((INDEX('Leak Repair Summary'!$W$22:$AC$31,MATCH(F218,'Leak Repair Summary'!$V$22:$V$31)+1,MATCH(E218,'Leak Repair Summary'!$W$19:$AC$19))-INDEX('Leak Repair Summary'!$W$22:$AC$31,MATCH(F218,'Leak Repair Summary'!$V$22:$V$31),MATCH(E218,'Leak Repair Summary'!$W$19:$AC$19)))/(INDEX('Leak Repair Summary'!$V$22:$V$31,MATCH(F218,'Leak Repair Summary'!$V$22:$V$31)+1,1)-INDEX('Leak Repair Summary'!$V$22:$V$31,MATCH(F218,'Leak Repair Summary'!$V$22:$V$31),1))*(F218-INDEX('Leak Repair Summary'!$V$22:$V$31,MATCH(F218,'Leak Repair Summary'!$V$22:$V$31),1))+INDEX('Leak Repair Summary'!$W$22:$AC$31,MATCH(F218,'Leak Repair Summary'!$V$22:$V$31),MATCH(E218,'Leak Repair Summary'!$W$19:$AC$19))))/(INDEX('Leak Repair Summary'!$W$19:$AC$19,1,MATCH(E218,'Leak Repair Summary'!$W$19:$AC$19)+1)-INDEX('Leak Repair Summary'!$W$19:$AC$19,1,MATCH(E218,'Leak Repair Summary'!$W$19:$AC$19)))*(E218-INDEX('Leak Repair Summary'!$W$19:$AC$19,1,MATCH(E218,'Leak Repair Summary'!$W$19:$AC$19)))+((INDEX('Leak Repair Summary'!$W$22:$AC$31,MATCH(F218,'Leak Repair Summary'!$V$22:$V$31)+1,MATCH(E218,'Leak Repair Summary'!$W$19:$AC$19))-INDEX('Leak Repair Summary'!$W$22:$AC$31,MATCH(F218,'Leak Repair Summary'!$V$22:$V$31),MATCH(E218,'Leak Repair Summary'!$W$19:$AC$19)))/(INDEX('Leak Repair Summary'!$V$22:$V$31,MATCH(F218,'Leak Repair Summary'!$V$22:$V$31)+1,1)-INDEX('Leak Repair Summary'!$V$22:$V$31,MATCH(F218,'Leak Repair Summary'!$V$22:$V$31),1))*(F218-INDEX('Leak Repair Summary'!$V$22:$V$31,MATCH(F218,'Leak Repair Summary'!$V$22:$V$31),1))+INDEX('Leak Repair Summary'!$W$22:$AC$31,MATCH(F218,'Leak Repair Summary'!$V$22:$V$31),MATCH(E218,'Leak Repair Summary'!$W$19:$AC$19)))," "))</f>
        <v xml:space="preserve"> </v>
      </c>
      <c r="I218" s="173"/>
      <c r="J218" s="174"/>
      <c r="K218" s="151" t="str">
        <f t="shared" si="6"/>
        <v/>
      </c>
      <c r="L218" s="180"/>
      <c r="M218" s="152" t="str">
        <f t="shared" si="7"/>
        <v/>
      </c>
      <c r="N218" s="148"/>
    </row>
    <row r="219" spans="1:14">
      <c r="A219" s="149">
        <v>217</v>
      </c>
      <c r="B219" s="166"/>
      <c r="C219" s="167"/>
      <c r="D219" s="167"/>
      <c r="E219" s="165"/>
      <c r="F219" s="165"/>
      <c r="G219" s="165"/>
      <c r="H219" s="150" t="str">
        <f>IF(AND(G219&gt;0, E219&gt;0), G219, IF(AND(E219&gt;0, F219&gt;0),(((INDEX('Leak Repair Summary'!$W$22:$AC$31,MATCH(F219,'Leak Repair Summary'!$V$22:$V$31)+1,MATCH(E219,'Leak Repair Summary'!$W$19:$AC$19)+1)-INDEX('Leak Repair Summary'!$W$22:$AC$31,MATCH(F219,'Leak Repair Summary'!$V$22:$V$31),MATCH(E219,'Leak Repair Summary'!$W$19:$AC$19)+1))/(INDEX('Leak Repair Summary'!$V$22:$V$31,MATCH(F219,'Leak Repair Summary'!$V$22:$V$31)+1,1)-INDEX('Leak Repair Summary'!$V$22:$V$31,MATCH(F219,'Leak Repair Summary'!$V$22:$V$31),1))*(F219-INDEX('Leak Repair Summary'!$V$22:$V$31,MATCH(F219,'Leak Repair Summary'!$V$22:$V$31),1))+INDEX('Leak Repair Summary'!$W$22:$AC$31,MATCH(F219,'Leak Repair Summary'!$V$22:$V$31),MATCH(E219,'Leak Repair Summary'!$W$19:$AC$19)+1))-((INDEX('Leak Repair Summary'!$W$22:$AC$31,MATCH(F219,'Leak Repair Summary'!$V$22:$V$31)+1,MATCH(E219,'Leak Repair Summary'!$W$19:$AC$19))-INDEX('Leak Repair Summary'!$W$22:$AC$31,MATCH(F219,'Leak Repair Summary'!$V$22:$V$31),MATCH(E219,'Leak Repair Summary'!$W$19:$AC$19)))/(INDEX('Leak Repair Summary'!$V$22:$V$31,MATCH(F219,'Leak Repair Summary'!$V$22:$V$31)+1,1)-INDEX('Leak Repair Summary'!$V$22:$V$31,MATCH(F219,'Leak Repair Summary'!$V$22:$V$31),1))*(F219-INDEX('Leak Repair Summary'!$V$22:$V$31,MATCH(F219,'Leak Repair Summary'!$V$22:$V$31),1))+INDEX('Leak Repair Summary'!$W$22:$AC$31,MATCH(F219,'Leak Repair Summary'!$V$22:$V$31),MATCH(E219,'Leak Repair Summary'!$W$19:$AC$19))))/(INDEX('Leak Repair Summary'!$W$19:$AC$19,1,MATCH(E219,'Leak Repair Summary'!$W$19:$AC$19)+1)-INDEX('Leak Repair Summary'!$W$19:$AC$19,1,MATCH(E219,'Leak Repair Summary'!$W$19:$AC$19)))*(E219-INDEX('Leak Repair Summary'!$W$19:$AC$19,1,MATCH(E219,'Leak Repair Summary'!$W$19:$AC$19)))+((INDEX('Leak Repair Summary'!$W$22:$AC$31,MATCH(F219,'Leak Repair Summary'!$V$22:$V$31)+1,MATCH(E219,'Leak Repair Summary'!$W$19:$AC$19))-INDEX('Leak Repair Summary'!$W$22:$AC$31,MATCH(F219,'Leak Repair Summary'!$V$22:$V$31),MATCH(E219,'Leak Repair Summary'!$W$19:$AC$19)))/(INDEX('Leak Repair Summary'!$V$22:$V$31,MATCH(F219,'Leak Repair Summary'!$V$22:$V$31)+1,1)-INDEX('Leak Repair Summary'!$V$22:$V$31,MATCH(F219,'Leak Repair Summary'!$V$22:$V$31),1))*(F219-INDEX('Leak Repair Summary'!$V$22:$V$31,MATCH(F219,'Leak Repair Summary'!$V$22:$V$31),1))+INDEX('Leak Repair Summary'!$W$22:$AC$31,MATCH(F219,'Leak Repair Summary'!$V$22:$V$31),MATCH(E219,'Leak Repair Summary'!$W$19:$AC$19)))," "))</f>
        <v xml:space="preserve"> </v>
      </c>
      <c r="I219" s="173"/>
      <c r="J219" s="174"/>
      <c r="K219" s="151" t="str">
        <f t="shared" si="6"/>
        <v/>
      </c>
      <c r="L219" s="180"/>
      <c r="M219" s="152" t="str">
        <f t="shared" si="7"/>
        <v/>
      </c>
      <c r="N219" s="148"/>
    </row>
    <row r="220" spans="1:14">
      <c r="A220" s="149">
        <v>218</v>
      </c>
      <c r="B220" s="166"/>
      <c r="C220" s="167"/>
      <c r="D220" s="167"/>
      <c r="E220" s="165"/>
      <c r="F220" s="165"/>
      <c r="G220" s="165"/>
      <c r="H220" s="150" t="str">
        <f>IF(AND(G220&gt;0, E220&gt;0), G220, IF(AND(E220&gt;0, F220&gt;0),(((INDEX('Leak Repair Summary'!$W$22:$AC$31,MATCH(F220,'Leak Repair Summary'!$V$22:$V$31)+1,MATCH(E220,'Leak Repair Summary'!$W$19:$AC$19)+1)-INDEX('Leak Repair Summary'!$W$22:$AC$31,MATCH(F220,'Leak Repair Summary'!$V$22:$V$31),MATCH(E220,'Leak Repair Summary'!$W$19:$AC$19)+1))/(INDEX('Leak Repair Summary'!$V$22:$V$31,MATCH(F220,'Leak Repair Summary'!$V$22:$V$31)+1,1)-INDEX('Leak Repair Summary'!$V$22:$V$31,MATCH(F220,'Leak Repair Summary'!$V$22:$V$31),1))*(F220-INDEX('Leak Repair Summary'!$V$22:$V$31,MATCH(F220,'Leak Repair Summary'!$V$22:$V$31),1))+INDEX('Leak Repair Summary'!$W$22:$AC$31,MATCH(F220,'Leak Repair Summary'!$V$22:$V$31),MATCH(E220,'Leak Repair Summary'!$W$19:$AC$19)+1))-((INDEX('Leak Repair Summary'!$W$22:$AC$31,MATCH(F220,'Leak Repair Summary'!$V$22:$V$31)+1,MATCH(E220,'Leak Repair Summary'!$W$19:$AC$19))-INDEX('Leak Repair Summary'!$W$22:$AC$31,MATCH(F220,'Leak Repair Summary'!$V$22:$V$31),MATCH(E220,'Leak Repair Summary'!$W$19:$AC$19)))/(INDEX('Leak Repair Summary'!$V$22:$V$31,MATCH(F220,'Leak Repair Summary'!$V$22:$V$31)+1,1)-INDEX('Leak Repair Summary'!$V$22:$V$31,MATCH(F220,'Leak Repair Summary'!$V$22:$V$31),1))*(F220-INDEX('Leak Repair Summary'!$V$22:$V$31,MATCH(F220,'Leak Repair Summary'!$V$22:$V$31),1))+INDEX('Leak Repair Summary'!$W$22:$AC$31,MATCH(F220,'Leak Repair Summary'!$V$22:$V$31),MATCH(E220,'Leak Repair Summary'!$W$19:$AC$19))))/(INDEX('Leak Repair Summary'!$W$19:$AC$19,1,MATCH(E220,'Leak Repair Summary'!$W$19:$AC$19)+1)-INDEX('Leak Repair Summary'!$W$19:$AC$19,1,MATCH(E220,'Leak Repair Summary'!$W$19:$AC$19)))*(E220-INDEX('Leak Repair Summary'!$W$19:$AC$19,1,MATCH(E220,'Leak Repair Summary'!$W$19:$AC$19)))+((INDEX('Leak Repair Summary'!$W$22:$AC$31,MATCH(F220,'Leak Repair Summary'!$V$22:$V$31)+1,MATCH(E220,'Leak Repair Summary'!$W$19:$AC$19))-INDEX('Leak Repair Summary'!$W$22:$AC$31,MATCH(F220,'Leak Repair Summary'!$V$22:$V$31),MATCH(E220,'Leak Repair Summary'!$W$19:$AC$19)))/(INDEX('Leak Repair Summary'!$V$22:$V$31,MATCH(F220,'Leak Repair Summary'!$V$22:$V$31)+1,1)-INDEX('Leak Repair Summary'!$V$22:$V$31,MATCH(F220,'Leak Repair Summary'!$V$22:$V$31),1))*(F220-INDEX('Leak Repair Summary'!$V$22:$V$31,MATCH(F220,'Leak Repair Summary'!$V$22:$V$31),1))+INDEX('Leak Repair Summary'!$W$22:$AC$31,MATCH(F220,'Leak Repair Summary'!$V$22:$V$31),MATCH(E220,'Leak Repair Summary'!$W$19:$AC$19)))," "))</f>
        <v xml:space="preserve"> </v>
      </c>
      <c r="I220" s="173"/>
      <c r="J220" s="174"/>
      <c r="K220" s="151" t="str">
        <f t="shared" si="6"/>
        <v/>
      </c>
      <c r="L220" s="180"/>
      <c r="M220" s="152" t="str">
        <f t="shared" si="7"/>
        <v/>
      </c>
      <c r="N220" s="148"/>
    </row>
    <row r="221" spans="1:14">
      <c r="A221" s="149">
        <v>219</v>
      </c>
      <c r="B221" s="166"/>
      <c r="C221" s="167"/>
      <c r="D221" s="167"/>
      <c r="E221" s="165"/>
      <c r="F221" s="165"/>
      <c r="G221" s="165"/>
      <c r="H221" s="150" t="str">
        <f>IF(AND(G221&gt;0, E221&gt;0), G221, IF(AND(E221&gt;0, F221&gt;0),(((INDEX('Leak Repair Summary'!$W$22:$AC$31,MATCH(F221,'Leak Repair Summary'!$V$22:$V$31)+1,MATCH(E221,'Leak Repair Summary'!$W$19:$AC$19)+1)-INDEX('Leak Repair Summary'!$W$22:$AC$31,MATCH(F221,'Leak Repair Summary'!$V$22:$V$31),MATCH(E221,'Leak Repair Summary'!$W$19:$AC$19)+1))/(INDEX('Leak Repair Summary'!$V$22:$V$31,MATCH(F221,'Leak Repair Summary'!$V$22:$V$31)+1,1)-INDEX('Leak Repair Summary'!$V$22:$V$31,MATCH(F221,'Leak Repair Summary'!$V$22:$V$31),1))*(F221-INDEX('Leak Repair Summary'!$V$22:$V$31,MATCH(F221,'Leak Repair Summary'!$V$22:$V$31),1))+INDEX('Leak Repair Summary'!$W$22:$AC$31,MATCH(F221,'Leak Repair Summary'!$V$22:$V$31),MATCH(E221,'Leak Repair Summary'!$W$19:$AC$19)+1))-((INDEX('Leak Repair Summary'!$W$22:$AC$31,MATCH(F221,'Leak Repair Summary'!$V$22:$V$31)+1,MATCH(E221,'Leak Repair Summary'!$W$19:$AC$19))-INDEX('Leak Repair Summary'!$W$22:$AC$31,MATCH(F221,'Leak Repair Summary'!$V$22:$V$31),MATCH(E221,'Leak Repair Summary'!$W$19:$AC$19)))/(INDEX('Leak Repair Summary'!$V$22:$V$31,MATCH(F221,'Leak Repair Summary'!$V$22:$V$31)+1,1)-INDEX('Leak Repair Summary'!$V$22:$V$31,MATCH(F221,'Leak Repair Summary'!$V$22:$V$31),1))*(F221-INDEX('Leak Repair Summary'!$V$22:$V$31,MATCH(F221,'Leak Repair Summary'!$V$22:$V$31),1))+INDEX('Leak Repair Summary'!$W$22:$AC$31,MATCH(F221,'Leak Repair Summary'!$V$22:$V$31),MATCH(E221,'Leak Repair Summary'!$W$19:$AC$19))))/(INDEX('Leak Repair Summary'!$W$19:$AC$19,1,MATCH(E221,'Leak Repair Summary'!$W$19:$AC$19)+1)-INDEX('Leak Repair Summary'!$W$19:$AC$19,1,MATCH(E221,'Leak Repair Summary'!$W$19:$AC$19)))*(E221-INDEX('Leak Repair Summary'!$W$19:$AC$19,1,MATCH(E221,'Leak Repair Summary'!$W$19:$AC$19)))+((INDEX('Leak Repair Summary'!$W$22:$AC$31,MATCH(F221,'Leak Repair Summary'!$V$22:$V$31)+1,MATCH(E221,'Leak Repair Summary'!$W$19:$AC$19))-INDEX('Leak Repair Summary'!$W$22:$AC$31,MATCH(F221,'Leak Repair Summary'!$V$22:$V$31),MATCH(E221,'Leak Repair Summary'!$W$19:$AC$19)))/(INDEX('Leak Repair Summary'!$V$22:$V$31,MATCH(F221,'Leak Repair Summary'!$V$22:$V$31)+1,1)-INDEX('Leak Repair Summary'!$V$22:$V$31,MATCH(F221,'Leak Repair Summary'!$V$22:$V$31),1))*(F221-INDEX('Leak Repair Summary'!$V$22:$V$31,MATCH(F221,'Leak Repair Summary'!$V$22:$V$31),1))+INDEX('Leak Repair Summary'!$W$22:$AC$31,MATCH(F221,'Leak Repair Summary'!$V$22:$V$31),MATCH(E221,'Leak Repair Summary'!$W$19:$AC$19)))," "))</f>
        <v xml:space="preserve"> </v>
      </c>
      <c r="I221" s="173"/>
      <c r="J221" s="174"/>
      <c r="K221" s="151" t="str">
        <f t="shared" si="6"/>
        <v/>
      </c>
      <c r="L221" s="180"/>
      <c r="M221" s="152" t="str">
        <f t="shared" si="7"/>
        <v/>
      </c>
      <c r="N221" s="148"/>
    </row>
    <row r="222" spans="1:14">
      <c r="A222" s="149">
        <v>220</v>
      </c>
      <c r="B222" s="166"/>
      <c r="C222" s="167"/>
      <c r="D222" s="167"/>
      <c r="E222" s="165"/>
      <c r="F222" s="165"/>
      <c r="G222" s="165"/>
      <c r="H222" s="150" t="str">
        <f>IF(AND(G222&gt;0, E222&gt;0), G222, IF(AND(E222&gt;0, F222&gt;0),(((INDEX('Leak Repair Summary'!$W$22:$AC$31,MATCH(F222,'Leak Repair Summary'!$V$22:$V$31)+1,MATCH(E222,'Leak Repair Summary'!$W$19:$AC$19)+1)-INDEX('Leak Repair Summary'!$W$22:$AC$31,MATCH(F222,'Leak Repair Summary'!$V$22:$V$31),MATCH(E222,'Leak Repair Summary'!$W$19:$AC$19)+1))/(INDEX('Leak Repair Summary'!$V$22:$V$31,MATCH(F222,'Leak Repair Summary'!$V$22:$V$31)+1,1)-INDEX('Leak Repair Summary'!$V$22:$V$31,MATCH(F222,'Leak Repair Summary'!$V$22:$V$31),1))*(F222-INDEX('Leak Repair Summary'!$V$22:$V$31,MATCH(F222,'Leak Repair Summary'!$V$22:$V$31),1))+INDEX('Leak Repair Summary'!$W$22:$AC$31,MATCH(F222,'Leak Repair Summary'!$V$22:$V$31),MATCH(E222,'Leak Repair Summary'!$W$19:$AC$19)+1))-((INDEX('Leak Repair Summary'!$W$22:$AC$31,MATCH(F222,'Leak Repair Summary'!$V$22:$V$31)+1,MATCH(E222,'Leak Repair Summary'!$W$19:$AC$19))-INDEX('Leak Repair Summary'!$W$22:$AC$31,MATCH(F222,'Leak Repair Summary'!$V$22:$V$31),MATCH(E222,'Leak Repair Summary'!$W$19:$AC$19)))/(INDEX('Leak Repair Summary'!$V$22:$V$31,MATCH(F222,'Leak Repair Summary'!$V$22:$V$31)+1,1)-INDEX('Leak Repair Summary'!$V$22:$V$31,MATCH(F222,'Leak Repair Summary'!$V$22:$V$31),1))*(F222-INDEX('Leak Repair Summary'!$V$22:$V$31,MATCH(F222,'Leak Repair Summary'!$V$22:$V$31),1))+INDEX('Leak Repair Summary'!$W$22:$AC$31,MATCH(F222,'Leak Repair Summary'!$V$22:$V$31),MATCH(E222,'Leak Repair Summary'!$W$19:$AC$19))))/(INDEX('Leak Repair Summary'!$W$19:$AC$19,1,MATCH(E222,'Leak Repair Summary'!$W$19:$AC$19)+1)-INDEX('Leak Repair Summary'!$W$19:$AC$19,1,MATCH(E222,'Leak Repair Summary'!$W$19:$AC$19)))*(E222-INDEX('Leak Repair Summary'!$W$19:$AC$19,1,MATCH(E222,'Leak Repair Summary'!$W$19:$AC$19)))+((INDEX('Leak Repair Summary'!$W$22:$AC$31,MATCH(F222,'Leak Repair Summary'!$V$22:$V$31)+1,MATCH(E222,'Leak Repair Summary'!$W$19:$AC$19))-INDEX('Leak Repair Summary'!$W$22:$AC$31,MATCH(F222,'Leak Repair Summary'!$V$22:$V$31),MATCH(E222,'Leak Repair Summary'!$W$19:$AC$19)))/(INDEX('Leak Repair Summary'!$V$22:$V$31,MATCH(F222,'Leak Repair Summary'!$V$22:$V$31)+1,1)-INDEX('Leak Repair Summary'!$V$22:$V$31,MATCH(F222,'Leak Repair Summary'!$V$22:$V$31),1))*(F222-INDEX('Leak Repair Summary'!$V$22:$V$31,MATCH(F222,'Leak Repair Summary'!$V$22:$V$31),1))+INDEX('Leak Repair Summary'!$W$22:$AC$31,MATCH(F222,'Leak Repair Summary'!$V$22:$V$31),MATCH(E222,'Leak Repair Summary'!$W$19:$AC$19)))," "))</f>
        <v xml:space="preserve"> </v>
      </c>
      <c r="I222" s="173"/>
      <c r="J222" s="174"/>
      <c r="K222" s="151" t="str">
        <f t="shared" si="6"/>
        <v/>
      </c>
      <c r="L222" s="180"/>
      <c r="M222" s="152" t="str">
        <f t="shared" si="7"/>
        <v/>
      </c>
      <c r="N222" s="142"/>
    </row>
    <row r="223" spans="1:14">
      <c r="A223" s="149">
        <v>221</v>
      </c>
      <c r="B223" s="166"/>
      <c r="C223" s="167"/>
      <c r="D223" s="167"/>
      <c r="E223" s="165"/>
      <c r="F223" s="165"/>
      <c r="G223" s="165"/>
      <c r="H223" s="150" t="str">
        <f>IF(AND(G223&gt;0, E223&gt;0), G223, IF(AND(E223&gt;0, F223&gt;0),(((INDEX('Leak Repair Summary'!$W$22:$AC$31,MATCH(F223,'Leak Repair Summary'!$V$22:$V$31)+1,MATCH(E223,'Leak Repair Summary'!$W$19:$AC$19)+1)-INDEX('Leak Repair Summary'!$W$22:$AC$31,MATCH(F223,'Leak Repair Summary'!$V$22:$V$31),MATCH(E223,'Leak Repair Summary'!$W$19:$AC$19)+1))/(INDEX('Leak Repair Summary'!$V$22:$V$31,MATCH(F223,'Leak Repair Summary'!$V$22:$V$31)+1,1)-INDEX('Leak Repair Summary'!$V$22:$V$31,MATCH(F223,'Leak Repair Summary'!$V$22:$V$31),1))*(F223-INDEX('Leak Repair Summary'!$V$22:$V$31,MATCH(F223,'Leak Repair Summary'!$V$22:$V$31),1))+INDEX('Leak Repair Summary'!$W$22:$AC$31,MATCH(F223,'Leak Repair Summary'!$V$22:$V$31),MATCH(E223,'Leak Repair Summary'!$W$19:$AC$19)+1))-((INDEX('Leak Repair Summary'!$W$22:$AC$31,MATCH(F223,'Leak Repair Summary'!$V$22:$V$31)+1,MATCH(E223,'Leak Repair Summary'!$W$19:$AC$19))-INDEX('Leak Repair Summary'!$W$22:$AC$31,MATCH(F223,'Leak Repair Summary'!$V$22:$V$31),MATCH(E223,'Leak Repair Summary'!$W$19:$AC$19)))/(INDEX('Leak Repair Summary'!$V$22:$V$31,MATCH(F223,'Leak Repair Summary'!$V$22:$V$31)+1,1)-INDEX('Leak Repair Summary'!$V$22:$V$31,MATCH(F223,'Leak Repair Summary'!$V$22:$V$31),1))*(F223-INDEX('Leak Repair Summary'!$V$22:$V$31,MATCH(F223,'Leak Repair Summary'!$V$22:$V$31),1))+INDEX('Leak Repair Summary'!$W$22:$AC$31,MATCH(F223,'Leak Repair Summary'!$V$22:$V$31),MATCH(E223,'Leak Repair Summary'!$W$19:$AC$19))))/(INDEX('Leak Repair Summary'!$W$19:$AC$19,1,MATCH(E223,'Leak Repair Summary'!$W$19:$AC$19)+1)-INDEX('Leak Repair Summary'!$W$19:$AC$19,1,MATCH(E223,'Leak Repair Summary'!$W$19:$AC$19)))*(E223-INDEX('Leak Repair Summary'!$W$19:$AC$19,1,MATCH(E223,'Leak Repair Summary'!$W$19:$AC$19)))+((INDEX('Leak Repair Summary'!$W$22:$AC$31,MATCH(F223,'Leak Repair Summary'!$V$22:$V$31)+1,MATCH(E223,'Leak Repair Summary'!$W$19:$AC$19))-INDEX('Leak Repair Summary'!$W$22:$AC$31,MATCH(F223,'Leak Repair Summary'!$V$22:$V$31),MATCH(E223,'Leak Repair Summary'!$W$19:$AC$19)))/(INDEX('Leak Repair Summary'!$V$22:$V$31,MATCH(F223,'Leak Repair Summary'!$V$22:$V$31)+1,1)-INDEX('Leak Repair Summary'!$V$22:$V$31,MATCH(F223,'Leak Repair Summary'!$V$22:$V$31),1))*(F223-INDEX('Leak Repair Summary'!$V$22:$V$31,MATCH(F223,'Leak Repair Summary'!$V$22:$V$31),1))+INDEX('Leak Repair Summary'!$W$22:$AC$31,MATCH(F223,'Leak Repair Summary'!$V$22:$V$31),MATCH(E223,'Leak Repair Summary'!$W$19:$AC$19)))," "))</f>
        <v xml:space="preserve"> </v>
      </c>
      <c r="I223" s="173"/>
      <c r="J223" s="174"/>
      <c r="K223" s="151" t="str">
        <f t="shared" si="6"/>
        <v/>
      </c>
      <c r="L223" s="180"/>
      <c r="M223" s="152" t="str">
        <f t="shared" si="7"/>
        <v/>
      </c>
      <c r="N223" s="142"/>
    </row>
    <row r="224" spans="1:14">
      <c r="A224" s="149">
        <v>222</v>
      </c>
      <c r="B224" s="166"/>
      <c r="C224" s="167"/>
      <c r="D224" s="167"/>
      <c r="E224" s="165"/>
      <c r="F224" s="165"/>
      <c r="G224" s="165"/>
      <c r="H224" s="150" t="str">
        <f>IF(AND(G224&gt;0, E224&gt;0), G224, IF(AND(E224&gt;0, F224&gt;0),(((INDEX('Leak Repair Summary'!$W$22:$AC$31,MATCH(F224,'Leak Repair Summary'!$V$22:$V$31)+1,MATCH(E224,'Leak Repair Summary'!$W$19:$AC$19)+1)-INDEX('Leak Repair Summary'!$W$22:$AC$31,MATCH(F224,'Leak Repair Summary'!$V$22:$V$31),MATCH(E224,'Leak Repair Summary'!$W$19:$AC$19)+1))/(INDEX('Leak Repair Summary'!$V$22:$V$31,MATCH(F224,'Leak Repair Summary'!$V$22:$V$31)+1,1)-INDEX('Leak Repair Summary'!$V$22:$V$31,MATCH(F224,'Leak Repair Summary'!$V$22:$V$31),1))*(F224-INDEX('Leak Repair Summary'!$V$22:$V$31,MATCH(F224,'Leak Repair Summary'!$V$22:$V$31),1))+INDEX('Leak Repair Summary'!$W$22:$AC$31,MATCH(F224,'Leak Repair Summary'!$V$22:$V$31),MATCH(E224,'Leak Repair Summary'!$W$19:$AC$19)+1))-((INDEX('Leak Repair Summary'!$W$22:$AC$31,MATCH(F224,'Leak Repair Summary'!$V$22:$V$31)+1,MATCH(E224,'Leak Repair Summary'!$W$19:$AC$19))-INDEX('Leak Repair Summary'!$W$22:$AC$31,MATCH(F224,'Leak Repair Summary'!$V$22:$V$31),MATCH(E224,'Leak Repair Summary'!$W$19:$AC$19)))/(INDEX('Leak Repair Summary'!$V$22:$V$31,MATCH(F224,'Leak Repair Summary'!$V$22:$V$31)+1,1)-INDEX('Leak Repair Summary'!$V$22:$V$31,MATCH(F224,'Leak Repair Summary'!$V$22:$V$31),1))*(F224-INDEX('Leak Repair Summary'!$V$22:$V$31,MATCH(F224,'Leak Repair Summary'!$V$22:$V$31),1))+INDEX('Leak Repair Summary'!$W$22:$AC$31,MATCH(F224,'Leak Repair Summary'!$V$22:$V$31),MATCH(E224,'Leak Repair Summary'!$W$19:$AC$19))))/(INDEX('Leak Repair Summary'!$W$19:$AC$19,1,MATCH(E224,'Leak Repair Summary'!$W$19:$AC$19)+1)-INDEX('Leak Repair Summary'!$W$19:$AC$19,1,MATCH(E224,'Leak Repair Summary'!$W$19:$AC$19)))*(E224-INDEX('Leak Repair Summary'!$W$19:$AC$19,1,MATCH(E224,'Leak Repair Summary'!$W$19:$AC$19)))+((INDEX('Leak Repair Summary'!$W$22:$AC$31,MATCH(F224,'Leak Repair Summary'!$V$22:$V$31)+1,MATCH(E224,'Leak Repair Summary'!$W$19:$AC$19))-INDEX('Leak Repair Summary'!$W$22:$AC$31,MATCH(F224,'Leak Repair Summary'!$V$22:$V$31),MATCH(E224,'Leak Repair Summary'!$W$19:$AC$19)))/(INDEX('Leak Repair Summary'!$V$22:$V$31,MATCH(F224,'Leak Repair Summary'!$V$22:$V$31)+1,1)-INDEX('Leak Repair Summary'!$V$22:$V$31,MATCH(F224,'Leak Repair Summary'!$V$22:$V$31),1))*(F224-INDEX('Leak Repair Summary'!$V$22:$V$31,MATCH(F224,'Leak Repair Summary'!$V$22:$V$31),1))+INDEX('Leak Repair Summary'!$W$22:$AC$31,MATCH(F224,'Leak Repair Summary'!$V$22:$V$31),MATCH(E224,'Leak Repair Summary'!$W$19:$AC$19)))," "))</f>
        <v xml:space="preserve"> </v>
      </c>
      <c r="I224" s="173"/>
      <c r="J224" s="174"/>
      <c r="K224" s="151" t="str">
        <f t="shared" si="6"/>
        <v/>
      </c>
      <c r="L224" s="180"/>
      <c r="M224" s="152" t="str">
        <f t="shared" si="7"/>
        <v/>
      </c>
      <c r="N224" s="142"/>
    </row>
    <row r="225" spans="1:14">
      <c r="A225" s="149">
        <v>223</v>
      </c>
      <c r="B225" s="166"/>
      <c r="C225" s="167"/>
      <c r="D225" s="167"/>
      <c r="E225" s="165"/>
      <c r="F225" s="165"/>
      <c r="G225" s="165"/>
      <c r="H225" s="150" t="str">
        <f>IF(AND(G225&gt;0, E225&gt;0), G225, IF(AND(E225&gt;0, F225&gt;0),(((INDEX('Leak Repair Summary'!$W$22:$AC$31,MATCH(F225,'Leak Repair Summary'!$V$22:$V$31)+1,MATCH(E225,'Leak Repair Summary'!$W$19:$AC$19)+1)-INDEX('Leak Repair Summary'!$W$22:$AC$31,MATCH(F225,'Leak Repair Summary'!$V$22:$V$31),MATCH(E225,'Leak Repair Summary'!$W$19:$AC$19)+1))/(INDEX('Leak Repair Summary'!$V$22:$V$31,MATCH(F225,'Leak Repair Summary'!$V$22:$V$31)+1,1)-INDEX('Leak Repair Summary'!$V$22:$V$31,MATCH(F225,'Leak Repair Summary'!$V$22:$V$31),1))*(F225-INDEX('Leak Repair Summary'!$V$22:$V$31,MATCH(F225,'Leak Repair Summary'!$V$22:$V$31),1))+INDEX('Leak Repair Summary'!$W$22:$AC$31,MATCH(F225,'Leak Repair Summary'!$V$22:$V$31),MATCH(E225,'Leak Repair Summary'!$W$19:$AC$19)+1))-((INDEX('Leak Repair Summary'!$W$22:$AC$31,MATCH(F225,'Leak Repair Summary'!$V$22:$V$31)+1,MATCH(E225,'Leak Repair Summary'!$W$19:$AC$19))-INDEX('Leak Repair Summary'!$W$22:$AC$31,MATCH(F225,'Leak Repair Summary'!$V$22:$V$31),MATCH(E225,'Leak Repair Summary'!$W$19:$AC$19)))/(INDEX('Leak Repair Summary'!$V$22:$V$31,MATCH(F225,'Leak Repair Summary'!$V$22:$V$31)+1,1)-INDEX('Leak Repair Summary'!$V$22:$V$31,MATCH(F225,'Leak Repair Summary'!$V$22:$V$31),1))*(F225-INDEX('Leak Repair Summary'!$V$22:$V$31,MATCH(F225,'Leak Repair Summary'!$V$22:$V$31),1))+INDEX('Leak Repair Summary'!$W$22:$AC$31,MATCH(F225,'Leak Repair Summary'!$V$22:$V$31),MATCH(E225,'Leak Repair Summary'!$W$19:$AC$19))))/(INDEX('Leak Repair Summary'!$W$19:$AC$19,1,MATCH(E225,'Leak Repair Summary'!$W$19:$AC$19)+1)-INDEX('Leak Repair Summary'!$W$19:$AC$19,1,MATCH(E225,'Leak Repair Summary'!$W$19:$AC$19)))*(E225-INDEX('Leak Repair Summary'!$W$19:$AC$19,1,MATCH(E225,'Leak Repair Summary'!$W$19:$AC$19)))+((INDEX('Leak Repair Summary'!$W$22:$AC$31,MATCH(F225,'Leak Repair Summary'!$V$22:$V$31)+1,MATCH(E225,'Leak Repair Summary'!$W$19:$AC$19))-INDEX('Leak Repair Summary'!$W$22:$AC$31,MATCH(F225,'Leak Repair Summary'!$V$22:$V$31),MATCH(E225,'Leak Repair Summary'!$W$19:$AC$19)))/(INDEX('Leak Repair Summary'!$V$22:$V$31,MATCH(F225,'Leak Repair Summary'!$V$22:$V$31)+1,1)-INDEX('Leak Repair Summary'!$V$22:$V$31,MATCH(F225,'Leak Repair Summary'!$V$22:$V$31),1))*(F225-INDEX('Leak Repair Summary'!$V$22:$V$31,MATCH(F225,'Leak Repair Summary'!$V$22:$V$31),1))+INDEX('Leak Repair Summary'!$W$22:$AC$31,MATCH(F225,'Leak Repair Summary'!$V$22:$V$31),MATCH(E225,'Leak Repair Summary'!$W$19:$AC$19)))," "))</f>
        <v xml:space="preserve"> </v>
      </c>
      <c r="I225" s="173"/>
      <c r="J225" s="174"/>
      <c r="K225" s="151" t="str">
        <f t="shared" si="6"/>
        <v/>
      </c>
      <c r="L225" s="180"/>
      <c r="M225" s="152" t="str">
        <f t="shared" si="7"/>
        <v/>
      </c>
      <c r="N225" s="142"/>
    </row>
    <row r="226" spans="1:14">
      <c r="A226" s="149">
        <v>224</v>
      </c>
      <c r="B226" s="166"/>
      <c r="C226" s="167"/>
      <c r="D226" s="167"/>
      <c r="E226" s="165"/>
      <c r="F226" s="165"/>
      <c r="G226" s="165"/>
      <c r="H226" s="150" t="str">
        <f>IF(AND(G226&gt;0, E226&gt;0), G226, IF(AND(E226&gt;0, F226&gt;0),(((INDEX('Leak Repair Summary'!$W$22:$AC$31,MATCH(F226,'Leak Repair Summary'!$V$22:$V$31)+1,MATCH(E226,'Leak Repair Summary'!$W$19:$AC$19)+1)-INDEX('Leak Repair Summary'!$W$22:$AC$31,MATCH(F226,'Leak Repair Summary'!$V$22:$V$31),MATCH(E226,'Leak Repair Summary'!$W$19:$AC$19)+1))/(INDEX('Leak Repair Summary'!$V$22:$V$31,MATCH(F226,'Leak Repair Summary'!$V$22:$V$31)+1,1)-INDEX('Leak Repair Summary'!$V$22:$V$31,MATCH(F226,'Leak Repair Summary'!$V$22:$V$31),1))*(F226-INDEX('Leak Repair Summary'!$V$22:$V$31,MATCH(F226,'Leak Repair Summary'!$V$22:$V$31),1))+INDEX('Leak Repair Summary'!$W$22:$AC$31,MATCH(F226,'Leak Repair Summary'!$V$22:$V$31),MATCH(E226,'Leak Repair Summary'!$W$19:$AC$19)+1))-((INDEX('Leak Repair Summary'!$W$22:$AC$31,MATCH(F226,'Leak Repair Summary'!$V$22:$V$31)+1,MATCH(E226,'Leak Repair Summary'!$W$19:$AC$19))-INDEX('Leak Repair Summary'!$W$22:$AC$31,MATCH(F226,'Leak Repair Summary'!$V$22:$V$31),MATCH(E226,'Leak Repair Summary'!$W$19:$AC$19)))/(INDEX('Leak Repair Summary'!$V$22:$V$31,MATCH(F226,'Leak Repair Summary'!$V$22:$V$31)+1,1)-INDEX('Leak Repair Summary'!$V$22:$V$31,MATCH(F226,'Leak Repair Summary'!$V$22:$V$31),1))*(F226-INDEX('Leak Repair Summary'!$V$22:$V$31,MATCH(F226,'Leak Repair Summary'!$V$22:$V$31),1))+INDEX('Leak Repair Summary'!$W$22:$AC$31,MATCH(F226,'Leak Repair Summary'!$V$22:$V$31),MATCH(E226,'Leak Repair Summary'!$W$19:$AC$19))))/(INDEX('Leak Repair Summary'!$W$19:$AC$19,1,MATCH(E226,'Leak Repair Summary'!$W$19:$AC$19)+1)-INDEX('Leak Repair Summary'!$W$19:$AC$19,1,MATCH(E226,'Leak Repair Summary'!$W$19:$AC$19)))*(E226-INDEX('Leak Repair Summary'!$W$19:$AC$19,1,MATCH(E226,'Leak Repair Summary'!$W$19:$AC$19)))+((INDEX('Leak Repair Summary'!$W$22:$AC$31,MATCH(F226,'Leak Repair Summary'!$V$22:$V$31)+1,MATCH(E226,'Leak Repair Summary'!$W$19:$AC$19))-INDEX('Leak Repair Summary'!$W$22:$AC$31,MATCH(F226,'Leak Repair Summary'!$V$22:$V$31),MATCH(E226,'Leak Repair Summary'!$W$19:$AC$19)))/(INDEX('Leak Repair Summary'!$V$22:$V$31,MATCH(F226,'Leak Repair Summary'!$V$22:$V$31)+1,1)-INDEX('Leak Repair Summary'!$V$22:$V$31,MATCH(F226,'Leak Repair Summary'!$V$22:$V$31),1))*(F226-INDEX('Leak Repair Summary'!$V$22:$V$31,MATCH(F226,'Leak Repair Summary'!$V$22:$V$31),1))+INDEX('Leak Repair Summary'!$W$22:$AC$31,MATCH(F226,'Leak Repair Summary'!$V$22:$V$31),MATCH(E226,'Leak Repair Summary'!$W$19:$AC$19)))," "))</f>
        <v xml:space="preserve"> </v>
      </c>
      <c r="I226" s="173"/>
      <c r="J226" s="174"/>
      <c r="K226" s="151" t="str">
        <f t="shared" si="6"/>
        <v/>
      </c>
      <c r="L226" s="180"/>
      <c r="M226" s="152" t="str">
        <f t="shared" si="7"/>
        <v/>
      </c>
      <c r="N226" s="142"/>
    </row>
    <row r="227" spans="1:14">
      <c r="A227" s="149">
        <v>225</v>
      </c>
      <c r="B227" s="166"/>
      <c r="C227" s="167"/>
      <c r="D227" s="167"/>
      <c r="E227" s="165"/>
      <c r="F227" s="165"/>
      <c r="G227" s="165"/>
      <c r="H227" s="150" t="str">
        <f>IF(AND(G227&gt;0, E227&gt;0), G227, IF(AND(E227&gt;0, F227&gt;0),(((INDEX('Leak Repair Summary'!$W$22:$AC$31,MATCH(F227,'Leak Repair Summary'!$V$22:$V$31)+1,MATCH(E227,'Leak Repair Summary'!$W$19:$AC$19)+1)-INDEX('Leak Repair Summary'!$W$22:$AC$31,MATCH(F227,'Leak Repair Summary'!$V$22:$V$31),MATCH(E227,'Leak Repair Summary'!$W$19:$AC$19)+1))/(INDEX('Leak Repair Summary'!$V$22:$V$31,MATCH(F227,'Leak Repair Summary'!$V$22:$V$31)+1,1)-INDEX('Leak Repair Summary'!$V$22:$V$31,MATCH(F227,'Leak Repair Summary'!$V$22:$V$31),1))*(F227-INDEX('Leak Repair Summary'!$V$22:$V$31,MATCH(F227,'Leak Repair Summary'!$V$22:$V$31),1))+INDEX('Leak Repair Summary'!$W$22:$AC$31,MATCH(F227,'Leak Repair Summary'!$V$22:$V$31),MATCH(E227,'Leak Repair Summary'!$W$19:$AC$19)+1))-((INDEX('Leak Repair Summary'!$W$22:$AC$31,MATCH(F227,'Leak Repair Summary'!$V$22:$V$31)+1,MATCH(E227,'Leak Repair Summary'!$W$19:$AC$19))-INDEX('Leak Repair Summary'!$W$22:$AC$31,MATCH(F227,'Leak Repair Summary'!$V$22:$V$31),MATCH(E227,'Leak Repair Summary'!$W$19:$AC$19)))/(INDEX('Leak Repair Summary'!$V$22:$V$31,MATCH(F227,'Leak Repair Summary'!$V$22:$V$31)+1,1)-INDEX('Leak Repair Summary'!$V$22:$V$31,MATCH(F227,'Leak Repair Summary'!$V$22:$V$31),1))*(F227-INDEX('Leak Repair Summary'!$V$22:$V$31,MATCH(F227,'Leak Repair Summary'!$V$22:$V$31),1))+INDEX('Leak Repair Summary'!$W$22:$AC$31,MATCH(F227,'Leak Repair Summary'!$V$22:$V$31),MATCH(E227,'Leak Repair Summary'!$W$19:$AC$19))))/(INDEX('Leak Repair Summary'!$W$19:$AC$19,1,MATCH(E227,'Leak Repair Summary'!$W$19:$AC$19)+1)-INDEX('Leak Repair Summary'!$W$19:$AC$19,1,MATCH(E227,'Leak Repair Summary'!$W$19:$AC$19)))*(E227-INDEX('Leak Repair Summary'!$W$19:$AC$19,1,MATCH(E227,'Leak Repair Summary'!$W$19:$AC$19)))+((INDEX('Leak Repair Summary'!$W$22:$AC$31,MATCH(F227,'Leak Repair Summary'!$V$22:$V$31)+1,MATCH(E227,'Leak Repair Summary'!$W$19:$AC$19))-INDEX('Leak Repair Summary'!$W$22:$AC$31,MATCH(F227,'Leak Repair Summary'!$V$22:$V$31),MATCH(E227,'Leak Repair Summary'!$W$19:$AC$19)))/(INDEX('Leak Repair Summary'!$V$22:$V$31,MATCH(F227,'Leak Repair Summary'!$V$22:$V$31)+1,1)-INDEX('Leak Repair Summary'!$V$22:$V$31,MATCH(F227,'Leak Repair Summary'!$V$22:$V$31),1))*(F227-INDEX('Leak Repair Summary'!$V$22:$V$31,MATCH(F227,'Leak Repair Summary'!$V$22:$V$31),1))+INDEX('Leak Repair Summary'!$W$22:$AC$31,MATCH(F227,'Leak Repair Summary'!$V$22:$V$31),MATCH(E227,'Leak Repair Summary'!$W$19:$AC$19)))," "))</f>
        <v xml:space="preserve"> </v>
      </c>
      <c r="I227" s="173"/>
      <c r="J227" s="174"/>
      <c r="K227" s="151" t="str">
        <f t="shared" si="6"/>
        <v/>
      </c>
      <c r="L227" s="180"/>
      <c r="M227" s="152" t="str">
        <f t="shared" si="7"/>
        <v/>
      </c>
      <c r="N227" s="142"/>
    </row>
    <row r="228" spans="1:14">
      <c r="A228" s="149">
        <v>226</v>
      </c>
      <c r="B228" s="166"/>
      <c r="C228" s="167"/>
      <c r="D228" s="167"/>
      <c r="E228" s="165"/>
      <c r="F228" s="165"/>
      <c r="G228" s="165"/>
      <c r="H228" s="150" t="str">
        <f>IF(AND(G228&gt;0, E228&gt;0), G228, IF(AND(E228&gt;0, F228&gt;0),(((INDEX('Leak Repair Summary'!$W$22:$AC$31,MATCH(F228,'Leak Repair Summary'!$V$22:$V$31)+1,MATCH(E228,'Leak Repair Summary'!$W$19:$AC$19)+1)-INDEX('Leak Repair Summary'!$W$22:$AC$31,MATCH(F228,'Leak Repair Summary'!$V$22:$V$31),MATCH(E228,'Leak Repair Summary'!$W$19:$AC$19)+1))/(INDEX('Leak Repair Summary'!$V$22:$V$31,MATCH(F228,'Leak Repair Summary'!$V$22:$V$31)+1,1)-INDEX('Leak Repair Summary'!$V$22:$V$31,MATCH(F228,'Leak Repair Summary'!$V$22:$V$31),1))*(F228-INDEX('Leak Repair Summary'!$V$22:$V$31,MATCH(F228,'Leak Repair Summary'!$V$22:$V$31),1))+INDEX('Leak Repair Summary'!$W$22:$AC$31,MATCH(F228,'Leak Repair Summary'!$V$22:$V$31),MATCH(E228,'Leak Repair Summary'!$W$19:$AC$19)+1))-((INDEX('Leak Repair Summary'!$W$22:$AC$31,MATCH(F228,'Leak Repair Summary'!$V$22:$V$31)+1,MATCH(E228,'Leak Repair Summary'!$W$19:$AC$19))-INDEX('Leak Repair Summary'!$W$22:$AC$31,MATCH(F228,'Leak Repair Summary'!$V$22:$V$31),MATCH(E228,'Leak Repair Summary'!$W$19:$AC$19)))/(INDEX('Leak Repair Summary'!$V$22:$V$31,MATCH(F228,'Leak Repair Summary'!$V$22:$V$31)+1,1)-INDEX('Leak Repair Summary'!$V$22:$V$31,MATCH(F228,'Leak Repair Summary'!$V$22:$V$31),1))*(F228-INDEX('Leak Repair Summary'!$V$22:$V$31,MATCH(F228,'Leak Repair Summary'!$V$22:$V$31),1))+INDEX('Leak Repair Summary'!$W$22:$AC$31,MATCH(F228,'Leak Repair Summary'!$V$22:$V$31),MATCH(E228,'Leak Repair Summary'!$W$19:$AC$19))))/(INDEX('Leak Repair Summary'!$W$19:$AC$19,1,MATCH(E228,'Leak Repair Summary'!$W$19:$AC$19)+1)-INDEX('Leak Repair Summary'!$W$19:$AC$19,1,MATCH(E228,'Leak Repair Summary'!$W$19:$AC$19)))*(E228-INDEX('Leak Repair Summary'!$W$19:$AC$19,1,MATCH(E228,'Leak Repair Summary'!$W$19:$AC$19)))+((INDEX('Leak Repair Summary'!$W$22:$AC$31,MATCH(F228,'Leak Repair Summary'!$V$22:$V$31)+1,MATCH(E228,'Leak Repair Summary'!$W$19:$AC$19))-INDEX('Leak Repair Summary'!$W$22:$AC$31,MATCH(F228,'Leak Repair Summary'!$V$22:$V$31),MATCH(E228,'Leak Repair Summary'!$W$19:$AC$19)))/(INDEX('Leak Repair Summary'!$V$22:$V$31,MATCH(F228,'Leak Repair Summary'!$V$22:$V$31)+1,1)-INDEX('Leak Repair Summary'!$V$22:$V$31,MATCH(F228,'Leak Repair Summary'!$V$22:$V$31),1))*(F228-INDEX('Leak Repair Summary'!$V$22:$V$31,MATCH(F228,'Leak Repair Summary'!$V$22:$V$31),1))+INDEX('Leak Repair Summary'!$W$22:$AC$31,MATCH(F228,'Leak Repair Summary'!$V$22:$V$31),MATCH(E228,'Leak Repair Summary'!$W$19:$AC$19)))," "))</f>
        <v xml:space="preserve"> </v>
      </c>
      <c r="I228" s="173"/>
      <c r="J228" s="174"/>
      <c r="K228" s="151" t="str">
        <f t="shared" si="6"/>
        <v/>
      </c>
      <c r="L228" s="180"/>
      <c r="M228" s="152" t="str">
        <f t="shared" si="7"/>
        <v/>
      </c>
      <c r="N228" s="142"/>
    </row>
    <row r="229" spans="1:14">
      <c r="A229" s="149">
        <v>227</v>
      </c>
      <c r="B229" s="166"/>
      <c r="C229" s="167"/>
      <c r="D229" s="167"/>
      <c r="E229" s="165"/>
      <c r="F229" s="165"/>
      <c r="G229" s="165"/>
      <c r="H229" s="150" t="str">
        <f>IF(AND(G229&gt;0, E229&gt;0), G229, IF(AND(E229&gt;0, F229&gt;0),(((INDEX('Leak Repair Summary'!$W$22:$AC$31,MATCH(F229,'Leak Repair Summary'!$V$22:$V$31)+1,MATCH(E229,'Leak Repair Summary'!$W$19:$AC$19)+1)-INDEX('Leak Repair Summary'!$W$22:$AC$31,MATCH(F229,'Leak Repair Summary'!$V$22:$V$31),MATCH(E229,'Leak Repair Summary'!$W$19:$AC$19)+1))/(INDEX('Leak Repair Summary'!$V$22:$V$31,MATCH(F229,'Leak Repair Summary'!$V$22:$V$31)+1,1)-INDEX('Leak Repair Summary'!$V$22:$V$31,MATCH(F229,'Leak Repair Summary'!$V$22:$V$31),1))*(F229-INDEX('Leak Repair Summary'!$V$22:$V$31,MATCH(F229,'Leak Repair Summary'!$V$22:$V$31),1))+INDEX('Leak Repair Summary'!$W$22:$AC$31,MATCH(F229,'Leak Repair Summary'!$V$22:$V$31),MATCH(E229,'Leak Repair Summary'!$W$19:$AC$19)+1))-((INDEX('Leak Repair Summary'!$W$22:$AC$31,MATCH(F229,'Leak Repair Summary'!$V$22:$V$31)+1,MATCH(E229,'Leak Repair Summary'!$W$19:$AC$19))-INDEX('Leak Repair Summary'!$W$22:$AC$31,MATCH(F229,'Leak Repair Summary'!$V$22:$V$31),MATCH(E229,'Leak Repair Summary'!$W$19:$AC$19)))/(INDEX('Leak Repair Summary'!$V$22:$V$31,MATCH(F229,'Leak Repair Summary'!$V$22:$V$31)+1,1)-INDEX('Leak Repair Summary'!$V$22:$V$31,MATCH(F229,'Leak Repair Summary'!$V$22:$V$31),1))*(F229-INDEX('Leak Repair Summary'!$V$22:$V$31,MATCH(F229,'Leak Repair Summary'!$V$22:$V$31),1))+INDEX('Leak Repair Summary'!$W$22:$AC$31,MATCH(F229,'Leak Repair Summary'!$V$22:$V$31),MATCH(E229,'Leak Repair Summary'!$W$19:$AC$19))))/(INDEX('Leak Repair Summary'!$W$19:$AC$19,1,MATCH(E229,'Leak Repair Summary'!$W$19:$AC$19)+1)-INDEX('Leak Repair Summary'!$W$19:$AC$19,1,MATCH(E229,'Leak Repair Summary'!$W$19:$AC$19)))*(E229-INDEX('Leak Repair Summary'!$W$19:$AC$19,1,MATCH(E229,'Leak Repair Summary'!$W$19:$AC$19)))+((INDEX('Leak Repair Summary'!$W$22:$AC$31,MATCH(F229,'Leak Repair Summary'!$V$22:$V$31)+1,MATCH(E229,'Leak Repair Summary'!$W$19:$AC$19))-INDEX('Leak Repair Summary'!$W$22:$AC$31,MATCH(F229,'Leak Repair Summary'!$V$22:$V$31),MATCH(E229,'Leak Repair Summary'!$W$19:$AC$19)))/(INDEX('Leak Repair Summary'!$V$22:$V$31,MATCH(F229,'Leak Repair Summary'!$V$22:$V$31)+1,1)-INDEX('Leak Repair Summary'!$V$22:$V$31,MATCH(F229,'Leak Repair Summary'!$V$22:$V$31),1))*(F229-INDEX('Leak Repair Summary'!$V$22:$V$31,MATCH(F229,'Leak Repair Summary'!$V$22:$V$31),1))+INDEX('Leak Repair Summary'!$W$22:$AC$31,MATCH(F229,'Leak Repair Summary'!$V$22:$V$31),MATCH(E229,'Leak Repair Summary'!$W$19:$AC$19)))," "))</f>
        <v xml:space="preserve"> </v>
      </c>
      <c r="I229" s="173"/>
      <c r="J229" s="174"/>
      <c r="K229" s="151" t="str">
        <f t="shared" si="6"/>
        <v/>
      </c>
      <c r="L229" s="180"/>
      <c r="M229" s="152" t="str">
        <f t="shared" si="7"/>
        <v/>
      </c>
      <c r="N229" s="142"/>
    </row>
    <row r="230" spans="1:14">
      <c r="A230" s="149">
        <v>228</v>
      </c>
      <c r="B230" s="166"/>
      <c r="C230" s="167"/>
      <c r="D230" s="167"/>
      <c r="E230" s="165"/>
      <c r="F230" s="165"/>
      <c r="G230" s="165"/>
      <c r="H230" s="150" t="str">
        <f>IF(AND(G230&gt;0, E230&gt;0), G230, IF(AND(E230&gt;0, F230&gt;0),(((INDEX('Leak Repair Summary'!$W$22:$AC$31,MATCH(F230,'Leak Repair Summary'!$V$22:$V$31)+1,MATCH(E230,'Leak Repair Summary'!$W$19:$AC$19)+1)-INDEX('Leak Repair Summary'!$W$22:$AC$31,MATCH(F230,'Leak Repair Summary'!$V$22:$V$31),MATCH(E230,'Leak Repair Summary'!$W$19:$AC$19)+1))/(INDEX('Leak Repair Summary'!$V$22:$V$31,MATCH(F230,'Leak Repair Summary'!$V$22:$V$31)+1,1)-INDEX('Leak Repair Summary'!$V$22:$V$31,MATCH(F230,'Leak Repair Summary'!$V$22:$V$31),1))*(F230-INDEX('Leak Repair Summary'!$V$22:$V$31,MATCH(F230,'Leak Repair Summary'!$V$22:$V$31),1))+INDEX('Leak Repair Summary'!$W$22:$AC$31,MATCH(F230,'Leak Repair Summary'!$V$22:$V$31),MATCH(E230,'Leak Repair Summary'!$W$19:$AC$19)+1))-((INDEX('Leak Repair Summary'!$W$22:$AC$31,MATCH(F230,'Leak Repair Summary'!$V$22:$V$31)+1,MATCH(E230,'Leak Repair Summary'!$W$19:$AC$19))-INDEX('Leak Repair Summary'!$W$22:$AC$31,MATCH(F230,'Leak Repair Summary'!$V$22:$V$31),MATCH(E230,'Leak Repair Summary'!$W$19:$AC$19)))/(INDEX('Leak Repair Summary'!$V$22:$V$31,MATCH(F230,'Leak Repair Summary'!$V$22:$V$31)+1,1)-INDEX('Leak Repair Summary'!$V$22:$V$31,MATCH(F230,'Leak Repair Summary'!$V$22:$V$31),1))*(F230-INDEX('Leak Repair Summary'!$V$22:$V$31,MATCH(F230,'Leak Repair Summary'!$V$22:$V$31),1))+INDEX('Leak Repair Summary'!$W$22:$AC$31,MATCH(F230,'Leak Repair Summary'!$V$22:$V$31),MATCH(E230,'Leak Repair Summary'!$W$19:$AC$19))))/(INDEX('Leak Repair Summary'!$W$19:$AC$19,1,MATCH(E230,'Leak Repair Summary'!$W$19:$AC$19)+1)-INDEX('Leak Repair Summary'!$W$19:$AC$19,1,MATCH(E230,'Leak Repair Summary'!$W$19:$AC$19)))*(E230-INDEX('Leak Repair Summary'!$W$19:$AC$19,1,MATCH(E230,'Leak Repair Summary'!$W$19:$AC$19)))+((INDEX('Leak Repair Summary'!$W$22:$AC$31,MATCH(F230,'Leak Repair Summary'!$V$22:$V$31)+1,MATCH(E230,'Leak Repair Summary'!$W$19:$AC$19))-INDEX('Leak Repair Summary'!$W$22:$AC$31,MATCH(F230,'Leak Repair Summary'!$V$22:$V$31),MATCH(E230,'Leak Repair Summary'!$W$19:$AC$19)))/(INDEX('Leak Repair Summary'!$V$22:$V$31,MATCH(F230,'Leak Repair Summary'!$V$22:$V$31)+1,1)-INDEX('Leak Repair Summary'!$V$22:$V$31,MATCH(F230,'Leak Repair Summary'!$V$22:$V$31),1))*(F230-INDEX('Leak Repair Summary'!$V$22:$V$31,MATCH(F230,'Leak Repair Summary'!$V$22:$V$31),1))+INDEX('Leak Repair Summary'!$W$22:$AC$31,MATCH(F230,'Leak Repair Summary'!$V$22:$V$31),MATCH(E230,'Leak Repair Summary'!$W$19:$AC$19)))," "))</f>
        <v xml:space="preserve"> </v>
      </c>
      <c r="I230" s="173"/>
      <c r="J230" s="174"/>
      <c r="K230" s="151" t="str">
        <f t="shared" si="6"/>
        <v/>
      </c>
      <c r="L230" s="180"/>
      <c r="M230" s="152" t="str">
        <f t="shared" si="7"/>
        <v/>
      </c>
      <c r="N230" s="142"/>
    </row>
    <row r="231" spans="1:14">
      <c r="A231" s="149">
        <v>229</v>
      </c>
      <c r="B231" s="166"/>
      <c r="C231" s="167"/>
      <c r="D231" s="167"/>
      <c r="E231" s="165"/>
      <c r="F231" s="165"/>
      <c r="G231" s="165"/>
      <c r="H231" s="150" t="str">
        <f>IF(AND(G231&gt;0, E231&gt;0), G231, IF(AND(E231&gt;0, F231&gt;0),(((INDEX('Leak Repair Summary'!$W$22:$AC$31,MATCH(F231,'Leak Repair Summary'!$V$22:$V$31)+1,MATCH(E231,'Leak Repair Summary'!$W$19:$AC$19)+1)-INDEX('Leak Repair Summary'!$W$22:$AC$31,MATCH(F231,'Leak Repair Summary'!$V$22:$V$31),MATCH(E231,'Leak Repair Summary'!$W$19:$AC$19)+1))/(INDEX('Leak Repair Summary'!$V$22:$V$31,MATCH(F231,'Leak Repair Summary'!$V$22:$V$31)+1,1)-INDEX('Leak Repair Summary'!$V$22:$V$31,MATCH(F231,'Leak Repair Summary'!$V$22:$V$31),1))*(F231-INDEX('Leak Repair Summary'!$V$22:$V$31,MATCH(F231,'Leak Repair Summary'!$V$22:$V$31),1))+INDEX('Leak Repair Summary'!$W$22:$AC$31,MATCH(F231,'Leak Repair Summary'!$V$22:$V$31),MATCH(E231,'Leak Repair Summary'!$W$19:$AC$19)+1))-((INDEX('Leak Repair Summary'!$W$22:$AC$31,MATCH(F231,'Leak Repair Summary'!$V$22:$V$31)+1,MATCH(E231,'Leak Repair Summary'!$W$19:$AC$19))-INDEX('Leak Repair Summary'!$W$22:$AC$31,MATCH(F231,'Leak Repair Summary'!$V$22:$V$31),MATCH(E231,'Leak Repair Summary'!$W$19:$AC$19)))/(INDEX('Leak Repair Summary'!$V$22:$V$31,MATCH(F231,'Leak Repair Summary'!$V$22:$V$31)+1,1)-INDEX('Leak Repair Summary'!$V$22:$V$31,MATCH(F231,'Leak Repair Summary'!$V$22:$V$31),1))*(F231-INDEX('Leak Repair Summary'!$V$22:$V$31,MATCH(F231,'Leak Repair Summary'!$V$22:$V$31),1))+INDEX('Leak Repair Summary'!$W$22:$AC$31,MATCH(F231,'Leak Repair Summary'!$V$22:$V$31),MATCH(E231,'Leak Repair Summary'!$W$19:$AC$19))))/(INDEX('Leak Repair Summary'!$W$19:$AC$19,1,MATCH(E231,'Leak Repair Summary'!$W$19:$AC$19)+1)-INDEX('Leak Repair Summary'!$W$19:$AC$19,1,MATCH(E231,'Leak Repair Summary'!$W$19:$AC$19)))*(E231-INDEX('Leak Repair Summary'!$W$19:$AC$19,1,MATCH(E231,'Leak Repair Summary'!$W$19:$AC$19)))+((INDEX('Leak Repair Summary'!$W$22:$AC$31,MATCH(F231,'Leak Repair Summary'!$V$22:$V$31)+1,MATCH(E231,'Leak Repair Summary'!$W$19:$AC$19))-INDEX('Leak Repair Summary'!$W$22:$AC$31,MATCH(F231,'Leak Repair Summary'!$V$22:$V$31),MATCH(E231,'Leak Repair Summary'!$W$19:$AC$19)))/(INDEX('Leak Repair Summary'!$V$22:$V$31,MATCH(F231,'Leak Repair Summary'!$V$22:$V$31)+1,1)-INDEX('Leak Repair Summary'!$V$22:$V$31,MATCH(F231,'Leak Repair Summary'!$V$22:$V$31),1))*(F231-INDEX('Leak Repair Summary'!$V$22:$V$31,MATCH(F231,'Leak Repair Summary'!$V$22:$V$31),1))+INDEX('Leak Repair Summary'!$W$22:$AC$31,MATCH(F231,'Leak Repair Summary'!$V$22:$V$31),MATCH(E231,'Leak Repair Summary'!$W$19:$AC$19)))," "))</f>
        <v xml:space="preserve"> </v>
      </c>
      <c r="I231" s="173"/>
      <c r="J231" s="174"/>
      <c r="K231" s="151" t="str">
        <f t="shared" si="6"/>
        <v/>
      </c>
      <c r="L231" s="180"/>
      <c r="M231" s="152" t="str">
        <f t="shared" si="7"/>
        <v/>
      </c>
      <c r="N231" s="142"/>
    </row>
    <row r="232" spans="1:14">
      <c r="A232" s="149">
        <v>230</v>
      </c>
      <c r="B232" s="166"/>
      <c r="C232" s="167"/>
      <c r="D232" s="167"/>
      <c r="E232" s="165"/>
      <c r="F232" s="165"/>
      <c r="G232" s="165"/>
      <c r="H232" s="150" t="str">
        <f>IF(AND(G232&gt;0, E232&gt;0), G232, IF(AND(E232&gt;0, F232&gt;0),(((INDEX('Leak Repair Summary'!$W$22:$AC$31,MATCH(F232,'Leak Repair Summary'!$V$22:$V$31)+1,MATCH(E232,'Leak Repair Summary'!$W$19:$AC$19)+1)-INDEX('Leak Repair Summary'!$W$22:$AC$31,MATCH(F232,'Leak Repair Summary'!$V$22:$V$31),MATCH(E232,'Leak Repair Summary'!$W$19:$AC$19)+1))/(INDEX('Leak Repair Summary'!$V$22:$V$31,MATCH(F232,'Leak Repair Summary'!$V$22:$V$31)+1,1)-INDEX('Leak Repair Summary'!$V$22:$V$31,MATCH(F232,'Leak Repair Summary'!$V$22:$V$31),1))*(F232-INDEX('Leak Repair Summary'!$V$22:$V$31,MATCH(F232,'Leak Repair Summary'!$V$22:$V$31),1))+INDEX('Leak Repair Summary'!$W$22:$AC$31,MATCH(F232,'Leak Repair Summary'!$V$22:$V$31),MATCH(E232,'Leak Repair Summary'!$W$19:$AC$19)+1))-((INDEX('Leak Repair Summary'!$W$22:$AC$31,MATCH(F232,'Leak Repair Summary'!$V$22:$V$31)+1,MATCH(E232,'Leak Repair Summary'!$W$19:$AC$19))-INDEX('Leak Repair Summary'!$W$22:$AC$31,MATCH(F232,'Leak Repair Summary'!$V$22:$V$31),MATCH(E232,'Leak Repair Summary'!$W$19:$AC$19)))/(INDEX('Leak Repair Summary'!$V$22:$V$31,MATCH(F232,'Leak Repair Summary'!$V$22:$V$31)+1,1)-INDEX('Leak Repair Summary'!$V$22:$V$31,MATCH(F232,'Leak Repair Summary'!$V$22:$V$31),1))*(F232-INDEX('Leak Repair Summary'!$V$22:$V$31,MATCH(F232,'Leak Repair Summary'!$V$22:$V$31),1))+INDEX('Leak Repair Summary'!$W$22:$AC$31,MATCH(F232,'Leak Repair Summary'!$V$22:$V$31),MATCH(E232,'Leak Repair Summary'!$W$19:$AC$19))))/(INDEX('Leak Repair Summary'!$W$19:$AC$19,1,MATCH(E232,'Leak Repair Summary'!$W$19:$AC$19)+1)-INDEX('Leak Repair Summary'!$W$19:$AC$19,1,MATCH(E232,'Leak Repair Summary'!$W$19:$AC$19)))*(E232-INDEX('Leak Repair Summary'!$W$19:$AC$19,1,MATCH(E232,'Leak Repair Summary'!$W$19:$AC$19)))+((INDEX('Leak Repair Summary'!$W$22:$AC$31,MATCH(F232,'Leak Repair Summary'!$V$22:$V$31)+1,MATCH(E232,'Leak Repair Summary'!$W$19:$AC$19))-INDEX('Leak Repair Summary'!$W$22:$AC$31,MATCH(F232,'Leak Repair Summary'!$V$22:$V$31),MATCH(E232,'Leak Repair Summary'!$W$19:$AC$19)))/(INDEX('Leak Repair Summary'!$V$22:$V$31,MATCH(F232,'Leak Repair Summary'!$V$22:$V$31)+1,1)-INDEX('Leak Repair Summary'!$V$22:$V$31,MATCH(F232,'Leak Repair Summary'!$V$22:$V$31),1))*(F232-INDEX('Leak Repair Summary'!$V$22:$V$31,MATCH(F232,'Leak Repair Summary'!$V$22:$V$31),1))+INDEX('Leak Repair Summary'!$W$22:$AC$31,MATCH(F232,'Leak Repair Summary'!$V$22:$V$31),MATCH(E232,'Leak Repair Summary'!$W$19:$AC$19)))," "))</f>
        <v xml:space="preserve"> </v>
      </c>
      <c r="I232" s="173"/>
      <c r="J232" s="174"/>
      <c r="K232" s="151" t="str">
        <f t="shared" si="6"/>
        <v/>
      </c>
      <c r="L232" s="180"/>
      <c r="M232" s="152" t="str">
        <f t="shared" si="7"/>
        <v/>
      </c>
      <c r="N232" s="142"/>
    </row>
    <row r="233" spans="1:14">
      <c r="A233" s="149">
        <v>231</v>
      </c>
      <c r="B233" s="166"/>
      <c r="C233" s="167"/>
      <c r="D233" s="167"/>
      <c r="E233" s="165"/>
      <c r="F233" s="165"/>
      <c r="G233" s="165"/>
      <c r="H233" s="150" t="str">
        <f>IF(AND(G233&gt;0, E233&gt;0), G233, IF(AND(E233&gt;0, F233&gt;0),(((INDEX('Leak Repair Summary'!$W$22:$AC$31,MATCH(F233,'Leak Repair Summary'!$V$22:$V$31)+1,MATCH(E233,'Leak Repair Summary'!$W$19:$AC$19)+1)-INDEX('Leak Repair Summary'!$W$22:$AC$31,MATCH(F233,'Leak Repair Summary'!$V$22:$V$31),MATCH(E233,'Leak Repair Summary'!$W$19:$AC$19)+1))/(INDEX('Leak Repair Summary'!$V$22:$V$31,MATCH(F233,'Leak Repair Summary'!$V$22:$V$31)+1,1)-INDEX('Leak Repair Summary'!$V$22:$V$31,MATCH(F233,'Leak Repair Summary'!$V$22:$V$31),1))*(F233-INDEX('Leak Repair Summary'!$V$22:$V$31,MATCH(F233,'Leak Repair Summary'!$V$22:$V$31),1))+INDEX('Leak Repair Summary'!$W$22:$AC$31,MATCH(F233,'Leak Repair Summary'!$V$22:$V$31),MATCH(E233,'Leak Repair Summary'!$W$19:$AC$19)+1))-((INDEX('Leak Repair Summary'!$W$22:$AC$31,MATCH(F233,'Leak Repair Summary'!$V$22:$V$31)+1,MATCH(E233,'Leak Repair Summary'!$W$19:$AC$19))-INDEX('Leak Repair Summary'!$W$22:$AC$31,MATCH(F233,'Leak Repair Summary'!$V$22:$V$31),MATCH(E233,'Leak Repair Summary'!$W$19:$AC$19)))/(INDEX('Leak Repair Summary'!$V$22:$V$31,MATCH(F233,'Leak Repair Summary'!$V$22:$V$31)+1,1)-INDEX('Leak Repair Summary'!$V$22:$V$31,MATCH(F233,'Leak Repair Summary'!$V$22:$V$31),1))*(F233-INDEX('Leak Repair Summary'!$V$22:$V$31,MATCH(F233,'Leak Repair Summary'!$V$22:$V$31),1))+INDEX('Leak Repair Summary'!$W$22:$AC$31,MATCH(F233,'Leak Repair Summary'!$V$22:$V$31),MATCH(E233,'Leak Repair Summary'!$W$19:$AC$19))))/(INDEX('Leak Repair Summary'!$W$19:$AC$19,1,MATCH(E233,'Leak Repair Summary'!$W$19:$AC$19)+1)-INDEX('Leak Repair Summary'!$W$19:$AC$19,1,MATCH(E233,'Leak Repair Summary'!$W$19:$AC$19)))*(E233-INDEX('Leak Repair Summary'!$W$19:$AC$19,1,MATCH(E233,'Leak Repair Summary'!$W$19:$AC$19)))+((INDEX('Leak Repair Summary'!$W$22:$AC$31,MATCH(F233,'Leak Repair Summary'!$V$22:$V$31)+1,MATCH(E233,'Leak Repair Summary'!$W$19:$AC$19))-INDEX('Leak Repair Summary'!$W$22:$AC$31,MATCH(F233,'Leak Repair Summary'!$V$22:$V$31),MATCH(E233,'Leak Repair Summary'!$W$19:$AC$19)))/(INDEX('Leak Repair Summary'!$V$22:$V$31,MATCH(F233,'Leak Repair Summary'!$V$22:$V$31)+1,1)-INDEX('Leak Repair Summary'!$V$22:$V$31,MATCH(F233,'Leak Repair Summary'!$V$22:$V$31),1))*(F233-INDEX('Leak Repair Summary'!$V$22:$V$31,MATCH(F233,'Leak Repair Summary'!$V$22:$V$31),1))+INDEX('Leak Repair Summary'!$W$22:$AC$31,MATCH(F233,'Leak Repair Summary'!$V$22:$V$31),MATCH(E233,'Leak Repair Summary'!$W$19:$AC$19)))," "))</f>
        <v xml:space="preserve"> </v>
      </c>
      <c r="I233" s="173"/>
      <c r="J233" s="174"/>
      <c r="K233" s="151" t="str">
        <f t="shared" si="6"/>
        <v/>
      </c>
      <c r="L233" s="180"/>
      <c r="M233" s="152" t="str">
        <f t="shared" si="7"/>
        <v/>
      </c>
      <c r="N233" s="142"/>
    </row>
    <row r="234" spans="1:14">
      <c r="A234" s="149">
        <v>232</v>
      </c>
      <c r="B234" s="166"/>
      <c r="C234" s="167"/>
      <c r="D234" s="167"/>
      <c r="E234" s="165"/>
      <c r="F234" s="165"/>
      <c r="G234" s="165"/>
      <c r="H234" s="150" t="str">
        <f>IF(AND(G234&gt;0, E234&gt;0), G234, IF(AND(E234&gt;0, F234&gt;0),(((INDEX('Leak Repair Summary'!$W$22:$AC$31,MATCH(F234,'Leak Repair Summary'!$V$22:$V$31)+1,MATCH(E234,'Leak Repair Summary'!$W$19:$AC$19)+1)-INDEX('Leak Repair Summary'!$W$22:$AC$31,MATCH(F234,'Leak Repair Summary'!$V$22:$V$31),MATCH(E234,'Leak Repair Summary'!$W$19:$AC$19)+1))/(INDEX('Leak Repair Summary'!$V$22:$V$31,MATCH(F234,'Leak Repair Summary'!$V$22:$V$31)+1,1)-INDEX('Leak Repair Summary'!$V$22:$V$31,MATCH(F234,'Leak Repair Summary'!$V$22:$V$31),1))*(F234-INDEX('Leak Repair Summary'!$V$22:$V$31,MATCH(F234,'Leak Repair Summary'!$V$22:$V$31),1))+INDEX('Leak Repair Summary'!$W$22:$AC$31,MATCH(F234,'Leak Repair Summary'!$V$22:$V$31),MATCH(E234,'Leak Repair Summary'!$W$19:$AC$19)+1))-((INDEX('Leak Repair Summary'!$W$22:$AC$31,MATCH(F234,'Leak Repair Summary'!$V$22:$V$31)+1,MATCH(E234,'Leak Repair Summary'!$W$19:$AC$19))-INDEX('Leak Repair Summary'!$W$22:$AC$31,MATCH(F234,'Leak Repair Summary'!$V$22:$V$31),MATCH(E234,'Leak Repair Summary'!$W$19:$AC$19)))/(INDEX('Leak Repair Summary'!$V$22:$V$31,MATCH(F234,'Leak Repair Summary'!$V$22:$V$31)+1,1)-INDEX('Leak Repair Summary'!$V$22:$V$31,MATCH(F234,'Leak Repair Summary'!$V$22:$V$31),1))*(F234-INDEX('Leak Repair Summary'!$V$22:$V$31,MATCH(F234,'Leak Repair Summary'!$V$22:$V$31),1))+INDEX('Leak Repair Summary'!$W$22:$AC$31,MATCH(F234,'Leak Repair Summary'!$V$22:$V$31),MATCH(E234,'Leak Repair Summary'!$W$19:$AC$19))))/(INDEX('Leak Repair Summary'!$W$19:$AC$19,1,MATCH(E234,'Leak Repair Summary'!$W$19:$AC$19)+1)-INDEX('Leak Repair Summary'!$W$19:$AC$19,1,MATCH(E234,'Leak Repair Summary'!$W$19:$AC$19)))*(E234-INDEX('Leak Repair Summary'!$W$19:$AC$19,1,MATCH(E234,'Leak Repair Summary'!$W$19:$AC$19)))+((INDEX('Leak Repair Summary'!$W$22:$AC$31,MATCH(F234,'Leak Repair Summary'!$V$22:$V$31)+1,MATCH(E234,'Leak Repair Summary'!$W$19:$AC$19))-INDEX('Leak Repair Summary'!$W$22:$AC$31,MATCH(F234,'Leak Repair Summary'!$V$22:$V$31),MATCH(E234,'Leak Repair Summary'!$W$19:$AC$19)))/(INDEX('Leak Repair Summary'!$V$22:$V$31,MATCH(F234,'Leak Repair Summary'!$V$22:$V$31)+1,1)-INDEX('Leak Repair Summary'!$V$22:$V$31,MATCH(F234,'Leak Repair Summary'!$V$22:$V$31),1))*(F234-INDEX('Leak Repair Summary'!$V$22:$V$31,MATCH(F234,'Leak Repair Summary'!$V$22:$V$31),1))+INDEX('Leak Repair Summary'!$W$22:$AC$31,MATCH(F234,'Leak Repair Summary'!$V$22:$V$31),MATCH(E234,'Leak Repair Summary'!$W$19:$AC$19)))," "))</f>
        <v xml:space="preserve"> </v>
      </c>
      <c r="I234" s="173"/>
      <c r="J234" s="174"/>
      <c r="K234" s="151" t="str">
        <f t="shared" si="6"/>
        <v/>
      </c>
      <c r="L234" s="180"/>
      <c r="M234" s="152" t="str">
        <f t="shared" si="7"/>
        <v/>
      </c>
      <c r="N234" s="142"/>
    </row>
    <row r="235" spans="1:14">
      <c r="A235" s="149">
        <v>233</v>
      </c>
      <c r="B235" s="166"/>
      <c r="C235" s="167"/>
      <c r="D235" s="167"/>
      <c r="E235" s="165"/>
      <c r="F235" s="165"/>
      <c r="G235" s="165"/>
      <c r="H235" s="150" t="str">
        <f>IF(AND(G235&gt;0, E235&gt;0), G235, IF(AND(E235&gt;0, F235&gt;0),(((INDEX('Leak Repair Summary'!$W$22:$AC$31,MATCH(F235,'Leak Repair Summary'!$V$22:$V$31)+1,MATCH(E235,'Leak Repair Summary'!$W$19:$AC$19)+1)-INDEX('Leak Repair Summary'!$W$22:$AC$31,MATCH(F235,'Leak Repair Summary'!$V$22:$V$31),MATCH(E235,'Leak Repair Summary'!$W$19:$AC$19)+1))/(INDEX('Leak Repair Summary'!$V$22:$V$31,MATCH(F235,'Leak Repair Summary'!$V$22:$V$31)+1,1)-INDEX('Leak Repair Summary'!$V$22:$V$31,MATCH(F235,'Leak Repair Summary'!$V$22:$V$31),1))*(F235-INDEX('Leak Repair Summary'!$V$22:$V$31,MATCH(F235,'Leak Repair Summary'!$V$22:$V$31),1))+INDEX('Leak Repair Summary'!$W$22:$AC$31,MATCH(F235,'Leak Repair Summary'!$V$22:$V$31),MATCH(E235,'Leak Repair Summary'!$W$19:$AC$19)+1))-((INDEX('Leak Repair Summary'!$W$22:$AC$31,MATCH(F235,'Leak Repair Summary'!$V$22:$V$31)+1,MATCH(E235,'Leak Repair Summary'!$W$19:$AC$19))-INDEX('Leak Repair Summary'!$W$22:$AC$31,MATCH(F235,'Leak Repair Summary'!$V$22:$V$31),MATCH(E235,'Leak Repair Summary'!$W$19:$AC$19)))/(INDEX('Leak Repair Summary'!$V$22:$V$31,MATCH(F235,'Leak Repair Summary'!$V$22:$V$31)+1,1)-INDEX('Leak Repair Summary'!$V$22:$V$31,MATCH(F235,'Leak Repair Summary'!$V$22:$V$31),1))*(F235-INDEX('Leak Repair Summary'!$V$22:$V$31,MATCH(F235,'Leak Repair Summary'!$V$22:$V$31),1))+INDEX('Leak Repair Summary'!$W$22:$AC$31,MATCH(F235,'Leak Repair Summary'!$V$22:$V$31),MATCH(E235,'Leak Repair Summary'!$W$19:$AC$19))))/(INDEX('Leak Repair Summary'!$W$19:$AC$19,1,MATCH(E235,'Leak Repair Summary'!$W$19:$AC$19)+1)-INDEX('Leak Repair Summary'!$W$19:$AC$19,1,MATCH(E235,'Leak Repair Summary'!$W$19:$AC$19)))*(E235-INDEX('Leak Repair Summary'!$W$19:$AC$19,1,MATCH(E235,'Leak Repair Summary'!$W$19:$AC$19)))+((INDEX('Leak Repair Summary'!$W$22:$AC$31,MATCH(F235,'Leak Repair Summary'!$V$22:$V$31)+1,MATCH(E235,'Leak Repair Summary'!$W$19:$AC$19))-INDEX('Leak Repair Summary'!$W$22:$AC$31,MATCH(F235,'Leak Repair Summary'!$V$22:$V$31),MATCH(E235,'Leak Repair Summary'!$W$19:$AC$19)))/(INDEX('Leak Repair Summary'!$V$22:$V$31,MATCH(F235,'Leak Repair Summary'!$V$22:$V$31)+1,1)-INDEX('Leak Repair Summary'!$V$22:$V$31,MATCH(F235,'Leak Repair Summary'!$V$22:$V$31),1))*(F235-INDEX('Leak Repair Summary'!$V$22:$V$31,MATCH(F235,'Leak Repair Summary'!$V$22:$V$31),1))+INDEX('Leak Repair Summary'!$W$22:$AC$31,MATCH(F235,'Leak Repair Summary'!$V$22:$V$31),MATCH(E235,'Leak Repair Summary'!$W$19:$AC$19)))," "))</f>
        <v xml:space="preserve"> </v>
      </c>
      <c r="I235" s="173"/>
      <c r="J235" s="174"/>
      <c r="K235" s="151" t="str">
        <f t="shared" si="6"/>
        <v/>
      </c>
      <c r="L235" s="180"/>
      <c r="M235" s="152" t="str">
        <f t="shared" si="7"/>
        <v/>
      </c>
      <c r="N235" s="142"/>
    </row>
    <row r="236" spans="1:14">
      <c r="A236" s="149">
        <v>234</v>
      </c>
      <c r="B236" s="166"/>
      <c r="C236" s="167"/>
      <c r="D236" s="167"/>
      <c r="E236" s="165"/>
      <c r="F236" s="165"/>
      <c r="G236" s="165"/>
      <c r="H236" s="150" t="str">
        <f>IF(AND(G236&gt;0, E236&gt;0), G236, IF(AND(E236&gt;0, F236&gt;0),(((INDEX('Leak Repair Summary'!$W$22:$AC$31,MATCH(F236,'Leak Repair Summary'!$V$22:$V$31)+1,MATCH(E236,'Leak Repair Summary'!$W$19:$AC$19)+1)-INDEX('Leak Repair Summary'!$W$22:$AC$31,MATCH(F236,'Leak Repair Summary'!$V$22:$V$31),MATCH(E236,'Leak Repair Summary'!$W$19:$AC$19)+1))/(INDEX('Leak Repair Summary'!$V$22:$V$31,MATCH(F236,'Leak Repair Summary'!$V$22:$V$31)+1,1)-INDEX('Leak Repair Summary'!$V$22:$V$31,MATCH(F236,'Leak Repair Summary'!$V$22:$V$31),1))*(F236-INDEX('Leak Repair Summary'!$V$22:$V$31,MATCH(F236,'Leak Repair Summary'!$V$22:$V$31),1))+INDEX('Leak Repair Summary'!$W$22:$AC$31,MATCH(F236,'Leak Repair Summary'!$V$22:$V$31),MATCH(E236,'Leak Repair Summary'!$W$19:$AC$19)+1))-((INDEX('Leak Repair Summary'!$W$22:$AC$31,MATCH(F236,'Leak Repair Summary'!$V$22:$V$31)+1,MATCH(E236,'Leak Repair Summary'!$W$19:$AC$19))-INDEX('Leak Repair Summary'!$W$22:$AC$31,MATCH(F236,'Leak Repair Summary'!$V$22:$V$31),MATCH(E236,'Leak Repair Summary'!$W$19:$AC$19)))/(INDEX('Leak Repair Summary'!$V$22:$V$31,MATCH(F236,'Leak Repair Summary'!$V$22:$V$31)+1,1)-INDEX('Leak Repair Summary'!$V$22:$V$31,MATCH(F236,'Leak Repair Summary'!$V$22:$V$31),1))*(F236-INDEX('Leak Repair Summary'!$V$22:$V$31,MATCH(F236,'Leak Repair Summary'!$V$22:$V$31),1))+INDEX('Leak Repair Summary'!$W$22:$AC$31,MATCH(F236,'Leak Repair Summary'!$V$22:$V$31),MATCH(E236,'Leak Repair Summary'!$W$19:$AC$19))))/(INDEX('Leak Repair Summary'!$W$19:$AC$19,1,MATCH(E236,'Leak Repair Summary'!$W$19:$AC$19)+1)-INDEX('Leak Repair Summary'!$W$19:$AC$19,1,MATCH(E236,'Leak Repair Summary'!$W$19:$AC$19)))*(E236-INDEX('Leak Repair Summary'!$W$19:$AC$19,1,MATCH(E236,'Leak Repair Summary'!$W$19:$AC$19)))+((INDEX('Leak Repair Summary'!$W$22:$AC$31,MATCH(F236,'Leak Repair Summary'!$V$22:$V$31)+1,MATCH(E236,'Leak Repair Summary'!$W$19:$AC$19))-INDEX('Leak Repair Summary'!$W$22:$AC$31,MATCH(F236,'Leak Repair Summary'!$V$22:$V$31),MATCH(E236,'Leak Repair Summary'!$W$19:$AC$19)))/(INDEX('Leak Repair Summary'!$V$22:$V$31,MATCH(F236,'Leak Repair Summary'!$V$22:$V$31)+1,1)-INDEX('Leak Repair Summary'!$V$22:$V$31,MATCH(F236,'Leak Repair Summary'!$V$22:$V$31),1))*(F236-INDEX('Leak Repair Summary'!$V$22:$V$31,MATCH(F236,'Leak Repair Summary'!$V$22:$V$31),1))+INDEX('Leak Repair Summary'!$W$22:$AC$31,MATCH(F236,'Leak Repair Summary'!$V$22:$V$31),MATCH(E236,'Leak Repair Summary'!$W$19:$AC$19)))," "))</f>
        <v xml:space="preserve"> </v>
      </c>
      <c r="I236" s="173"/>
      <c r="J236" s="174"/>
      <c r="K236" s="151" t="str">
        <f t="shared" si="6"/>
        <v/>
      </c>
      <c r="L236" s="180"/>
      <c r="M236" s="152" t="str">
        <f t="shared" si="7"/>
        <v/>
      </c>
      <c r="N236" s="142"/>
    </row>
    <row r="237" spans="1:14">
      <c r="A237" s="149">
        <v>235</v>
      </c>
      <c r="B237" s="166"/>
      <c r="C237" s="167"/>
      <c r="D237" s="167"/>
      <c r="E237" s="165"/>
      <c r="F237" s="165"/>
      <c r="G237" s="165"/>
      <c r="H237" s="150" t="str">
        <f>IF(AND(G237&gt;0, E237&gt;0), G237, IF(AND(E237&gt;0, F237&gt;0),(((INDEX('Leak Repair Summary'!$W$22:$AC$31,MATCH(F237,'Leak Repair Summary'!$V$22:$V$31)+1,MATCH(E237,'Leak Repair Summary'!$W$19:$AC$19)+1)-INDEX('Leak Repair Summary'!$W$22:$AC$31,MATCH(F237,'Leak Repair Summary'!$V$22:$V$31),MATCH(E237,'Leak Repair Summary'!$W$19:$AC$19)+1))/(INDEX('Leak Repair Summary'!$V$22:$V$31,MATCH(F237,'Leak Repair Summary'!$V$22:$V$31)+1,1)-INDEX('Leak Repair Summary'!$V$22:$V$31,MATCH(F237,'Leak Repair Summary'!$V$22:$V$31),1))*(F237-INDEX('Leak Repair Summary'!$V$22:$V$31,MATCH(F237,'Leak Repair Summary'!$V$22:$V$31),1))+INDEX('Leak Repair Summary'!$W$22:$AC$31,MATCH(F237,'Leak Repair Summary'!$V$22:$V$31),MATCH(E237,'Leak Repair Summary'!$W$19:$AC$19)+1))-((INDEX('Leak Repair Summary'!$W$22:$AC$31,MATCH(F237,'Leak Repair Summary'!$V$22:$V$31)+1,MATCH(E237,'Leak Repair Summary'!$W$19:$AC$19))-INDEX('Leak Repair Summary'!$W$22:$AC$31,MATCH(F237,'Leak Repair Summary'!$V$22:$V$31),MATCH(E237,'Leak Repair Summary'!$W$19:$AC$19)))/(INDEX('Leak Repair Summary'!$V$22:$V$31,MATCH(F237,'Leak Repair Summary'!$V$22:$V$31)+1,1)-INDEX('Leak Repair Summary'!$V$22:$V$31,MATCH(F237,'Leak Repair Summary'!$V$22:$V$31),1))*(F237-INDEX('Leak Repair Summary'!$V$22:$V$31,MATCH(F237,'Leak Repair Summary'!$V$22:$V$31),1))+INDEX('Leak Repair Summary'!$W$22:$AC$31,MATCH(F237,'Leak Repair Summary'!$V$22:$V$31),MATCH(E237,'Leak Repair Summary'!$W$19:$AC$19))))/(INDEX('Leak Repair Summary'!$W$19:$AC$19,1,MATCH(E237,'Leak Repair Summary'!$W$19:$AC$19)+1)-INDEX('Leak Repair Summary'!$W$19:$AC$19,1,MATCH(E237,'Leak Repair Summary'!$W$19:$AC$19)))*(E237-INDEX('Leak Repair Summary'!$W$19:$AC$19,1,MATCH(E237,'Leak Repair Summary'!$W$19:$AC$19)))+((INDEX('Leak Repair Summary'!$W$22:$AC$31,MATCH(F237,'Leak Repair Summary'!$V$22:$V$31)+1,MATCH(E237,'Leak Repair Summary'!$W$19:$AC$19))-INDEX('Leak Repair Summary'!$W$22:$AC$31,MATCH(F237,'Leak Repair Summary'!$V$22:$V$31),MATCH(E237,'Leak Repair Summary'!$W$19:$AC$19)))/(INDEX('Leak Repair Summary'!$V$22:$V$31,MATCH(F237,'Leak Repair Summary'!$V$22:$V$31)+1,1)-INDEX('Leak Repair Summary'!$V$22:$V$31,MATCH(F237,'Leak Repair Summary'!$V$22:$V$31),1))*(F237-INDEX('Leak Repair Summary'!$V$22:$V$31,MATCH(F237,'Leak Repair Summary'!$V$22:$V$31),1))+INDEX('Leak Repair Summary'!$W$22:$AC$31,MATCH(F237,'Leak Repair Summary'!$V$22:$V$31),MATCH(E237,'Leak Repair Summary'!$W$19:$AC$19)))," "))</f>
        <v xml:space="preserve"> </v>
      </c>
      <c r="I237" s="173"/>
      <c r="J237" s="174"/>
      <c r="K237" s="151" t="str">
        <f t="shared" si="6"/>
        <v/>
      </c>
      <c r="L237" s="180"/>
      <c r="M237" s="152" t="str">
        <f t="shared" si="7"/>
        <v/>
      </c>
      <c r="N237" s="142"/>
    </row>
    <row r="238" spans="1:14">
      <c r="A238" s="149">
        <v>236</v>
      </c>
      <c r="B238" s="166"/>
      <c r="C238" s="167"/>
      <c r="D238" s="167"/>
      <c r="E238" s="165"/>
      <c r="F238" s="165"/>
      <c r="G238" s="165"/>
      <c r="H238" s="150" t="str">
        <f>IF(AND(G238&gt;0, E238&gt;0), G238, IF(AND(E238&gt;0, F238&gt;0),(((INDEX('Leak Repair Summary'!$W$22:$AC$31,MATCH(F238,'Leak Repair Summary'!$V$22:$V$31)+1,MATCH(E238,'Leak Repair Summary'!$W$19:$AC$19)+1)-INDEX('Leak Repair Summary'!$W$22:$AC$31,MATCH(F238,'Leak Repair Summary'!$V$22:$V$31),MATCH(E238,'Leak Repair Summary'!$W$19:$AC$19)+1))/(INDEX('Leak Repair Summary'!$V$22:$V$31,MATCH(F238,'Leak Repair Summary'!$V$22:$V$31)+1,1)-INDEX('Leak Repair Summary'!$V$22:$V$31,MATCH(F238,'Leak Repair Summary'!$V$22:$V$31),1))*(F238-INDEX('Leak Repair Summary'!$V$22:$V$31,MATCH(F238,'Leak Repair Summary'!$V$22:$V$31),1))+INDEX('Leak Repair Summary'!$W$22:$AC$31,MATCH(F238,'Leak Repair Summary'!$V$22:$V$31),MATCH(E238,'Leak Repair Summary'!$W$19:$AC$19)+1))-((INDEX('Leak Repair Summary'!$W$22:$AC$31,MATCH(F238,'Leak Repair Summary'!$V$22:$V$31)+1,MATCH(E238,'Leak Repair Summary'!$W$19:$AC$19))-INDEX('Leak Repair Summary'!$W$22:$AC$31,MATCH(F238,'Leak Repair Summary'!$V$22:$V$31),MATCH(E238,'Leak Repair Summary'!$W$19:$AC$19)))/(INDEX('Leak Repair Summary'!$V$22:$V$31,MATCH(F238,'Leak Repair Summary'!$V$22:$V$31)+1,1)-INDEX('Leak Repair Summary'!$V$22:$V$31,MATCH(F238,'Leak Repair Summary'!$V$22:$V$31),1))*(F238-INDEX('Leak Repair Summary'!$V$22:$V$31,MATCH(F238,'Leak Repair Summary'!$V$22:$V$31),1))+INDEX('Leak Repair Summary'!$W$22:$AC$31,MATCH(F238,'Leak Repair Summary'!$V$22:$V$31),MATCH(E238,'Leak Repair Summary'!$W$19:$AC$19))))/(INDEX('Leak Repair Summary'!$W$19:$AC$19,1,MATCH(E238,'Leak Repair Summary'!$W$19:$AC$19)+1)-INDEX('Leak Repair Summary'!$W$19:$AC$19,1,MATCH(E238,'Leak Repair Summary'!$W$19:$AC$19)))*(E238-INDEX('Leak Repair Summary'!$W$19:$AC$19,1,MATCH(E238,'Leak Repair Summary'!$W$19:$AC$19)))+((INDEX('Leak Repair Summary'!$W$22:$AC$31,MATCH(F238,'Leak Repair Summary'!$V$22:$V$31)+1,MATCH(E238,'Leak Repair Summary'!$W$19:$AC$19))-INDEX('Leak Repair Summary'!$W$22:$AC$31,MATCH(F238,'Leak Repair Summary'!$V$22:$V$31),MATCH(E238,'Leak Repair Summary'!$W$19:$AC$19)))/(INDEX('Leak Repair Summary'!$V$22:$V$31,MATCH(F238,'Leak Repair Summary'!$V$22:$V$31)+1,1)-INDEX('Leak Repair Summary'!$V$22:$V$31,MATCH(F238,'Leak Repair Summary'!$V$22:$V$31),1))*(F238-INDEX('Leak Repair Summary'!$V$22:$V$31,MATCH(F238,'Leak Repair Summary'!$V$22:$V$31),1))+INDEX('Leak Repair Summary'!$W$22:$AC$31,MATCH(F238,'Leak Repair Summary'!$V$22:$V$31),MATCH(E238,'Leak Repair Summary'!$W$19:$AC$19)))," "))</f>
        <v xml:space="preserve"> </v>
      </c>
      <c r="I238" s="173"/>
      <c r="J238" s="174"/>
      <c r="K238" s="151" t="str">
        <f t="shared" si="6"/>
        <v/>
      </c>
      <c r="L238" s="180"/>
      <c r="M238" s="152" t="str">
        <f t="shared" si="7"/>
        <v/>
      </c>
      <c r="N238" s="142"/>
    </row>
    <row r="239" spans="1:14">
      <c r="A239" s="149">
        <v>237</v>
      </c>
      <c r="B239" s="166"/>
      <c r="C239" s="167"/>
      <c r="D239" s="167"/>
      <c r="E239" s="165"/>
      <c r="F239" s="165"/>
      <c r="G239" s="165"/>
      <c r="H239" s="150" t="str">
        <f>IF(AND(G239&gt;0, E239&gt;0), G239, IF(AND(E239&gt;0, F239&gt;0),(((INDEX('Leak Repair Summary'!$W$22:$AC$31,MATCH(F239,'Leak Repair Summary'!$V$22:$V$31)+1,MATCH(E239,'Leak Repair Summary'!$W$19:$AC$19)+1)-INDEX('Leak Repair Summary'!$W$22:$AC$31,MATCH(F239,'Leak Repair Summary'!$V$22:$V$31),MATCH(E239,'Leak Repair Summary'!$W$19:$AC$19)+1))/(INDEX('Leak Repair Summary'!$V$22:$V$31,MATCH(F239,'Leak Repair Summary'!$V$22:$V$31)+1,1)-INDEX('Leak Repair Summary'!$V$22:$V$31,MATCH(F239,'Leak Repair Summary'!$V$22:$V$31),1))*(F239-INDEX('Leak Repair Summary'!$V$22:$V$31,MATCH(F239,'Leak Repair Summary'!$V$22:$V$31),1))+INDEX('Leak Repair Summary'!$W$22:$AC$31,MATCH(F239,'Leak Repair Summary'!$V$22:$V$31),MATCH(E239,'Leak Repair Summary'!$W$19:$AC$19)+1))-((INDEX('Leak Repair Summary'!$W$22:$AC$31,MATCH(F239,'Leak Repair Summary'!$V$22:$V$31)+1,MATCH(E239,'Leak Repair Summary'!$W$19:$AC$19))-INDEX('Leak Repair Summary'!$W$22:$AC$31,MATCH(F239,'Leak Repair Summary'!$V$22:$V$31),MATCH(E239,'Leak Repair Summary'!$W$19:$AC$19)))/(INDEX('Leak Repair Summary'!$V$22:$V$31,MATCH(F239,'Leak Repair Summary'!$V$22:$V$31)+1,1)-INDEX('Leak Repair Summary'!$V$22:$V$31,MATCH(F239,'Leak Repair Summary'!$V$22:$V$31),1))*(F239-INDEX('Leak Repair Summary'!$V$22:$V$31,MATCH(F239,'Leak Repair Summary'!$V$22:$V$31),1))+INDEX('Leak Repair Summary'!$W$22:$AC$31,MATCH(F239,'Leak Repair Summary'!$V$22:$V$31),MATCH(E239,'Leak Repair Summary'!$W$19:$AC$19))))/(INDEX('Leak Repair Summary'!$W$19:$AC$19,1,MATCH(E239,'Leak Repair Summary'!$W$19:$AC$19)+1)-INDEX('Leak Repair Summary'!$W$19:$AC$19,1,MATCH(E239,'Leak Repair Summary'!$W$19:$AC$19)))*(E239-INDEX('Leak Repair Summary'!$W$19:$AC$19,1,MATCH(E239,'Leak Repair Summary'!$W$19:$AC$19)))+((INDEX('Leak Repair Summary'!$W$22:$AC$31,MATCH(F239,'Leak Repair Summary'!$V$22:$V$31)+1,MATCH(E239,'Leak Repair Summary'!$W$19:$AC$19))-INDEX('Leak Repair Summary'!$W$22:$AC$31,MATCH(F239,'Leak Repair Summary'!$V$22:$V$31),MATCH(E239,'Leak Repair Summary'!$W$19:$AC$19)))/(INDEX('Leak Repair Summary'!$V$22:$V$31,MATCH(F239,'Leak Repair Summary'!$V$22:$V$31)+1,1)-INDEX('Leak Repair Summary'!$V$22:$V$31,MATCH(F239,'Leak Repair Summary'!$V$22:$V$31),1))*(F239-INDEX('Leak Repair Summary'!$V$22:$V$31,MATCH(F239,'Leak Repair Summary'!$V$22:$V$31),1))+INDEX('Leak Repair Summary'!$W$22:$AC$31,MATCH(F239,'Leak Repair Summary'!$V$22:$V$31),MATCH(E239,'Leak Repair Summary'!$W$19:$AC$19)))," "))</f>
        <v xml:space="preserve"> </v>
      </c>
      <c r="I239" s="173"/>
      <c r="J239" s="174"/>
      <c r="K239" s="151" t="str">
        <f t="shared" si="6"/>
        <v/>
      </c>
      <c r="L239" s="180"/>
      <c r="M239" s="152" t="str">
        <f t="shared" si="7"/>
        <v/>
      </c>
      <c r="N239" s="142"/>
    </row>
    <row r="240" spans="1:14">
      <c r="A240" s="149">
        <v>238</v>
      </c>
      <c r="B240" s="166"/>
      <c r="C240" s="167"/>
      <c r="D240" s="167"/>
      <c r="E240" s="165"/>
      <c r="F240" s="165"/>
      <c r="G240" s="165"/>
      <c r="H240" s="150" t="str">
        <f>IF(AND(G240&gt;0, E240&gt;0), G240, IF(AND(E240&gt;0, F240&gt;0),(((INDEX('Leak Repair Summary'!$W$22:$AC$31,MATCH(F240,'Leak Repair Summary'!$V$22:$V$31)+1,MATCH(E240,'Leak Repair Summary'!$W$19:$AC$19)+1)-INDEX('Leak Repair Summary'!$W$22:$AC$31,MATCH(F240,'Leak Repair Summary'!$V$22:$V$31),MATCH(E240,'Leak Repair Summary'!$W$19:$AC$19)+1))/(INDEX('Leak Repair Summary'!$V$22:$V$31,MATCH(F240,'Leak Repair Summary'!$V$22:$V$31)+1,1)-INDEX('Leak Repair Summary'!$V$22:$V$31,MATCH(F240,'Leak Repair Summary'!$V$22:$V$31),1))*(F240-INDEX('Leak Repair Summary'!$V$22:$V$31,MATCH(F240,'Leak Repair Summary'!$V$22:$V$31),1))+INDEX('Leak Repair Summary'!$W$22:$AC$31,MATCH(F240,'Leak Repair Summary'!$V$22:$V$31),MATCH(E240,'Leak Repair Summary'!$W$19:$AC$19)+1))-((INDEX('Leak Repair Summary'!$W$22:$AC$31,MATCH(F240,'Leak Repair Summary'!$V$22:$V$31)+1,MATCH(E240,'Leak Repair Summary'!$W$19:$AC$19))-INDEX('Leak Repair Summary'!$W$22:$AC$31,MATCH(F240,'Leak Repair Summary'!$V$22:$V$31),MATCH(E240,'Leak Repair Summary'!$W$19:$AC$19)))/(INDEX('Leak Repair Summary'!$V$22:$V$31,MATCH(F240,'Leak Repair Summary'!$V$22:$V$31)+1,1)-INDEX('Leak Repair Summary'!$V$22:$V$31,MATCH(F240,'Leak Repair Summary'!$V$22:$V$31),1))*(F240-INDEX('Leak Repair Summary'!$V$22:$V$31,MATCH(F240,'Leak Repair Summary'!$V$22:$V$31),1))+INDEX('Leak Repair Summary'!$W$22:$AC$31,MATCH(F240,'Leak Repair Summary'!$V$22:$V$31),MATCH(E240,'Leak Repair Summary'!$W$19:$AC$19))))/(INDEX('Leak Repair Summary'!$W$19:$AC$19,1,MATCH(E240,'Leak Repair Summary'!$W$19:$AC$19)+1)-INDEX('Leak Repair Summary'!$W$19:$AC$19,1,MATCH(E240,'Leak Repair Summary'!$W$19:$AC$19)))*(E240-INDEX('Leak Repair Summary'!$W$19:$AC$19,1,MATCH(E240,'Leak Repair Summary'!$W$19:$AC$19)))+((INDEX('Leak Repair Summary'!$W$22:$AC$31,MATCH(F240,'Leak Repair Summary'!$V$22:$V$31)+1,MATCH(E240,'Leak Repair Summary'!$W$19:$AC$19))-INDEX('Leak Repair Summary'!$W$22:$AC$31,MATCH(F240,'Leak Repair Summary'!$V$22:$V$31),MATCH(E240,'Leak Repair Summary'!$W$19:$AC$19)))/(INDEX('Leak Repair Summary'!$V$22:$V$31,MATCH(F240,'Leak Repair Summary'!$V$22:$V$31)+1,1)-INDEX('Leak Repair Summary'!$V$22:$V$31,MATCH(F240,'Leak Repair Summary'!$V$22:$V$31),1))*(F240-INDEX('Leak Repair Summary'!$V$22:$V$31,MATCH(F240,'Leak Repair Summary'!$V$22:$V$31),1))+INDEX('Leak Repair Summary'!$W$22:$AC$31,MATCH(F240,'Leak Repair Summary'!$V$22:$V$31),MATCH(E240,'Leak Repair Summary'!$W$19:$AC$19)))," "))</f>
        <v xml:space="preserve"> </v>
      </c>
      <c r="I240" s="173"/>
      <c r="J240" s="174"/>
      <c r="K240" s="151" t="str">
        <f t="shared" si="6"/>
        <v/>
      </c>
      <c r="L240" s="180"/>
      <c r="M240" s="152" t="str">
        <f t="shared" si="7"/>
        <v/>
      </c>
      <c r="N240" s="142"/>
    </row>
    <row r="241" spans="1:14">
      <c r="A241" s="149">
        <v>239</v>
      </c>
      <c r="B241" s="166"/>
      <c r="C241" s="167"/>
      <c r="D241" s="167"/>
      <c r="E241" s="165"/>
      <c r="F241" s="165"/>
      <c r="G241" s="165"/>
      <c r="H241" s="150" t="str">
        <f>IF(AND(G241&gt;0, E241&gt;0), G241, IF(AND(E241&gt;0, F241&gt;0),(((INDEX('Leak Repair Summary'!$W$22:$AC$31,MATCH(F241,'Leak Repair Summary'!$V$22:$V$31)+1,MATCH(E241,'Leak Repair Summary'!$W$19:$AC$19)+1)-INDEX('Leak Repair Summary'!$W$22:$AC$31,MATCH(F241,'Leak Repair Summary'!$V$22:$V$31),MATCH(E241,'Leak Repair Summary'!$W$19:$AC$19)+1))/(INDEX('Leak Repair Summary'!$V$22:$V$31,MATCH(F241,'Leak Repair Summary'!$V$22:$V$31)+1,1)-INDEX('Leak Repair Summary'!$V$22:$V$31,MATCH(F241,'Leak Repair Summary'!$V$22:$V$31),1))*(F241-INDEX('Leak Repair Summary'!$V$22:$V$31,MATCH(F241,'Leak Repair Summary'!$V$22:$V$31),1))+INDEX('Leak Repair Summary'!$W$22:$AC$31,MATCH(F241,'Leak Repair Summary'!$V$22:$V$31),MATCH(E241,'Leak Repair Summary'!$W$19:$AC$19)+1))-((INDEX('Leak Repair Summary'!$W$22:$AC$31,MATCH(F241,'Leak Repair Summary'!$V$22:$V$31)+1,MATCH(E241,'Leak Repair Summary'!$W$19:$AC$19))-INDEX('Leak Repair Summary'!$W$22:$AC$31,MATCH(F241,'Leak Repair Summary'!$V$22:$V$31),MATCH(E241,'Leak Repair Summary'!$W$19:$AC$19)))/(INDEX('Leak Repair Summary'!$V$22:$V$31,MATCH(F241,'Leak Repair Summary'!$V$22:$V$31)+1,1)-INDEX('Leak Repair Summary'!$V$22:$V$31,MATCH(F241,'Leak Repair Summary'!$V$22:$V$31),1))*(F241-INDEX('Leak Repair Summary'!$V$22:$V$31,MATCH(F241,'Leak Repair Summary'!$V$22:$V$31),1))+INDEX('Leak Repair Summary'!$W$22:$AC$31,MATCH(F241,'Leak Repair Summary'!$V$22:$V$31),MATCH(E241,'Leak Repair Summary'!$W$19:$AC$19))))/(INDEX('Leak Repair Summary'!$W$19:$AC$19,1,MATCH(E241,'Leak Repair Summary'!$W$19:$AC$19)+1)-INDEX('Leak Repair Summary'!$W$19:$AC$19,1,MATCH(E241,'Leak Repair Summary'!$W$19:$AC$19)))*(E241-INDEX('Leak Repair Summary'!$W$19:$AC$19,1,MATCH(E241,'Leak Repair Summary'!$W$19:$AC$19)))+((INDEX('Leak Repair Summary'!$W$22:$AC$31,MATCH(F241,'Leak Repair Summary'!$V$22:$V$31)+1,MATCH(E241,'Leak Repair Summary'!$W$19:$AC$19))-INDEX('Leak Repair Summary'!$W$22:$AC$31,MATCH(F241,'Leak Repair Summary'!$V$22:$V$31),MATCH(E241,'Leak Repair Summary'!$W$19:$AC$19)))/(INDEX('Leak Repair Summary'!$V$22:$V$31,MATCH(F241,'Leak Repair Summary'!$V$22:$V$31)+1,1)-INDEX('Leak Repair Summary'!$V$22:$V$31,MATCH(F241,'Leak Repair Summary'!$V$22:$V$31),1))*(F241-INDEX('Leak Repair Summary'!$V$22:$V$31,MATCH(F241,'Leak Repair Summary'!$V$22:$V$31),1))+INDEX('Leak Repair Summary'!$W$22:$AC$31,MATCH(F241,'Leak Repair Summary'!$V$22:$V$31),MATCH(E241,'Leak Repair Summary'!$W$19:$AC$19)))," "))</f>
        <v xml:space="preserve"> </v>
      </c>
      <c r="I241" s="173"/>
      <c r="J241" s="174"/>
      <c r="K241" s="151" t="str">
        <f t="shared" si="6"/>
        <v/>
      </c>
      <c r="L241" s="180"/>
      <c r="M241" s="152" t="str">
        <f t="shared" si="7"/>
        <v/>
      </c>
      <c r="N241" s="142"/>
    </row>
    <row r="242" spans="1:14">
      <c r="A242" s="149">
        <v>240</v>
      </c>
      <c r="B242" s="166"/>
      <c r="C242" s="167"/>
      <c r="D242" s="167"/>
      <c r="E242" s="165"/>
      <c r="F242" s="165"/>
      <c r="G242" s="165"/>
      <c r="H242" s="150" t="str">
        <f>IF(AND(G242&gt;0, E242&gt;0), G242, IF(AND(E242&gt;0, F242&gt;0),(((INDEX('Leak Repair Summary'!$W$22:$AC$31,MATCH(F242,'Leak Repair Summary'!$V$22:$V$31)+1,MATCH(E242,'Leak Repair Summary'!$W$19:$AC$19)+1)-INDEX('Leak Repair Summary'!$W$22:$AC$31,MATCH(F242,'Leak Repair Summary'!$V$22:$V$31),MATCH(E242,'Leak Repair Summary'!$W$19:$AC$19)+1))/(INDEX('Leak Repair Summary'!$V$22:$V$31,MATCH(F242,'Leak Repair Summary'!$V$22:$V$31)+1,1)-INDEX('Leak Repair Summary'!$V$22:$V$31,MATCH(F242,'Leak Repair Summary'!$V$22:$V$31),1))*(F242-INDEX('Leak Repair Summary'!$V$22:$V$31,MATCH(F242,'Leak Repair Summary'!$V$22:$V$31),1))+INDEX('Leak Repair Summary'!$W$22:$AC$31,MATCH(F242,'Leak Repair Summary'!$V$22:$V$31),MATCH(E242,'Leak Repair Summary'!$W$19:$AC$19)+1))-((INDEX('Leak Repair Summary'!$W$22:$AC$31,MATCH(F242,'Leak Repair Summary'!$V$22:$V$31)+1,MATCH(E242,'Leak Repair Summary'!$W$19:$AC$19))-INDEX('Leak Repair Summary'!$W$22:$AC$31,MATCH(F242,'Leak Repair Summary'!$V$22:$V$31),MATCH(E242,'Leak Repair Summary'!$W$19:$AC$19)))/(INDEX('Leak Repair Summary'!$V$22:$V$31,MATCH(F242,'Leak Repair Summary'!$V$22:$V$31)+1,1)-INDEX('Leak Repair Summary'!$V$22:$V$31,MATCH(F242,'Leak Repair Summary'!$V$22:$V$31),1))*(F242-INDEX('Leak Repair Summary'!$V$22:$V$31,MATCH(F242,'Leak Repair Summary'!$V$22:$V$31),1))+INDEX('Leak Repair Summary'!$W$22:$AC$31,MATCH(F242,'Leak Repair Summary'!$V$22:$V$31),MATCH(E242,'Leak Repair Summary'!$W$19:$AC$19))))/(INDEX('Leak Repair Summary'!$W$19:$AC$19,1,MATCH(E242,'Leak Repair Summary'!$W$19:$AC$19)+1)-INDEX('Leak Repair Summary'!$W$19:$AC$19,1,MATCH(E242,'Leak Repair Summary'!$W$19:$AC$19)))*(E242-INDEX('Leak Repair Summary'!$W$19:$AC$19,1,MATCH(E242,'Leak Repair Summary'!$W$19:$AC$19)))+((INDEX('Leak Repair Summary'!$W$22:$AC$31,MATCH(F242,'Leak Repair Summary'!$V$22:$V$31)+1,MATCH(E242,'Leak Repair Summary'!$W$19:$AC$19))-INDEX('Leak Repair Summary'!$W$22:$AC$31,MATCH(F242,'Leak Repair Summary'!$V$22:$V$31),MATCH(E242,'Leak Repair Summary'!$W$19:$AC$19)))/(INDEX('Leak Repair Summary'!$V$22:$V$31,MATCH(F242,'Leak Repair Summary'!$V$22:$V$31)+1,1)-INDEX('Leak Repair Summary'!$V$22:$V$31,MATCH(F242,'Leak Repair Summary'!$V$22:$V$31),1))*(F242-INDEX('Leak Repair Summary'!$V$22:$V$31,MATCH(F242,'Leak Repair Summary'!$V$22:$V$31),1))+INDEX('Leak Repair Summary'!$W$22:$AC$31,MATCH(F242,'Leak Repair Summary'!$V$22:$V$31),MATCH(E242,'Leak Repair Summary'!$W$19:$AC$19)))," "))</f>
        <v xml:space="preserve"> </v>
      </c>
      <c r="I242" s="173"/>
      <c r="J242" s="174"/>
      <c r="K242" s="151" t="str">
        <f t="shared" si="6"/>
        <v/>
      </c>
      <c r="L242" s="180"/>
      <c r="M242" s="152" t="str">
        <f t="shared" si="7"/>
        <v/>
      </c>
      <c r="N242" s="142"/>
    </row>
    <row r="243" spans="1:14">
      <c r="A243" s="149">
        <v>23</v>
      </c>
      <c r="B243" s="166"/>
      <c r="C243" s="167"/>
      <c r="D243" s="167"/>
      <c r="E243" s="165"/>
      <c r="F243" s="165"/>
      <c r="G243" s="165"/>
      <c r="H243" s="150" t="str">
        <f>IF(AND(G243&gt;0, E243&gt;0), G243, IF(AND(E243&gt;0, F243&gt;0),(((INDEX('Leak Repair Summary'!$W$22:$AC$31,MATCH(F243,'Leak Repair Summary'!$V$22:$V$31)+1,MATCH(E243,'Leak Repair Summary'!$W$19:$AC$19)+1)-INDEX('Leak Repair Summary'!$W$22:$AC$31,MATCH(F243,'Leak Repair Summary'!$V$22:$V$31),MATCH(E243,'Leak Repair Summary'!$W$19:$AC$19)+1))/(INDEX('Leak Repair Summary'!$V$22:$V$31,MATCH(F243,'Leak Repair Summary'!$V$22:$V$31)+1,1)-INDEX('Leak Repair Summary'!$V$22:$V$31,MATCH(F243,'Leak Repair Summary'!$V$22:$V$31),1))*(F243-INDEX('Leak Repair Summary'!$V$22:$V$31,MATCH(F243,'Leak Repair Summary'!$V$22:$V$31),1))+INDEX('Leak Repair Summary'!$W$22:$AC$31,MATCH(F243,'Leak Repair Summary'!$V$22:$V$31),MATCH(E243,'Leak Repair Summary'!$W$19:$AC$19)+1))-((INDEX('Leak Repair Summary'!$W$22:$AC$31,MATCH(F243,'Leak Repair Summary'!$V$22:$V$31)+1,MATCH(E243,'Leak Repair Summary'!$W$19:$AC$19))-INDEX('Leak Repair Summary'!$W$22:$AC$31,MATCH(F243,'Leak Repair Summary'!$V$22:$V$31),MATCH(E243,'Leak Repair Summary'!$W$19:$AC$19)))/(INDEX('Leak Repair Summary'!$V$22:$V$31,MATCH(F243,'Leak Repair Summary'!$V$22:$V$31)+1,1)-INDEX('Leak Repair Summary'!$V$22:$V$31,MATCH(F243,'Leak Repair Summary'!$V$22:$V$31),1))*(F243-INDEX('Leak Repair Summary'!$V$22:$V$31,MATCH(F243,'Leak Repair Summary'!$V$22:$V$31),1))+INDEX('Leak Repair Summary'!$W$22:$AC$31,MATCH(F243,'Leak Repair Summary'!$V$22:$V$31),MATCH(E243,'Leak Repair Summary'!$W$19:$AC$19))))/(INDEX('Leak Repair Summary'!$W$19:$AC$19,1,MATCH(E243,'Leak Repair Summary'!$W$19:$AC$19)+1)-INDEX('Leak Repair Summary'!$W$19:$AC$19,1,MATCH(E243,'Leak Repair Summary'!$W$19:$AC$19)))*(E243-INDEX('Leak Repair Summary'!$W$19:$AC$19,1,MATCH(E243,'Leak Repair Summary'!$W$19:$AC$19)))+((INDEX('Leak Repair Summary'!$W$22:$AC$31,MATCH(F243,'Leak Repair Summary'!$V$22:$V$31)+1,MATCH(E243,'Leak Repair Summary'!$W$19:$AC$19))-INDEX('Leak Repair Summary'!$W$22:$AC$31,MATCH(F243,'Leak Repair Summary'!$V$22:$V$31),MATCH(E243,'Leak Repair Summary'!$W$19:$AC$19)))/(INDEX('Leak Repair Summary'!$V$22:$V$31,MATCH(F243,'Leak Repair Summary'!$V$22:$V$31)+1,1)-INDEX('Leak Repair Summary'!$V$22:$V$31,MATCH(F243,'Leak Repair Summary'!$V$22:$V$31),1))*(F243-INDEX('Leak Repair Summary'!$V$22:$V$31,MATCH(F243,'Leak Repair Summary'!$V$22:$V$31),1))+INDEX('Leak Repair Summary'!$W$22:$AC$31,MATCH(F243,'Leak Repair Summary'!$V$22:$V$31),MATCH(E243,'Leak Repair Summary'!$W$19:$AC$19)))," "))</f>
        <v xml:space="preserve"> </v>
      </c>
      <c r="I243" s="173"/>
      <c r="J243" s="174"/>
      <c r="K243" s="151" t="str">
        <f t="shared" si="6"/>
        <v/>
      </c>
      <c r="L243" s="180"/>
      <c r="M243" s="152" t="str">
        <f t="shared" si="7"/>
        <v/>
      </c>
      <c r="N243" s="142"/>
    </row>
    <row r="244" spans="1:14">
      <c r="A244" s="149">
        <v>242</v>
      </c>
      <c r="B244" s="166"/>
      <c r="C244" s="167"/>
      <c r="D244" s="167"/>
      <c r="E244" s="165"/>
      <c r="F244" s="165"/>
      <c r="G244" s="165"/>
      <c r="H244" s="150" t="str">
        <f>IF(AND(G244&gt;0, E244&gt;0), G244, IF(AND(E244&gt;0, F244&gt;0),(((INDEX('Leak Repair Summary'!$W$22:$AC$31,MATCH(F244,'Leak Repair Summary'!$V$22:$V$31)+1,MATCH(E244,'Leak Repair Summary'!$W$19:$AC$19)+1)-INDEX('Leak Repair Summary'!$W$22:$AC$31,MATCH(F244,'Leak Repair Summary'!$V$22:$V$31),MATCH(E244,'Leak Repair Summary'!$W$19:$AC$19)+1))/(INDEX('Leak Repair Summary'!$V$22:$V$31,MATCH(F244,'Leak Repair Summary'!$V$22:$V$31)+1,1)-INDEX('Leak Repair Summary'!$V$22:$V$31,MATCH(F244,'Leak Repair Summary'!$V$22:$V$31),1))*(F244-INDEX('Leak Repair Summary'!$V$22:$V$31,MATCH(F244,'Leak Repair Summary'!$V$22:$V$31),1))+INDEX('Leak Repair Summary'!$W$22:$AC$31,MATCH(F244,'Leak Repair Summary'!$V$22:$V$31),MATCH(E244,'Leak Repair Summary'!$W$19:$AC$19)+1))-((INDEX('Leak Repair Summary'!$W$22:$AC$31,MATCH(F244,'Leak Repair Summary'!$V$22:$V$31)+1,MATCH(E244,'Leak Repair Summary'!$W$19:$AC$19))-INDEX('Leak Repair Summary'!$W$22:$AC$31,MATCH(F244,'Leak Repair Summary'!$V$22:$V$31),MATCH(E244,'Leak Repair Summary'!$W$19:$AC$19)))/(INDEX('Leak Repair Summary'!$V$22:$V$31,MATCH(F244,'Leak Repair Summary'!$V$22:$V$31)+1,1)-INDEX('Leak Repair Summary'!$V$22:$V$31,MATCH(F244,'Leak Repair Summary'!$V$22:$V$31),1))*(F244-INDEX('Leak Repair Summary'!$V$22:$V$31,MATCH(F244,'Leak Repair Summary'!$V$22:$V$31),1))+INDEX('Leak Repair Summary'!$W$22:$AC$31,MATCH(F244,'Leak Repair Summary'!$V$22:$V$31),MATCH(E244,'Leak Repair Summary'!$W$19:$AC$19))))/(INDEX('Leak Repair Summary'!$W$19:$AC$19,1,MATCH(E244,'Leak Repair Summary'!$W$19:$AC$19)+1)-INDEX('Leak Repair Summary'!$W$19:$AC$19,1,MATCH(E244,'Leak Repair Summary'!$W$19:$AC$19)))*(E244-INDEX('Leak Repair Summary'!$W$19:$AC$19,1,MATCH(E244,'Leak Repair Summary'!$W$19:$AC$19)))+((INDEX('Leak Repair Summary'!$W$22:$AC$31,MATCH(F244,'Leak Repair Summary'!$V$22:$V$31)+1,MATCH(E244,'Leak Repair Summary'!$W$19:$AC$19))-INDEX('Leak Repair Summary'!$W$22:$AC$31,MATCH(F244,'Leak Repair Summary'!$V$22:$V$31),MATCH(E244,'Leak Repair Summary'!$W$19:$AC$19)))/(INDEX('Leak Repair Summary'!$V$22:$V$31,MATCH(F244,'Leak Repair Summary'!$V$22:$V$31)+1,1)-INDEX('Leak Repair Summary'!$V$22:$V$31,MATCH(F244,'Leak Repair Summary'!$V$22:$V$31),1))*(F244-INDEX('Leak Repair Summary'!$V$22:$V$31,MATCH(F244,'Leak Repair Summary'!$V$22:$V$31),1))+INDEX('Leak Repair Summary'!$W$22:$AC$31,MATCH(F244,'Leak Repair Summary'!$V$22:$V$31),MATCH(E244,'Leak Repair Summary'!$W$19:$AC$19)))," "))</f>
        <v xml:space="preserve"> </v>
      </c>
      <c r="I244" s="173"/>
      <c r="J244" s="174"/>
      <c r="K244" s="151" t="str">
        <f t="shared" si="6"/>
        <v/>
      </c>
      <c r="L244" s="180"/>
      <c r="M244" s="152" t="str">
        <f t="shared" si="7"/>
        <v/>
      </c>
      <c r="N244" s="142"/>
    </row>
    <row r="245" spans="1:14">
      <c r="A245" s="149">
        <v>243</v>
      </c>
      <c r="B245" s="166"/>
      <c r="C245" s="167"/>
      <c r="D245" s="167"/>
      <c r="E245" s="165"/>
      <c r="F245" s="165"/>
      <c r="G245" s="165"/>
      <c r="H245" s="150" t="str">
        <f>IF(AND(G245&gt;0, E245&gt;0), G245, IF(AND(E245&gt;0, F245&gt;0),(((INDEX('Leak Repair Summary'!$W$22:$AC$31,MATCH(F245,'Leak Repair Summary'!$V$22:$V$31)+1,MATCH(E245,'Leak Repair Summary'!$W$19:$AC$19)+1)-INDEX('Leak Repair Summary'!$W$22:$AC$31,MATCH(F245,'Leak Repair Summary'!$V$22:$V$31),MATCH(E245,'Leak Repair Summary'!$W$19:$AC$19)+1))/(INDEX('Leak Repair Summary'!$V$22:$V$31,MATCH(F245,'Leak Repair Summary'!$V$22:$V$31)+1,1)-INDEX('Leak Repair Summary'!$V$22:$V$31,MATCH(F245,'Leak Repair Summary'!$V$22:$V$31),1))*(F245-INDEX('Leak Repair Summary'!$V$22:$V$31,MATCH(F245,'Leak Repair Summary'!$V$22:$V$31),1))+INDEX('Leak Repair Summary'!$W$22:$AC$31,MATCH(F245,'Leak Repair Summary'!$V$22:$V$31),MATCH(E245,'Leak Repair Summary'!$W$19:$AC$19)+1))-((INDEX('Leak Repair Summary'!$W$22:$AC$31,MATCH(F245,'Leak Repair Summary'!$V$22:$V$31)+1,MATCH(E245,'Leak Repair Summary'!$W$19:$AC$19))-INDEX('Leak Repair Summary'!$W$22:$AC$31,MATCH(F245,'Leak Repair Summary'!$V$22:$V$31),MATCH(E245,'Leak Repair Summary'!$W$19:$AC$19)))/(INDEX('Leak Repair Summary'!$V$22:$V$31,MATCH(F245,'Leak Repair Summary'!$V$22:$V$31)+1,1)-INDEX('Leak Repair Summary'!$V$22:$V$31,MATCH(F245,'Leak Repair Summary'!$V$22:$V$31),1))*(F245-INDEX('Leak Repair Summary'!$V$22:$V$31,MATCH(F245,'Leak Repair Summary'!$V$22:$V$31),1))+INDEX('Leak Repair Summary'!$W$22:$AC$31,MATCH(F245,'Leak Repair Summary'!$V$22:$V$31),MATCH(E245,'Leak Repair Summary'!$W$19:$AC$19))))/(INDEX('Leak Repair Summary'!$W$19:$AC$19,1,MATCH(E245,'Leak Repair Summary'!$W$19:$AC$19)+1)-INDEX('Leak Repair Summary'!$W$19:$AC$19,1,MATCH(E245,'Leak Repair Summary'!$W$19:$AC$19)))*(E245-INDEX('Leak Repair Summary'!$W$19:$AC$19,1,MATCH(E245,'Leak Repair Summary'!$W$19:$AC$19)))+((INDEX('Leak Repair Summary'!$W$22:$AC$31,MATCH(F245,'Leak Repair Summary'!$V$22:$V$31)+1,MATCH(E245,'Leak Repair Summary'!$W$19:$AC$19))-INDEX('Leak Repair Summary'!$W$22:$AC$31,MATCH(F245,'Leak Repair Summary'!$V$22:$V$31),MATCH(E245,'Leak Repair Summary'!$W$19:$AC$19)))/(INDEX('Leak Repair Summary'!$V$22:$V$31,MATCH(F245,'Leak Repair Summary'!$V$22:$V$31)+1,1)-INDEX('Leak Repair Summary'!$V$22:$V$31,MATCH(F245,'Leak Repair Summary'!$V$22:$V$31),1))*(F245-INDEX('Leak Repair Summary'!$V$22:$V$31,MATCH(F245,'Leak Repair Summary'!$V$22:$V$31),1))+INDEX('Leak Repair Summary'!$W$22:$AC$31,MATCH(F245,'Leak Repair Summary'!$V$22:$V$31),MATCH(E245,'Leak Repair Summary'!$W$19:$AC$19)))," "))</f>
        <v xml:space="preserve"> </v>
      </c>
      <c r="I245" s="173"/>
      <c r="J245" s="174"/>
      <c r="K245" s="151" t="str">
        <f t="shared" si="6"/>
        <v/>
      </c>
      <c r="L245" s="180"/>
      <c r="M245" s="152" t="str">
        <f t="shared" si="7"/>
        <v/>
      </c>
      <c r="N245" s="142"/>
    </row>
    <row r="246" spans="1:14">
      <c r="A246" s="149">
        <v>244</v>
      </c>
      <c r="B246" s="166"/>
      <c r="C246" s="167"/>
      <c r="D246" s="167"/>
      <c r="E246" s="165"/>
      <c r="F246" s="165"/>
      <c r="G246" s="165"/>
      <c r="H246" s="150" t="str">
        <f>IF(AND(G246&gt;0, E246&gt;0), G246, IF(AND(E246&gt;0, F246&gt;0),(((INDEX('Leak Repair Summary'!$W$22:$AC$31,MATCH(F246,'Leak Repair Summary'!$V$22:$V$31)+1,MATCH(E246,'Leak Repair Summary'!$W$19:$AC$19)+1)-INDEX('Leak Repair Summary'!$W$22:$AC$31,MATCH(F246,'Leak Repair Summary'!$V$22:$V$31),MATCH(E246,'Leak Repair Summary'!$W$19:$AC$19)+1))/(INDEX('Leak Repair Summary'!$V$22:$V$31,MATCH(F246,'Leak Repair Summary'!$V$22:$V$31)+1,1)-INDEX('Leak Repair Summary'!$V$22:$V$31,MATCH(F246,'Leak Repair Summary'!$V$22:$V$31),1))*(F246-INDEX('Leak Repair Summary'!$V$22:$V$31,MATCH(F246,'Leak Repair Summary'!$V$22:$V$31),1))+INDEX('Leak Repair Summary'!$W$22:$AC$31,MATCH(F246,'Leak Repair Summary'!$V$22:$V$31),MATCH(E246,'Leak Repair Summary'!$W$19:$AC$19)+1))-((INDEX('Leak Repair Summary'!$W$22:$AC$31,MATCH(F246,'Leak Repair Summary'!$V$22:$V$31)+1,MATCH(E246,'Leak Repair Summary'!$W$19:$AC$19))-INDEX('Leak Repair Summary'!$W$22:$AC$31,MATCH(F246,'Leak Repair Summary'!$V$22:$V$31),MATCH(E246,'Leak Repair Summary'!$W$19:$AC$19)))/(INDEX('Leak Repair Summary'!$V$22:$V$31,MATCH(F246,'Leak Repair Summary'!$V$22:$V$31)+1,1)-INDEX('Leak Repair Summary'!$V$22:$V$31,MATCH(F246,'Leak Repair Summary'!$V$22:$V$31),1))*(F246-INDEX('Leak Repair Summary'!$V$22:$V$31,MATCH(F246,'Leak Repair Summary'!$V$22:$V$31),1))+INDEX('Leak Repair Summary'!$W$22:$AC$31,MATCH(F246,'Leak Repair Summary'!$V$22:$V$31),MATCH(E246,'Leak Repair Summary'!$W$19:$AC$19))))/(INDEX('Leak Repair Summary'!$W$19:$AC$19,1,MATCH(E246,'Leak Repair Summary'!$W$19:$AC$19)+1)-INDEX('Leak Repair Summary'!$W$19:$AC$19,1,MATCH(E246,'Leak Repair Summary'!$W$19:$AC$19)))*(E246-INDEX('Leak Repair Summary'!$W$19:$AC$19,1,MATCH(E246,'Leak Repair Summary'!$W$19:$AC$19)))+((INDEX('Leak Repair Summary'!$W$22:$AC$31,MATCH(F246,'Leak Repair Summary'!$V$22:$V$31)+1,MATCH(E246,'Leak Repair Summary'!$W$19:$AC$19))-INDEX('Leak Repair Summary'!$W$22:$AC$31,MATCH(F246,'Leak Repair Summary'!$V$22:$V$31),MATCH(E246,'Leak Repair Summary'!$W$19:$AC$19)))/(INDEX('Leak Repair Summary'!$V$22:$V$31,MATCH(F246,'Leak Repair Summary'!$V$22:$V$31)+1,1)-INDEX('Leak Repair Summary'!$V$22:$V$31,MATCH(F246,'Leak Repair Summary'!$V$22:$V$31),1))*(F246-INDEX('Leak Repair Summary'!$V$22:$V$31,MATCH(F246,'Leak Repair Summary'!$V$22:$V$31),1))+INDEX('Leak Repair Summary'!$W$22:$AC$31,MATCH(F246,'Leak Repair Summary'!$V$22:$V$31),MATCH(E246,'Leak Repair Summary'!$W$19:$AC$19)))," "))</f>
        <v xml:space="preserve"> </v>
      </c>
      <c r="I246" s="173"/>
      <c r="J246" s="174"/>
      <c r="K246" s="151" t="str">
        <f t="shared" si="6"/>
        <v/>
      </c>
      <c r="L246" s="180"/>
      <c r="M246" s="152" t="str">
        <f t="shared" si="7"/>
        <v/>
      </c>
      <c r="N246" s="142"/>
    </row>
    <row r="247" spans="1:14">
      <c r="A247" s="149">
        <v>245</v>
      </c>
      <c r="B247" s="166"/>
      <c r="C247" s="167"/>
      <c r="D247" s="167"/>
      <c r="E247" s="165"/>
      <c r="F247" s="165"/>
      <c r="G247" s="165"/>
      <c r="H247" s="150" t="str">
        <f>IF(AND(G247&gt;0, E247&gt;0), G247, IF(AND(E247&gt;0, F247&gt;0),(((INDEX('Leak Repair Summary'!$W$22:$AC$31,MATCH(F247,'Leak Repair Summary'!$V$22:$V$31)+1,MATCH(E247,'Leak Repair Summary'!$W$19:$AC$19)+1)-INDEX('Leak Repair Summary'!$W$22:$AC$31,MATCH(F247,'Leak Repair Summary'!$V$22:$V$31),MATCH(E247,'Leak Repair Summary'!$W$19:$AC$19)+1))/(INDEX('Leak Repair Summary'!$V$22:$V$31,MATCH(F247,'Leak Repair Summary'!$V$22:$V$31)+1,1)-INDEX('Leak Repair Summary'!$V$22:$V$31,MATCH(F247,'Leak Repair Summary'!$V$22:$V$31),1))*(F247-INDEX('Leak Repair Summary'!$V$22:$V$31,MATCH(F247,'Leak Repair Summary'!$V$22:$V$31),1))+INDEX('Leak Repair Summary'!$W$22:$AC$31,MATCH(F247,'Leak Repair Summary'!$V$22:$V$31),MATCH(E247,'Leak Repair Summary'!$W$19:$AC$19)+1))-((INDEX('Leak Repair Summary'!$W$22:$AC$31,MATCH(F247,'Leak Repair Summary'!$V$22:$V$31)+1,MATCH(E247,'Leak Repair Summary'!$W$19:$AC$19))-INDEX('Leak Repair Summary'!$W$22:$AC$31,MATCH(F247,'Leak Repair Summary'!$V$22:$V$31),MATCH(E247,'Leak Repair Summary'!$W$19:$AC$19)))/(INDEX('Leak Repair Summary'!$V$22:$V$31,MATCH(F247,'Leak Repair Summary'!$V$22:$V$31)+1,1)-INDEX('Leak Repair Summary'!$V$22:$V$31,MATCH(F247,'Leak Repair Summary'!$V$22:$V$31),1))*(F247-INDEX('Leak Repair Summary'!$V$22:$V$31,MATCH(F247,'Leak Repair Summary'!$V$22:$V$31),1))+INDEX('Leak Repair Summary'!$W$22:$AC$31,MATCH(F247,'Leak Repair Summary'!$V$22:$V$31),MATCH(E247,'Leak Repair Summary'!$W$19:$AC$19))))/(INDEX('Leak Repair Summary'!$W$19:$AC$19,1,MATCH(E247,'Leak Repair Summary'!$W$19:$AC$19)+1)-INDEX('Leak Repair Summary'!$W$19:$AC$19,1,MATCH(E247,'Leak Repair Summary'!$W$19:$AC$19)))*(E247-INDEX('Leak Repair Summary'!$W$19:$AC$19,1,MATCH(E247,'Leak Repair Summary'!$W$19:$AC$19)))+((INDEX('Leak Repair Summary'!$W$22:$AC$31,MATCH(F247,'Leak Repair Summary'!$V$22:$V$31)+1,MATCH(E247,'Leak Repair Summary'!$W$19:$AC$19))-INDEX('Leak Repair Summary'!$W$22:$AC$31,MATCH(F247,'Leak Repair Summary'!$V$22:$V$31),MATCH(E247,'Leak Repair Summary'!$W$19:$AC$19)))/(INDEX('Leak Repair Summary'!$V$22:$V$31,MATCH(F247,'Leak Repair Summary'!$V$22:$V$31)+1,1)-INDEX('Leak Repair Summary'!$V$22:$V$31,MATCH(F247,'Leak Repair Summary'!$V$22:$V$31),1))*(F247-INDEX('Leak Repair Summary'!$V$22:$V$31,MATCH(F247,'Leak Repair Summary'!$V$22:$V$31),1))+INDEX('Leak Repair Summary'!$W$22:$AC$31,MATCH(F247,'Leak Repair Summary'!$V$22:$V$31),MATCH(E247,'Leak Repair Summary'!$W$19:$AC$19)))," "))</f>
        <v xml:space="preserve"> </v>
      </c>
      <c r="I247" s="173"/>
      <c r="J247" s="174"/>
      <c r="K247" s="151" t="str">
        <f t="shared" si="6"/>
        <v/>
      </c>
      <c r="L247" s="180"/>
      <c r="M247" s="152" t="str">
        <f t="shared" si="7"/>
        <v/>
      </c>
      <c r="N247" s="142"/>
    </row>
    <row r="248" spans="1:14">
      <c r="A248" s="149">
        <v>246</v>
      </c>
      <c r="B248" s="166"/>
      <c r="C248" s="167"/>
      <c r="D248" s="167"/>
      <c r="E248" s="165"/>
      <c r="F248" s="165"/>
      <c r="G248" s="165"/>
      <c r="H248" s="150" t="str">
        <f>IF(AND(G248&gt;0, E248&gt;0), G248, IF(AND(E248&gt;0, F248&gt;0),(((INDEX('Leak Repair Summary'!$W$22:$AC$31,MATCH(F248,'Leak Repair Summary'!$V$22:$V$31)+1,MATCH(E248,'Leak Repair Summary'!$W$19:$AC$19)+1)-INDEX('Leak Repair Summary'!$W$22:$AC$31,MATCH(F248,'Leak Repair Summary'!$V$22:$V$31),MATCH(E248,'Leak Repair Summary'!$W$19:$AC$19)+1))/(INDEX('Leak Repair Summary'!$V$22:$V$31,MATCH(F248,'Leak Repair Summary'!$V$22:$V$31)+1,1)-INDEX('Leak Repair Summary'!$V$22:$V$31,MATCH(F248,'Leak Repair Summary'!$V$22:$V$31),1))*(F248-INDEX('Leak Repair Summary'!$V$22:$V$31,MATCH(F248,'Leak Repair Summary'!$V$22:$V$31),1))+INDEX('Leak Repair Summary'!$W$22:$AC$31,MATCH(F248,'Leak Repair Summary'!$V$22:$V$31),MATCH(E248,'Leak Repair Summary'!$W$19:$AC$19)+1))-((INDEX('Leak Repair Summary'!$W$22:$AC$31,MATCH(F248,'Leak Repair Summary'!$V$22:$V$31)+1,MATCH(E248,'Leak Repair Summary'!$W$19:$AC$19))-INDEX('Leak Repair Summary'!$W$22:$AC$31,MATCH(F248,'Leak Repair Summary'!$V$22:$V$31),MATCH(E248,'Leak Repair Summary'!$W$19:$AC$19)))/(INDEX('Leak Repair Summary'!$V$22:$V$31,MATCH(F248,'Leak Repair Summary'!$V$22:$V$31)+1,1)-INDEX('Leak Repair Summary'!$V$22:$V$31,MATCH(F248,'Leak Repair Summary'!$V$22:$V$31),1))*(F248-INDEX('Leak Repair Summary'!$V$22:$V$31,MATCH(F248,'Leak Repair Summary'!$V$22:$V$31),1))+INDEX('Leak Repair Summary'!$W$22:$AC$31,MATCH(F248,'Leak Repair Summary'!$V$22:$V$31),MATCH(E248,'Leak Repair Summary'!$W$19:$AC$19))))/(INDEX('Leak Repair Summary'!$W$19:$AC$19,1,MATCH(E248,'Leak Repair Summary'!$W$19:$AC$19)+1)-INDEX('Leak Repair Summary'!$W$19:$AC$19,1,MATCH(E248,'Leak Repair Summary'!$W$19:$AC$19)))*(E248-INDEX('Leak Repair Summary'!$W$19:$AC$19,1,MATCH(E248,'Leak Repair Summary'!$W$19:$AC$19)))+((INDEX('Leak Repair Summary'!$W$22:$AC$31,MATCH(F248,'Leak Repair Summary'!$V$22:$V$31)+1,MATCH(E248,'Leak Repair Summary'!$W$19:$AC$19))-INDEX('Leak Repair Summary'!$W$22:$AC$31,MATCH(F248,'Leak Repair Summary'!$V$22:$V$31),MATCH(E248,'Leak Repair Summary'!$W$19:$AC$19)))/(INDEX('Leak Repair Summary'!$V$22:$V$31,MATCH(F248,'Leak Repair Summary'!$V$22:$V$31)+1,1)-INDEX('Leak Repair Summary'!$V$22:$V$31,MATCH(F248,'Leak Repair Summary'!$V$22:$V$31),1))*(F248-INDEX('Leak Repair Summary'!$V$22:$V$31,MATCH(F248,'Leak Repair Summary'!$V$22:$V$31),1))+INDEX('Leak Repair Summary'!$W$22:$AC$31,MATCH(F248,'Leak Repair Summary'!$V$22:$V$31),MATCH(E248,'Leak Repair Summary'!$W$19:$AC$19)))," "))</f>
        <v xml:space="preserve"> </v>
      </c>
      <c r="I248" s="173"/>
      <c r="J248" s="174"/>
      <c r="K248" s="151" t="str">
        <f t="shared" si="6"/>
        <v/>
      </c>
      <c r="L248" s="180"/>
      <c r="M248" s="152" t="str">
        <f t="shared" si="7"/>
        <v/>
      </c>
      <c r="N248" s="142"/>
    </row>
    <row r="249" spans="1:14">
      <c r="A249" s="149">
        <v>247</v>
      </c>
      <c r="B249" s="166"/>
      <c r="C249" s="167"/>
      <c r="D249" s="167"/>
      <c r="E249" s="165"/>
      <c r="F249" s="165"/>
      <c r="G249" s="165"/>
      <c r="H249" s="150" t="str">
        <f>IF(AND(G249&gt;0, E249&gt;0), G249, IF(AND(E249&gt;0, F249&gt;0),(((INDEX('Leak Repair Summary'!$W$22:$AC$31,MATCH(F249,'Leak Repair Summary'!$V$22:$V$31)+1,MATCH(E249,'Leak Repair Summary'!$W$19:$AC$19)+1)-INDEX('Leak Repair Summary'!$W$22:$AC$31,MATCH(F249,'Leak Repair Summary'!$V$22:$V$31),MATCH(E249,'Leak Repair Summary'!$W$19:$AC$19)+1))/(INDEX('Leak Repair Summary'!$V$22:$V$31,MATCH(F249,'Leak Repair Summary'!$V$22:$V$31)+1,1)-INDEX('Leak Repair Summary'!$V$22:$V$31,MATCH(F249,'Leak Repair Summary'!$V$22:$V$31),1))*(F249-INDEX('Leak Repair Summary'!$V$22:$V$31,MATCH(F249,'Leak Repair Summary'!$V$22:$V$31),1))+INDEX('Leak Repair Summary'!$W$22:$AC$31,MATCH(F249,'Leak Repair Summary'!$V$22:$V$31),MATCH(E249,'Leak Repair Summary'!$W$19:$AC$19)+1))-((INDEX('Leak Repair Summary'!$W$22:$AC$31,MATCH(F249,'Leak Repair Summary'!$V$22:$V$31)+1,MATCH(E249,'Leak Repair Summary'!$W$19:$AC$19))-INDEX('Leak Repair Summary'!$W$22:$AC$31,MATCH(F249,'Leak Repair Summary'!$V$22:$V$31),MATCH(E249,'Leak Repair Summary'!$W$19:$AC$19)))/(INDEX('Leak Repair Summary'!$V$22:$V$31,MATCH(F249,'Leak Repair Summary'!$V$22:$V$31)+1,1)-INDEX('Leak Repair Summary'!$V$22:$V$31,MATCH(F249,'Leak Repair Summary'!$V$22:$V$31),1))*(F249-INDEX('Leak Repair Summary'!$V$22:$V$31,MATCH(F249,'Leak Repair Summary'!$V$22:$V$31),1))+INDEX('Leak Repair Summary'!$W$22:$AC$31,MATCH(F249,'Leak Repair Summary'!$V$22:$V$31),MATCH(E249,'Leak Repair Summary'!$W$19:$AC$19))))/(INDEX('Leak Repair Summary'!$W$19:$AC$19,1,MATCH(E249,'Leak Repair Summary'!$W$19:$AC$19)+1)-INDEX('Leak Repair Summary'!$W$19:$AC$19,1,MATCH(E249,'Leak Repair Summary'!$W$19:$AC$19)))*(E249-INDEX('Leak Repair Summary'!$W$19:$AC$19,1,MATCH(E249,'Leak Repair Summary'!$W$19:$AC$19)))+((INDEX('Leak Repair Summary'!$W$22:$AC$31,MATCH(F249,'Leak Repair Summary'!$V$22:$V$31)+1,MATCH(E249,'Leak Repair Summary'!$W$19:$AC$19))-INDEX('Leak Repair Summary'!$W$22:$AC$31,MATCH(F249,'Leak Repair Summary'!$V$22:$V$31),MATCH(E249,'Leak Repair Summary'!$W$19:$AC$19)))/(INDEX('Leak Repair Summary'!$V$22:$V$31,MATCH(F249,'Leak Repair Summary'!$V$22:$V$31)+1,1)-INDEX('Leak Repair Summary'!$V$22:$V$31,MATCH(F249,'Leak Repair Summary'!$V$22:$V$31),1))*(F249-INDEX('Leak Repair Summary'!$V$22:$V$31,MATCH(F249,'Leak Repair Summary'!$V$22:$V$31),1))+INDEX('Leak Repair Summary'!$W$22:$AC$31,MATCH(F249,'Leak Repair Summary'!$V$22:$V$31),MATCH(E249,'Leak Repair Summary'!$W$19:$AC$19)))," "))</f>
        <v xml:space="preserve"> </v>
      </c>
      <c r="I249" s="173"/>
      <c r="J249" s="174"/>
      <c r="K249" s="151" t="str">
        <f t="shared" si="6"/>
        <v/>
      </c>
      <c r="L249" s="180"/>
      <c r="M249" s="152" t="str">
        <f t="shared" si="7"/>
        <v/>
      </c>
      <c r="N249" s="142"/>
    </row>
    <row r="250" spans="1:14">
      <c r="A250" s="149">
        <v>248</v>
      </c>
      <c r="B250" s="166"/>
      <c r="C250" s="167"/>
      <c r="D250" s="167"/>
      <c r="E250" s="165"/>
      <c r="F250" s="165"/>
      <c r="G250" s="165"/>
      <c r="H250" s="150" t="str">
        <f>IF(AND(G250&gt;0, E250&gt;0), G250, IF(AND(E250&gt;0, F250&gt;0),(((INDEX('Leak Repair Summary'!$W$22:$AC$31,MATCH(F250,'Leak Repair Summary'!$V$22:$V$31)+1,MATCH(E250,'Leak Repair Summary'!$W$19:$AC$19)+1)-INDEX('Leak Repair Summary'!$W$22:$AC$31,MATCH(F250,'Leak Repair Summary'!$V$22:$V$31),MATCH(E250,'Leak Repair Summary'!$W$19:$AC$19)+1))/(INDEX('Leak Repair Summary'!$V$22:$V$31,MATCH(F250,'Leak Repair Summary'!$V$22:$V$31)+1,1)-INDEX('Leak Repair Summary'!$V$22:$V$31,MATCH(F250,'Leak Repair Summary'!$V$22:$V$31),1))*(F250-INDEX('Leak Repair Summary'!$V$22:$V$31,MATCH(F250,'Leak Repair Summary'!$V$22:$V$31),1))+INDEX('Leak Repair Summary'!$W$22:$AC$31,MATCH(F250,'Leak Repair Summary'!$V$22:$V$31),MATCH(E250,'Leak Repair Summary'!$W$19:$AC$19)+1))-((INDEX('Leak Repair Summary'!$W$22:$AC$31,MATCH(F250,'Leak Repair Summary'!$V$22:$V$31)+1,MATCH(E250,'Leak Repair Summary'!$W$19:$AC$19))-INDEX('Leak Repair Summary'!$W$22:$AC$31,MATCH(F250,'Leak Repair Summary'!$V$22:$V$31),MATCH(E250,'Leak Repair Summary'!$W$19:$AC$19)))/(INDEX('Leak Repair Summary'!$V$22:$V$31,MATCH(F250,'Leak Repair Summary'!$V$22:$V$31)+1,1)-INDEX('Leak Repair Summary'!$V$22:$V$31,MATCH(F250,'Leak Repair Summary'!$V$22:$V$31),1))*(F250-INDEX('Leak Repair Summary'!$V$22:$V$31,MATCH(F250,'Leak Repair Summary'!$V$22:$V$31),1))+INDEX('Leak Repair Summary'!$W$22:$AC$31,MATCH(F250,'Leak Repair Summary'!$V$22:$V$31),MATCH(E250,'Leak Repair Summary'!$W$19:$AC$19))))/(INDEX('Leak Repair Summary'!$W$19:$AC$19,1,MATCH(E250,'Leak Repair Summary'!$W$19:$AC$19)+1)-INDEX('Leak Repair Summary'!$W$19:$AC$19,1,MATCH(E250,'Leak Repair Summary'!$W$19:$AC$19)))*(E250-INDEX('Leak Repair Summary'!$W$19:$AC$19,1,MATCH(E250,'Leak Repair Summary'!$W$19:$AC$19)))+((INDEX('Leak Repair Summary'!$W$22:$AC$31,MATCH(F250,'Leak Repair Summary'!$V$22:$V$31)+1,MATCH(E250,'Leak Repair Summary'!$W$19:$AC$19))-INDEX('Leak Repair Summary'!$W$22:$AC$31,MATCH(F250,'Leak Repair Summary'!$V$22:$V$31),MATCH(E250,'Leak Repair Summary'!$W$19:$AC$19)))/(INDEX('Leak Repair Summary'!$V$22:$V$31,MATCH(F250,'Leak Repair Summary'!$V$22:$V$31)+1,1)-INDEX('Leak Repair Summary'!$V$22:$V$31,MATCH(F250,'Leak Repair Summary'!$V$22:$V$31),1))*(F250-INDEX('Leak Repair Summary'!$V$22:$V$31,MATCH(F250,'Leak Repair Summary'!$V$22:$V$31),1))+INDEX('Leak Repair Summary'!$W$22:$AC$31,MATCH(F250,'Leak Repair Summary'!$V$22:$V$31),MATCH(E250,'Leak Repair Summary'!$W$19:$AC$19)))," "))</f>
        <v xml:space="preserve"> </v>
      </c>
      <c r="I250" s="173"/>
      <c r="J250" s="174"/>
      <c r="K250" s="151" t="str">
        <f t="shared" si="6"/>
        <v/>
      </c>
      <c r="L250" s="180"/>
      <c r="M250" s="152" t="str">
        <f t="shared" si="7"/>
        <v/>
      </c>
      <c r="N250" s="142"/>
    </row>
    <row r="251" spans="1:14">
      <c r="A251" s="149">
        <v>249</v>
      </c>
      <c r="B251" s="166"/>
      <c r="C251" s="167"/>
      <c r="D251" s="167"/>
      <c r="E251" s="165"/>
      <c r="F251" s="165"/>
      <c r="G251" s="165"/>
      <c r="H251" s="150" t="str">
        <f>IF(AND(G251&gt;0, E251&gt;0), G251, IF(AND(E251&gt;0, F251&gt;0),(((INDEX('Leak Repair Summary'!$W$22:$AC$31,MATCH(F251,'Leak Repair Summary'!$V$22:$V$31)+1,MATCH(E251,'Leak Repair Summary'!$W$19:$AC$19)+1)-INDEX('Leak Repair Summary'!$W$22:$AC$31,MATCH(F251,'Leak Repair Summary'!$V$22:$V$31),MATCH(E251,'Leak Repair Summary'!$W$19:$AC$19)+1))/(INDEX('Leak Repair Summary'!$V$22:$V$31,MATCH(F251,'Leak Repair Summary'!$V$22:$V$31)+1,1)-INDEX('Leak Repair Summary'!$V$22:$V$31,MATCH(F251,'Leak Repair Summary'!$V$22:$V$31),1))*(F251-INDEX('Leak Repair Summary'!$V$22:$V$31,MATCH(F251,'Leak Repair Summary'!$V$22:$V$31),1))+INDEX('Leak Repair Summary'!$W$22:$AC$31,MATCH(F251,'Leak Repair Summary'!$V$22:$V$31),MATCH(E251,'Leak Repair Summary'!$W$19:$AC$19)+1))-((INDEX('Leak Repair Summary'!$W$22:$AC$31,MATCH(F251,'Leak Repair Summary'!$V$22:$V$31)+1,MATCH(E251,'Leak Repair Summary'!$W$19:$AC$19))-INDEX('Leak Repair Summary'!$W$22:$AC$31,MATCH(F251,'Leak Repair Summary'!$V$22:$V$31),MATCH(E251,'Leak Repair Summary'!$W$19:$AC$19)))/(INDEX('Leak Repair Summary'!$V$22:$V$31,MATCH(F251,'Leak Repair Summary'!$V$22:$V$31)+1,1)-INDEX('Leak Repair Summary'!$V$22:$V$31,MATCH(F251,'Leak Repair Summary'!$V$22:$V$31),1))*(F251-INDEX('Leak Repair Summary'!$V$22:$V$31,MATCH(F251,'Leak Repair Summary'!$V$22:$V$31),1))+INDEX('Leak Repair Summary'!$W$22:$AC$31,MATCH(F251,'Leak Repair Summary'!$V$22:$V$31),MATCH(E251,'Leak Repair Summary'!$W$19:$AC$19))))/(INDEX('Leak Repair Summary'!$W$19:$AC$19,1,MATCH(E251,'Leak Repair Summary'!$W$19:$AC$19)+1)-INDEX('Leak Repair Summary'!$W$19:$AC$19,1,MATCH(E251,'Leak Repair Summary'!$W$19:$AC$19)))*(E251-INDEX('Leak Repair Summary'!$W$19:$AC$19,1,MATCH(E251,'Leak Repair Summary'!$W$19:$AC$19)))+((INDEX('Leak Repair Summary'!$W$22:$AC$31,MATCH(F251,'Leak Repair Summary'!$V$22:$V$31)+1,MATCH(E251,'Leak Repair Summary'!$W$19:$AC$19))-INDEX('Leak Repair Summary'!$W$22:$AC$31,MATCH(F251,'Leak Repair Summary'!$V$22:$V$31),MATCH(E251,'Leak Repair Summary'!$W$19:$AC$19)))/(INDEX('Leak Repair Summary'!$V$22:$V$31,MATCH(F251,'Leak Repair Summary'!$V$22:$V$31)+1,1)-INDEX('Leak Repair Summary'!$V$22:$V$31,MATCH(F251,'Leak Repair Summary'!$V$22:$V$31),1))*(F251-INDEX('Leak Repair Summary'!$V$22:$V$31,MATCH(F251,'Leak Repair Summary'!$V$22:$V$31),1))+INDEX('Leak Repair Summary'!$W$22:$AC$31,MATCH(F251,'Leak Repair Summary'!$V$22:$V$31),MATCH(E251,'Leak Repair Summary'!$W$19:$AC$19)))," "))</f>
        <v xml:space="preserve"> </v>
      </c>
      <c r="I251" s="173"/>
      <c r="J251" s="174"/>
      <c r="K251" s="151" t="str">
        <f t="shared" si="6"/>
        <v/>
      </c>
      <c r="L251" s="180"/>
      <c r="M251" s="152" t="str">
        <f t="shared" si="7"/>
        <v/>
      </c>
      <c r="N251" s="142"/>
    </row>
    <row r="252" spans="1:14">
      <c r="A252" s="149">
        <v>250</v>
      </c>
      <c r="B252" s="166"/>
      <c r="C252" s="167"/>
      <c r="D252" s="167"/>
      <c r="E252" s="165"/>
      <c r="F252" s="165"/>
      <c r="G252" s="165"/>
      <c r="H252" s="150" t="str">
        <f>IF(AND(G252&gt;0, E252&gt;0), G252, IF(AND(E252&gt;0, F252&gt;0),(((INDEX('Leak Repair Summary'!$W$22:$AC$31,MATCH(F252,'Leak Repair Summary'!$V$22:$V$31)+1,MATCH(E252,'Leak Repair Summary'!$W$19:$AC$19)+1)-INDEX('Leak Repair Summary'!$W$22:$AC$31,MATCH(F252,'Leak Repair Summary'!$V$22:$V$31),MATCH(E252,'Leak Repair Summary'!$W$19:$AC$19)+1))/(INDEX('Leak Repair Summary'!$V$22:$V$31,MATCH(F252,'Leak Repair Summary'!$V$22:$V$31)+1,1)-INDEX('Leak Repair Summary'!$V$22:$V$31,MATCH(F252,'Leak Repair Summary'!$V$22:$V$31),1))*(F252-INDEX('Leak Repair Summary'!$V$22:$V$31,MATCH(F252,'Leak Repair Summary'!$V$22:$V$31),1))+INDEX('Leak Repair Summary'!$W$22:$AC$31,MATCH(F252,'Leak Repair Summary'!$V$22:$V$31),MATCH(E252,'Leak Repair Summary'!$W$19:$AC$19)+1))-((INDEX('Leak Repair Summary'!$W$22:$AC$31,MATCH(F252,'Leak Repair Summary'!$V$22:$V$31)+1,MATCH(E252,'Leak Repair Summary'!$W$19:$AC$19))-INDEX('Leak Repair Summary'!$W$22:$AC$31,MATCH(F252,'Leak Repair Summary'!$V$22:$V$31),MATCH(E252,'Leak Repair Summary'!$W$19:$AC$19)))/(INDEX('Leak Repair Summary'!$V$22:$V$31,MATCH(F252,'Leak Repair Summary'!$V$22:$V$31)+1,1)-INDEX('Leak Repair Summary'!$V$22:$V$31,MATCH(F252,'Leak Repair Summary'!$V$22:$V$31),1))*(F252-INDEX('Leak Repair Summary'!$V$22:$V$31,MATCH(F252,'Leak Repair Summary'!$V$22:$V$31),1))+INDEX('Leak Repair Summary'!$W$22:$AC$31,MATCH(F252,'Leak Repair Summary'!$V$22:$V$31),MATCH(E252,'Leak Repair Summary'!$W$19:$AC$19))))/(INDEX('Leak Repair Summary'!$W$19:$AC$19,1,MATCH(E252,'Leak Repair Summary'!$W$19:$AC$19)+1)-INDEX('Leak Repair Summary'!$W$19:$AC$19,1,MATCH(E252,'Leak Repair Summary'!$W$19:$AC$19)))*(E252-INDEX('Leak Repair Summary'!$W$19:$AC$19,1,MATCH(E252,'Leak Repair Summary'!$W$19:$AC$19)))+((INDEX('Leak Repair Summary'!$W$22:$AC$31,MATCH(F252,'Leak Repair Summary'!$V$22:$V$31)+1,MATCH(E252,'Leak Repair Summary'!$W$19:$AC$19))-INDEX('Leak Repair Summary'!$W$22:$AC$31,MATCH(F252,'Leak Repair Summary'!$V$22:$V$31),MATCH(E252,'Leak Repair Summary'!$W$19:$AC$19)))/(INDEX('Leak Repair Summary'!$V$22:$V$31,MATCH(F252,'Leak Repair Summary'!$V$22:$V$31)+1,1)-INDEX('Leak Repair Summary'!$V$22:$V$31,MATCH(F252,'Leak Repair Summary'!$V$22:$V$31),1))*(F252-INDEX('Leak Repair Summary'!$V$22:$V$31,MATCH(F252,'Leak Repair Summary'!$V$22:$V$31),1))+INDEX('Leak Repair Summary'!$W$22:$AC$31,MATCH(F252,'Leak Repair Summary'!$V$22:$V$31),MATCH(E252,'Leak Repair Summary'!$W$19:$AC$19)))," "))</f>
        <v xml:space="preserve"> </v>
      </c>
      <c r="I252" s="173"/>
      <c r="J252" s="174"/>
      <c r="K252" s="151" t="str">
        <f t="shared" si="6"/>
        <v/>
      </c>
      <c r="L252" s="180"/>
      <c r="M252" s="152" t="str">
        <f t="shared" si="7"/>
        <v/>
      </c>
      <c r="N252" s="142"/>
    </row>
    <row r="253" spans="1:14">
      <c r="A253" s="149">
        <v>251</v>
      </c>
      <c r="B253" s="166"/>
      <c r="C253" s="167"/>
      <c r="D253" s="167"/>
      <c r="E253" s="165"/>
      <c r="F253" s="165"/>
      <c r="G253" s="165"/>
      <c r="H253" s="150" t="str">
        <f>IF(AND(G253&gt;0, E253&gt;0), G253, IF(AND(E253&gt;0, F253&gt;0),(((INDEX('Leak Repair Summary'!$W$22:$AC$31,MATCH(F253,'Leak Repair Summary'!$V$22:$V$31)+1,MATCH(E253,'Leak Repair Summary'!$W$19:$AC$19)+1)-INDEX('Leak Repair Summary'!$W$22:$AC$31,MATCH(F253,'Leak Repair Summary'!$V$22:$V$31),MATCH(E253,'Leak Repair Summary'!$W$19:$AC$19)+1))/(INDEX('Leak Repair Summary'!$V$22:$V$31,MATCH(F253,'Leak Repair Summary'!$V$22:$V$31)+1,1)-INDEX('Leak Repair Summary'!$V$22:$V$31,MATCH(F253,'Leak Repair Summary'!$V$22:$V$31),1))*(F253-INDEX('Leak Repair Summary'!$V$22:$V$31,MATCH(F253,'Leak Repair Summary'!$V$22:$V$31),1))+INDEX('Leak Repair Summary'!$W$22:$AC$31,MATCH(F253,'Leak Repair Summary'!$V$22:$V$31),MATCH(E253,'Leak Repair Summary'!$W$19:$AC$19)+1))-((INDEX('Leak Repair Summary'!$W$22:$AC$31,MATCH(F253,'Leak Repair Summary'!$V$22:$V$31)+1,MATCH(E253,'Leak Repair Summary'!$W$19:$AC$19))-INDEX('Leak Repair Summary'!$W$22:$AC$31,MATCH(F253,'Leak Repair Summary'!$V$22:$V$31),MATCH(E253,'Leak Repair Summary'!$W$19:$AC$19)))/(INDEX('Leak Repair Summary'!$V$22:$V$31,MATCH(F253,'Leak Repair Summary'!$V$22:$V$31)+1,1)-INDEX('Leak Repair Summary'!$V$22:$V$31,MATCH(F253,'Leak Repair Summary'!$V$22:$V$31),1))*(F253-INDEX('Leak Repair Summary'!$V$22:$V$31,MATCH(F253,'Leak Repair Summary'!$V$22:$V$31),1))+INDEX('Leak Repair Summary'!$W$22:$AC$31,MATCH(F253,'Leak Repair Summary'!$V$22:$V$31),MATCH(E253,'Leak Repair Summary'!$W$19:$AC$19))))/(INDEX('Leak Repair Summary'!$W$19:$AC$19,1,MATCH(E253,'Leak Repair Summary'!$W$19:$AC$19)+1)-INDEX('Leak Repair Summary'!$W$19:$AC$19,1,MATCH(E253,'Leak Repair Summary'!$W$19:$AC$19)))*(E253-INDEX('Leak Repair Summary'!$W$19:$AC$19,1,MATCH(E253,'Leak Repair Summary'!$W$19:$AC$19)))+((INDEX('Leak Repair Summary'!$W$22:$AC$31,MATCH(F253,'Leak Repair Summary'!$V$22:$V$31)+1,MATCH(E253,'Leak Repair Summary'!$W$19:$AC$19))-INDEX('Leak Repair Summary'!$W$22:$AC$31,MATCH(F253,'Leak Repair Summary'!$V$22:$V$31),MATCH(E253,'Leak Repair Summary'!$W$19:$AC$19)))/(INDEX('Leak Repair Summary'!$V$22:$V$31,MATCH(F253,'Leak Repair Summary'!$V$22:$V$31)+1,1)-INDEX('Leak Repair Summary'!$V$22:$V$31,MATCH(F253,'Leak Repair Summary'!$V$22:$V$31),1))*(F253-INDEX('Leak Repair Summary'!$V$22:$V$31,MATCH(F253,'Leak Repair Summary'!$V$22:$V$31),1))+INDEX('Leak Repair Summary'!$W$22:$AC$31,MATCH(F253,'Leak Repair Summary'!$V$22:$V$31),MATCH(E253,'Leak Repair Summary'!$W$19:$AC$19)))," "))</f>
        <v xml:space="preserve"> </v>
      </c>
      <c r="I253" s="173"/>
      <c r="J253" s="174"/>
      <c r="K253" s="151" t="str">
        <f t="shared" si="6"/>
        <v/>
      </c>
      <c r="L253" s="180"/>
      <c r="M253" s="152" t="str">
        <f t="shared" si="7"/>
        <v/>
      </c>
      <c r="N253" s="142"/>
    </row>
    <row r="254" spans="1:14">
      <c r="A254" s="149">
        <v>252</v>
      </c>
      <c r="B254" s="166"/>
      <c r="C254" s="167"/>
      <c r="D254" s="167"/>
      <c r="E254" s="165"/>
      <c r="F254" s="165"/>
      <c r="G254" s="165"/>
      <c r="H254" s="150" t="str">
        <f>IF(AND(G254&gt;0, E254&gt;0), G254, IF(AND(E254&gt;0, F254&gt;0),(((INDEX('Leak Repair Summary'!$W$22:$AC$31,MATCH(F254,'Leak Repair Summary'!$V$22:$V$31)+1,MATCH(E254,'Leak Repair Summary'!$W$19:$AC$19)+1)-INDEX('Leak Repair Summary'!$W$22:$AC$31,MATCH(F254,'Leak Repair Summary'!$V$22:$V$31),MATCH(E254,'Leak Repair Summary'!$W$19:$AC$19)+1))/(INDEX('Leak Repair Summary'!$V$22:$V$31,MATCH(F254,'Leak Repair Summary'!$V$22:$V$31)+1,1)-INDEX('Leak Repair Summary'!$V$22:$V$31,MATCH(F254,'Leak Repair Summary'!$V$22:$V$31),1))*(F254-INDEX('Leak Repair Summary'!$V$22:$V$31,MATCH(F254,'Leak Repair Summary'!$V$22:$V$31),1))+INDEX('Leak Repair Summary'!$W$22:$AC$31,MATCH(F254,'Leak Repair Summary'!$V$22:$V$31),MATCH(E254,'Leak Repair Summary'!$W$19:$AC$19)+1))-((INDEX('Leak Repair Summary'!$W$22:$AC$31,MATCH(F254,'Leak Repair Summary'!$V$22:$V$31)+1,MATCH(E254,'Leak Repair Summary'!$W$19:$AC$19))-INDEX('Leak Repair Summary'!$W$22:$AC$31,MATCH(F254,'Leak Repair Summary'!$V$22:$V$31),MATCH(E254,'Leak Repair Summary'!$W$19:$AC$19)))/(INDEX('Leak Repair Summary'!$V$22:$V$31,MATCH(F254,'Leak Repair Summary'!$V$22:$V$31)+1,1)-INDEX('Leak Repair Summary'!$V$22:$V$31,MATCH(F254,'Leak Repair Summary'!$V$22:$V$31),1))*(F254-INDEX('Leak Repair Summary'!$V$22:$V$31,MATCH(F254,'Leak Repair Summary'!$V$22:$V$31),1))+INDEX('Leak Repair Summary'!$W$22:$AC$31,MATCH(F254,'Leak Repair Summary'!$V$22:$V$31),MATCH(E254,'Leak Repair Summary'!$W$19:$AC$19))))/(INDEX('Leak Repair Summary'!$W$19:$AC$19,1,MATCH(E254,'Leak Repair Summary'!$W$19:$AC$19)+1)-INDEX('Leak Repair Summary'!$W$19:$AC$19,1,MATCH(E254,'Leak Repair Summary'!$W$19:$AC$19)))*(E254-INDEX('Leak Repair Summary'!$W$19:$AC$19,1,MATCH(E254,'Leak Repair Summary'!$W$19:$AC$19)))+((INDEX('Leak Repair Summary'!$W$22:$AC$31,MATCH(F254,'Leak Repair Summary'!$V$22:$V$31)+1,MATCH(E254,'Leak Repair Summary'!$W$19:$AC$19))-INDEX('Leak Repair Summary'!$W$22:$AC$31,MATCH(F254,'Leak Repair Summary'!$V$22:$V$31),MATCH(E254,'Leak Repair Summary'!$W$19:$AC$19)))/(INDEX('Leak Repair Summary'!$V$22:$V$31,MATCH(F254,'Leak Repair Summary'!$V$22:$V$31)+1,1)-INDEX('Leak Repair Summary'!$V$22:$V$31,MATCH(F254,'Leak Repair Summary'!$V$22:$V$31),1))*(F254-INDEX('Leak Repair Summary'!$V$22:$V$31,MATCH(F254,'Leak Repair Summary'!$V$22:$V$31),1))+INDEX('Leak Repair Summary'!$W$22:$AC$31,MATCH(F254,'Leak Repair Summary'!$V$22:$V$31),MATCH(E254,'Leak Repair Summary'!$W$19:$AC$19)))," "))</f>
        <v xml:space="preserve"> </v>
      </c>
      <c r="I254" s="173"/>
      <c r="J254" s="174"/>
      <c r="K254" s="151" t="str">
        <f t="shared" si="6"/>
        <v/>
      </c>
      <c r="L254" s="180"/>
      <c r="M254" s="152" t="str">
        <f t="shared" si="7"/>
        <v/>
      </c>
      <c r="N254" s="142"/>
    </row>
    <row r="255" spans="1:14">
      <c r="A255" s="149">
        <v>253</v>
      </c>
      <c r="B255" s="166"/>
      <c r="C255" s="167"/>
      <c r="D255" s="167"/>
      <c r="E255" s="165"/>
      <c r="F255" s="165"/>
      <c r="G255" s="165"/>
      <c r="H255" s="150" t="str">
        <f>IF(AND(G255&gt;0, E255&gt;0), G255, IF(AND(E255&gt;0, F255&gt;0),(((INDEX('Leak Repair Summary'!$W$22:$AC$31,MATCH(F255,'Leak Repair Summary'!$V$22:$V$31)+1,MATCH(E255,'Leak Repair Summary'!$W$19:$AC$19)+1)-INDEX('Leak Repair Summary'!$W$22:$AC$31,MATCH(F255,'Leak Repair Summary'!$V$22:$V$31),MATCH(E255,'Leak Repair Summary'!$W$19:$AC$19)+1))/(INDEX('Leak Repair Summary'!$V$22:$V$31,MATCH(F255,'Leak Repair Summary'!$V$22:$V$31)+1,1)-INDEX('Leak Repair Summary'!$V$22:$V$31,MATCH(F255,'Leak Repair Summary'!$V$22:$V$31),1))*(F255-INDEX('Leak Repair Summary'!$V$22:$V$31,MATCH(F255,'Leak Repair Summary'!$V$22:$V$31),1))+INDEX('Leak Repair Summary'!$W$22:$AC$31,MATCH(F255,'Leak Repair Summary'!$V$22:$V$31),MATCH(E255,'Leak Repair Summary'!$W$19:$AC$19)+1))-((INDEX('Leak Repair Summary'!$W$22:$AC$31,MATCH(F255,'Leak Repair Summary'!$V$22:$V$31)+1,MATCH(E255,'Leak Repair Summary'!$W$19:$AC$19))-INDEX('Leak Repair Summary'!$W$22:$AC$31,MATCH(F255,'Leak Repair Summary'!$V$22:$V$31),MATCH(E255,'Leak Repair Summary'!$W$19:$AC$19)))/(INDEX('Leak Repair Summary'!$V$22:$V$31,MATCH(F255,'Leak Repair Summary'!$V$22:$V$31)+1,1)-INDEX('Leak Repair Summary'!$V$22:$V$31,MATCH(F255,'Leak Repair Summary'!$V$22:$V$31),1))*(F255-INDEX('Leak Repair Summary'!$V$22:$V$31,MATCH(F255,'Leak Repair Summary'!$V$22:$V$31),1))+INDEX('Leak Repair Summary'!$W$22:$AC$31,MATCH(F255,'Leak Repair Summary'!$V$22:$V$31),MATCH(E255,'Leak Repair Summary'!$W$19:$AC$19))))/(INDEX('Leak Repair Summary'!$W$19:$AC$19,1,MATCH(E255,'Leak Repair Summary'!$W$19:$AC$19)+1)-INDEX('Leak Repair Summary'!$W$19:$AC$19,1,MATCH(E255,'Leak Repair Summary'!$W$19:$AC$19)))*(E255-INDEX('Leak Repair Summary'!$W$19:$AC$19,1,MATCH(E255,'Leak Repair Summary'!$W$19:$AC$19)))+((INDEX('Leak Repair Summary'!$W$22:$AC$31,MATCH(F255,'Leak Repair Summary'!$V$22:$V$31)+1,MATCH(E255,'Leak Repair Summary'!$W$19:$AC$19))-INDEX('Leak Repair Summary'!$W$22:$AC$31,MATCH(F255,'Leak Repair Summary'!$V$22:$V$31),MATCH(E255,'Leak Repair Summary'!$W$19:$AC$19)))/(INDEX('Leak Repair Summary'!$V$22:$V$31,MATCH(F255,'Leak Repair Summary'!$V$22:$V$31)+1,1)-INDEX('Leak Repair Summary'!$V$22:$V$31,MATCH(F255,'Leak Repair Summary'!$V$22:$V$31),1))*(F255-INDEX('Leak Repair Summary'!$V$22:$V$31,MATCH(F255,'Leak Repair Summary'!$V$22:$V$31),1))+INDEX('Leak Repair Summary'!$W$22:$AC$31,MATCH(F255,'Leak Repair Summary'!$V$22:$V$31),MATCH(E255,'Leak Repair Summary'!$W$19:$AC$19)))," "))</f>
        <v xml:space="preserve"> </v>
      </c>
      <c r="I255" s="173"/>
      <c r="J255" s="174"/>
      <c r="K255" s="151" t="str">
        <f t="shared" si="6"/>
        <v/>
      </c>
      <c r="L255" s="180"/>
      <c r="M255" s="152" t="str">
        <f t="shared" si="7"/>
        <v/>
      </c>
      <c r="N255" s="142"/>
    </row>
    <row r="256" spans="1:14">
      <c r="A256" s="149">
        <v>254</v>
      </c>
      <c r="B256" s="166"/>
      <c r="C256" s="167"/>
      <c r="D256" s="167"/>
      <c r="E256" s="165"/>
      <c r="F256" s="165"/>
      <c r="G256" s="165"/>
      <c r="H256" s="150" t="str">
        <f>IF(AND(G256&gt;0, E256&gt;0), G256, IF(AND(E256&gt;0, F256&gt;0),(((INDEX('Leak Repair Summary'!$W$22:$AC$31,MATCH(F256,'Leak Repair Summary'!$V$22:$V$31)+1,MATCH(E256,'Leak Repair Summary'!$W$19:$AC$19)+1)-INDEX('Leak Repair Summary'!$W$22:$AC$31,MATCH(F256,'Leak Repair Summary'!$V$22:$V$31),MATCH(E256,'Leak Repair Summary'!$W$19:$AC$19)+1))/(INDEX('Leak Repair Summary'!$V$22:$V$31,MATCH(F256,'Leak Repair Summary'!$V$22:$V$31)+1,1)-INDEX('Leak Repair Summary'!$V$22:$V$31,MATCH(F256,'Leak Repair Summary'!$V$22:$V$31),1))*(F256-INDEX('Leak Repair Summary'!$V$22:$V$31,MATCH(F256,'Leak Repair Summary'!$V$22:$V$31),1))+INDEX('Leak Repair Summary'!$W$22:$AC$31,MATCH(F256,'Leak Repair Summary'!$V$22:$V$31),MATCH(E256,'Leak Repair Summary'!$W$19:$AC$19)+1))-((INDEX('Leak Repair Summary'!$W$22:$AC$31,MATCH(F256,'Leak Repair Summary'!$V$22:$V$31)+1,MATCH(E256,'Leak Repair Summary'!$W$19:$AC$19))-INDEX('Leak Repair Summary'!$W$22:$AC$31,MATCH(F256,'Leak Repair Summary'!$V$22:$V$31),MATCH(E256,'Leak Repair Summary'!$W$19:$AC$19)))/(INDEX('Leak Repair Summary'!$V$22:$V$31,MATCH(F256,'Leak Repair Summary'!$V$22:$V$31)+1,1)-INDEX('Leak Repair Summary'!$V$22:$V$31,MATCH(F256,'Leak Repair Summary'!$V$22:$V$31),1))*(F256-INDEX('Leak Repair Summary'!$V$22:$V$31,MATCH(F256,'Leak Repair Summary'!$V$22:$V$31),1))+INDEX('Leak Repair Summary'!$W$22:$AC$31,MATCH(F256,'Leak Repair Summary'!$V$22:$V$31),MATCH(E256,'Leak Repair Summary'!$W$19:$AC$19))))/(INDEX('Leak Repair Summary'!$W$19:$AC$19,1,MATCH(E256,'Leak Repair Summary'!$W$19:$AC$19)+1)-INDEX('Leak Repair Summary'!$W$19:$AC$19,1,MATCH(E256,'Leak Repair Summary'!$W$19:$AC$19)))*(E256-INDEX('Leak Repair Summary'!$W$19:$AC$19,1,MATCH(E256,'Leak Repair Summary'!$W$19:$AC$19)))+((INDEX('Leak Repair Summary'!$W$22:$AC$31,MATCH(F256,'Leak Repair Summary'!$V$22:$V$31)+1,MATCH(E256,'Leak Repair Summary'!$W$19:$AC$19))-INDEX('Leak Repair Summary'!$W$22:$AC$31,MATCH(F256,'Leak Repair Summary'!$V$22:$V$31),MATCH(E256,'Leak Repair Summary'!$W$19:$AC$19)))/(INDEX('Leak Repair Summary'!$V$22:$V$31,MATCH(F256,'Leak Repair Summary'!$V$22:$V$31)+1,1)-INDEX('Leak Repair Summary'!$V$22:$V$31,MATCH(F256,'Leak Repair Summary'!$V$22:$V$31),1))*(F256-INDEX('Leak Repair Summary'!$V$22:$V$31,MATCH(F256,'Leak Repair Summary'!$V$22:$V$31),1))+INDEX('Leak Repair Summary'!$W$22:$AC$31,MATCH(F256,'Leak Repair Summary'!$V$22:$V$31),MATCH(E256,'Leak Repair Summary'!$W$19:$AC$19)))," "))</f>
        <v xml:space="preserve"> </v>
      </c>
      <c r="I256" s="173"/>
      <c r="J256" s="174"/>
      <c r="K256" s="151" t="str">
        <f t="shared" si="6"/>
        <v/>
      </c>
      <c r="L256" s="180"/>
      <c r="M256" s="152" t="str">
        <f t="shared" si="7"/>
        <v/>
      </c>
      <c r="N256" s="142"/>
    </row>
    <row r="257" spans="1:14">
      <c r="A257" s="149">
        <v>255</v>
      </c>
      <c r="B257" s="166"/>
      <c r="C257" s="167"/>
      <c r="D257" s="167"/>
      <c r="E257" s="165"/>
      <c r="F257" s="165"/>
      <c r="G257" s="165"/>
      <c r="H257" s="150" t="str">
        <f>IF(AND(G257&gt;0, E257&gt;0), G257, IF(AND(E257&gt;0, F257&gt;0),(((INDEX('Leak Repair Summary'!$W$22:$AC$31,MATCH(F257,'Leak Repair Summary'!$V$22:$V$31)+1,MATCH(E257,'Leak Repair Summary'!$W$19:$AC$19)+1)-INDEX('Leak Repair Summary'!$W$22:$AC$31,MATCH(F257,'Leak Repair Summary'!$V$22:$V$31),MATCH(E257,'Leak Repair Summary'!$W$19:$AC$19)+1))/(INDEX('Leak Repair Summary'!$V$22:$V$31,MATCH(F257,'Leak Repair Summary'!$V$22:$V$31)+1,1)-INDEX('Leak Repair Summary'!$V$22:$V$31,MATCH(F257,'Leak Repair Summary'!$V$22:$V$31),1))*(F257-INDEX('Leak Repair Summary'!$V$22:$V$31,MATCH(F257,'Leak Repair Summary'!$V$22:$V$31),1))+INDEX('Leak Repair Summary'!$W$22:$AC$31,MATCH(F257,'Leak Repair Summary'!$V$22:$V$31),MATCH(E257,'Leak Repair Summary'!$W$19:$AC$19)+1))-((INDEX('Leak Repair Summary'!$W$22:$AC$31,MATCH(F257,'Leak Repair Summary'!$V$22:$V$31)+1,MATCH(E257,'Leak Repair Summary'!$W$19:$AC$19))-INDEX('Leak Repair Summary'!$W$22:$AC$31,MATCH(F257,'Leak Repair Summary'!$V$22:$V$31),MATCH(E257,'Leak Repair Summary'!$W$19:$AC$19)))/(INDEX('Leak Repair Summary'!$V$22:$V$31,MATCH(F257,'Leak Repair Summary'!$V$22:$V$31)+1,1)-INDEX('Leak Repair Summary'!$V$22:$V$31,MATCH(F257,'Leak Repair Summary'!$V$22:$V$31),1))*(F257-INDEX('Leak Repair Summary'!$V$22:$V$31,MATCH(F257,'Leak Repair Summary'!$V$22:$V$31),1))+INDEX('Leak Repair Summary'!$W$22:$AC$31,MATCH(F257,'Leak Repair Summary'!$V$22:$V$31),MATCH(E257,'Leak Repair Summary'!$W$19:$AC$19))))/(INDEX('Leak Repair Summary'!$W$19:$AC$19,1,MATCH(E257,'Leak Repair Summary'!$W$19:$AC$19)+1)-INDEX('Leak Repair Summary'!$W$19:$AC$19,1,MATCH(E257,'Leak Repair Summary'!$W$19:$AC$19)))*(E257-INDEX('Leak Repair Summary'!$W$19:$AC$19,1,MATCH(E257,'Leak Repair Summary'!$W$19:$AC$19)))+((INDEX('Leak Repair Summary'!$W$22:$AC$31,MATCH(F257,'Leak Repair Summary'!$V$22:$V$31)+1,MATCH(E257,'Leak Repair Summary'!$W$19:$AC$19))-INDEX('Leak Repair Summary'!$W$22:$AC$31,MATCH(F257,'Leak Repair Summary'!$V$22:$V$31),MATCH(E257,'Leak Repair Summary'!$W$19:$AC$19)))/(INDEX('Leak Repair Summary'!$V$22:$V$31,MATCH(F257,'Leak Repair Summary'!$V$22:$V$31)+1,1)-INDEX('Leak Repair Summary'!$V$22:$V$31,MATCH(F257,'Leak Repair Summary'!$V$22:$V$31),1))*(F257-INDEX('Leak Repair Summary'!$V$22:$V$31,MATCH(F257,'Leak Repair Summary'!$V$22:$V$31),1))+INDEX('Leak Repair Summary'!$W$22:$AC$31,MATCH(F257,'Leak Repair Summary'!$V$22:$V$31),MATCH(E257,'Leak Repair Summary'!$W$19:$AC$19)))," "))</f>
        <v xml:space="preserve"> </v>
      </c>
      <c r="I257" s="173"/>
      <c r="J257" s="174"/>
      <c r="K257" s="151" t="str">
        <f t="shared" si="6"/>
        <v/>
      </c>
      <c r="L257" s="180"/>
      <c r="M257" s="152" t="str">
        <f t="shared" si="7"/>
        <v/>
      </c>
      <c r="N257" s="142"/>
    </row>
    <row r="258" spans="1:14">
      <c r="A258" s="149">
        <v>256</v>
      </c>
      <c r="B258" s="166"/>
      <c r="C258" s="167"/>
      <c r="D258" s="167"/>
      <c r="E258" s="165"/>
      <c r="F258" s="165"/>
      <c r="G258" s="165"/>
      <c r="H258" s="150" t="str">
        <f>IF(AND(G258&gt;0, E258&gt;0), G258, IF(AND(E258&gt;0, F258&gt;0),(((INDEX('Leak Repair Summary'!$W$22:$AC$31,MATCH(F258,'Leak Repair Summary'!$V$22:$V$31)+1,MATCH(E258,'Leak Repair Summary'!$W$19:$AC$19)+1)-INDEX('Leak Repair Summary'!$W$22:$AC$31,MATCH(F258,'Leak Repair Summary'!$V$22:$V$31),MATCH(E258,'Leak Repair Summary'!$W$19:$AC$19)+1))/(INDEX('Leak Repair Summary'!$V$22:$V$31,MATCH(F258,'Leak Repair Summary'!$V$22:$V$31)+1,1)-INDEX('Leak Repair Summary'!$V$22:$V$31,MATCH(F258,'Leak Repair Summary'!$V$22:$V$31),1))*(F258-INDEX('Leak Repair Summary'!$V$22:$V$31,MATCH(F258,'Leak Repair Summary'!$V$22:$V$31),1))+INDEX('Leak Repair Summary'!$W$22:$AC$31,MATCH(F258,'Leak Repair Summary'!$V$22:$V$31),MATCH(E258,'Leak Repair Summary'!$W$19:$AC$19)+1))-((INDEX('Leak Repair Summary'!$W$22:$AC$31,MATCH(F258,'Leak Repair Summary'!$V$22:$V$31)+1,MATCH(E258,'Leak Repair Summary'!$W$19:$AC$19))-INDEX('Leak Repair Summary'!$W$22:$AC$31,MATCH(F258,'Leak Repair Summary'!$V$22:$V$31),MATCH(E258,'Leak Repair Summary'!$W$19:$AC$19)))/(INDEX('Leak Repair Summary'!$V$22:$V$31,MATCH(F258,'Leak Repair Summary'!$V$22:$V$31)+1,1)-INDEX('Leak Repair Summary'!$V$22:$V$31,MATCH(F258,'Leak Repair Summary'!$V$22:$V$31),1))*(F258-INDEX('Leak Repair Summary'!$V$22:$V$31,MATCH(F258,'Leak Repair Summary'!$V$22:$V$31),1))+INDEX('Leak Repair Summary'!$W$22:$AC$31,MATCH(F258,'Leak Repair Summary'!$V$22:$V$31),MATCH(E258,'Leak Repair Summary'!$W$19:$AC$19))))/(INDEX('Leak Repair Summary'!$W$19:$AC$19,1,MATCH(E258,'Leak Repair Summary'!$W$19:$AC$19)+1)-INDEX('Leak Repair Summary'!$W$19:$AC$19,1,MATCH(E258,'Leak Repair Summary'!$W$19:$AC$19)))*(E258-INDEX('Leak Repair Summary'!$W$19:$AC$19,1,MATCH(E258,'Leak Repair Summary'!$W$19:$AC$19)))+((INDEX('Leak Repair Summary'!$W$22:$AC$31,MATCH(F258,'Leak Repair Summary'!$V$22:$V$31)+1,MATCH(E258,'Leak Repair Summary'!$W$19:$AC$19))-INDEX('Leak Repair Summary'!$W$22:$AC$31,MATCH(F258,'Leak Repair Summary'!$V$22:$V$31),MATCH(E258,'Leak Repair Summary'!$W$19:$AC$19)))/(INDEX('Leak Repair Summary'!$V$22:$V$31,MATCH(F258,'Leak Repair Summary'!$V$22:$V$31)+1,1)-INDEX('Leak Repair Summary'!$V$22:$V$31,MATCH(F258,'Leak Repair Summary'!$V$22:$V$31),1))*(F258-INDEX('Leak Repair Summary'!$V$22:$V$31,MATCH(F258,'Leak Repair Summary'!$V$22:$V$31),1))+INDEX('Leak Repair Summary'!$W$22:$AC$31,MATCH(F258,'Leak Repair Summary'!$V$22:$V$31),MATCH(E258,'Leak Repair Summary'!$W$19:$AC$19)))," "))</f>
        <v xml:space="preserve"> </v>
      </c>
      <c r="I258" s="173"/>
      <c r="J258" s="174"/>
      <c r="K258" s="151" t="str">
        <f t="shared" si="6"/>
        <v/>
      </c>
      <c r="L258" s="180"/>
      <c r="M258" s="152" t="str">
        <f t="shared" si="7"/>
        <v/>
      </c>
      <c r="N258" s="142"/>
    </row>
    <row r="259" spans="1:14">
      <c r="A259" s="149">
        <v>257</v>
      </c>
      <c r="B259" s="166"/>
      <c r="C259" s="167"/>
      <c r="D259" s="167"/>
      <c r="E259" s="165"/>
      <c r="F259" s="165"/>
      <c r="G259" s="165"/>
      <c r="H259" s="150" t="str">
        <f>IF(AND(G259&gt;0, E259&gt;0), G259, IF(AND(E259&gt;0, F259&gt;0),(((INDEX('Leak Repair Summary'!$W$22:$AC$31,MATCH(F259,'Leak Repair Summary'!$V$22:$V$31)+1,MATCH(E259,'Leak Repair Summary'!$W$19:$AC$19)+1)-INDEX('Leak Repair Summary'!$W$22:$AC$31,MATCH(F259,'Leak Repair Summary'!$V$22:$V$31),MATCH(E259,'Leak Repair Summary'!$W$19:$AC$19)+1))/(INDEX('Leak Repair Summary'!$V$22:$V$31,MATCH(F259,'Leak Repair Summary'!$V$22:$V$31)+1,1)-INDEX('Leak Repair Summary'!$V$22:$V$31,MATCH(F259,'Leak Repair Summary'!$V$22:$V$31),1))*(F259-INDEX('Leak Repair Summary'!$V$22:$V$31,MATCH(F259,'Leak Repair Summary'!$V$22:$V$31),1))+INDEX('Leak Repair Summary'!$W$22:$AC$31,MATCH(F259,'Leak Repair Summary'!$V$22:$V$31),MATCH(E259,'Leak Repair Summary'!$W$19:$AC$19)+1))-((INDEX('Leak Repair Summary'!$W$22:$AC$31,MATCH(F259,'Leak Repair Summary'!$V$22:$V$31)+1,MATCH(E259,'Leak Repair Summary'!$W$19:$AC$19))-INDEX('Leak Repair Summary'!$W$22:$AC$31,MATCH(F259,'Leak Repair Summary'!$V$22:$V$31),MATCH(E259,'Leak Repair Summary'!$W$19:$AC$19)))/(INDEX('Leak Repair Summary'!$V$22:$V$31,MATCH(F259,'Leak Repair Summary'!$V$22:$V$31)+1,1)-INDEX('Leak Repair Summary'!$V$22:$V$31,MATCH(F259,'Leak Repair Summary'!$V$22:$V$31),1))*(F259-INDEX('Leak Repair Summary'!$V$22:$V$31,MATCH(F259,'Leak Repair Summary'!$V$22:$V$31),1))+INDEX('Leak Repair Summary'!$W$22:$AC$31,MATCH(F259,'Leak Repair Summary'!$V$22:$V$31),MATCH(E259,'Leak Repair Summary'!$W$19:$AC$19))))/(INDEX('Leak Repair Summary'!$W$19:$AC$19,1,MATCH(E259,'Leak Repair Summary'!$W$19:$AC$19)+1)-INDEX('Leak Repair Summary'!$W$19:$AC$19,1,MATCH(E259,'Leak Repair Summary'!$W$19:$AC$19)))*(E259-INDEX('Leak Repair Summary'!$W$19:$AC$19,1,MATCH(E259,'Leak Repair Summary'!$W$19:$AC$19)))+((INDEX('Leak Repair Summary'!$W$22:$AC$31,MATCH(F259,'Leak Repair Summary'!$V$22:$V$31)+1,MATCH(E259,'Leak Repair Summary'!$W$19:$AC$19))-INDEX('Leak Repair Summary'!$W$22:$AC$31,MATCH(F259,'Leak Repair Summary'!$V$22:$V$31),MATCH(E259,'Leak Repair Summary'!$W$19:$AC$19)))/(INDEX('Leak Repair Summary'!$V$22:$V$31,MATCH(F259,'Leak Repair Summary'!$V$22:$V$31)+1,1)-INDEX('Leak Repair Summary'!$V$22:$V$31,MATCH(F259,'Leak Repair Summary'!$V$22:$V$31),1))*(F259-INDEX('Leak Repair Summary'!$V$22:$V$31,MATCH(F259,'Leak Repair Summary'!$V$22:$V$31),1))+INDEX('Leak Repair Summary'!$W$22:$AC$31,MATCH(F259,'Leak Repair Summary'!$V$22:$V$31),MATCH(E259,'Leak Repair Summary'!$W$19:$AC$19)))," "))</f>
        <v xml:space="preserve"> </v>
      </c>
      <c r="I259" s="173"/>
      <c r="J259" s="174"/>
      <c r="K259" s="151" t="str">
        <f t="shared" si="6"/>
        <v/>
      </c>
      <c r="L259" s="180"/>
      <c r="M259" s="152" t="str">
        <f t="shared" si="7"/>
        <v/>
      </c>
      <c r="N259" s="142"/>
    </row>
    <row r="260" spans="1:14">
      <c r="A260" s="149">
        <v>258</v>
      </c>
      <c r="B260" s="166"/>
      <c r="C260" s="167"/>
      <c r="D260" s="167"/>
      <c r="E260" s="165"/>
      <c r="F260" s="165"/>
      <c r="G260" s="165"/>
      <c r="H260" s="150" t="str">
        <f>IF(AND(G260&gt;0, E260&gt;0), G260, IF(AND(E260&gt;0, F260&gt;0),(((INDEX('Leak Repair Summary'!$W$22:$AC$31,MATCH(F260,'Leak Repair Summary'!$V$22:$V$31)+1,MATCH(E260,'Leak Repair Summary'!$W$19:$AC$19)+1)-INDEX('Leak Repair Summary'!$W$22:$AC$31,MATCH(F260,'Leak Repair Summary'!$V$22:$V$31),MATCH(E260,'Leak Repair Summary'!$W$19:$AC$19)+1))/(INDEX('Leak Repair Summary'!$V$22:$V$31,MATCH(F260,'Leak Repair Summary'!$V$22:$V$31)+1,1)-INDEX('Leak Repair Summary'!$V$22:$V$31,MATCH(F260,'Leak Repair Summary'!$V$22:$V$31),1))*(F260-INDEX('Leak Repair Summary'!$V$22:$V$31,MATCH(F260,'Leak Repair Summary'!$V$22:$V$31),1))+INDEX('Leak Repair Summary'!$W$22:$AC$31,MATCH(F260,'Leak Repair Summary'!$V$22:$V$31),MATCH(E260,'Leak Repair Summary'!$W$19:$AC$19)+1))-((INDEX('Leak Repair Summary'!$W$22:$AC$31,MATCH(F260,'Leak Repair Summary'!$V$22:$V$31)+1,MATCH(E260,'Leak Repair Summary'!$W$19:$AC$19))-INDEX('Leak Repair Summary'!$W$22:$AC$31,MATCH(F260,'Leak Repair Summary'!$V$22:$V$31),MATCH(E260,'Leak Repair Summary'!$W$19:$AC$19)))/(INDEX('Leak Repair Summary'!$V$22:$V$31,MATCH(F260,'Leak Repair Summary'!$V$22:$V$31)+1,1)-INDEX('Leak Repair Summary'!$V$22:$V$31,MATCH(F260,'Leak Repair Summary'!$V$22:$V$31),1))*(F260-INDEX('Leak Repair Summary'!$V$22:$V$31,MATCH(F260,'Leak Repair Summary'!$V$22:$V$31),1))+INDEX('Leak Repair Summary'!$W$22:$AC$31,MATCH(F260,'Leak Repair Summary'!$V$22:$V$31),MATCH(E260,'Leak Repair Summary'!$W$19:$AC$19))))/(INDEX('Leak Repair Summary'!$W$19:$AC$19,1,MATCH(E260,'Leak Repair Summary'!$W$19:$AC$19)+1)-INDEX('Leak Repair Summary'!$W$19:$AC$19,1,MATCH(E260,'Leak Repair Summary'!$W$19:$AC$19)))*(E260-INDEX('Leak Repair Summary'!$W$19:$AC$19,1,MATCH(E260,'Leak Repair Summary'!$W$19:$AC$19)))+((INDEX('Leak Repair Summary'!$W$22:$AC$31,MATCH(F260,'Leak Repair Summary'!$V$22:$V$31)+1,MATCH(E260,'Leak Repair Summary'!$W$19:$AC$19))-INDEX('Leak Repair Summary'!$W$22:$AC$31,MATCH(F260,'Leak Repair Summary'!$V$22:$V$31),MATCH(E260,'Leak Repair Summary'!$W$19:$AC$19)))/(INDEX('Leak Repair Summary'!$V$22:$V$31,MATCH(F260,'Leak Repair Summary'!$V$22:$V$31)+1,1)-INDEX('Leak Repair Summary'!$V$22:$V$31,MATCH(F260,'Leak Repair Summary'!$V$22:$V$31),1))*(F260-INDEX('Leak Repair Summary'!$V$22:$V$31,MATCH(F260,'Leak Repair Summary'!$V$22:$V$31),1))+INDEX('Leak Repair Summary'!$W$22:$AC$31,MATCH(F260,'Leak Repair Summary'!$V$22:$V$31),MATCH(E260,'Leak Repair Summary'!$W$19:$AC$19)))," "))</f>
        <v xml:space="preserve"> </v>
      </c>
      <c r="I260" s="173"/>
      <c r="J260" s="174"/>
      <c r="K260" s="151" t="str">
        <f t="shared" ref="K260:K302" si="8">IF(J260=0,"",J260*$P$2)</f>
        <v/>
      </c>
      <c r="L260" s="180"/>
      <c r="M260" s="152" t="str">
        <f t="shared" ref="M260:M302" si="9">IFERROR(K260+L260,"")</f>
        <v/>
      </c>
      <c r="N260" s="142"/>
    </row>
    <row r="261" spans="1:14">
      <c r="A261" s="149">
        <v>259</v>
      </c>
      <c r="B261" s="166"/>
      <c r="C261" s="167"/>
      <c r="D261" s="167"/>
      <c r="E261" s="165"/>
      <c r="F261" s="165"/>
      <c r="G261" s="165"/>
      <c r="H261" s="150" t="str">
        <f>IF(AND(G261&gt;0, E261&gt;0), G261, IF(AND(E261&gt;0, F261&gt;0),(((INDEX('Leak Repair Summary'!$W$22:$AC$31,MATCH(F261,'Leak Repair Summary'!$V$22:$V$31)+1,MATCH(E261,'Leak Repair Summary'!$W$19:$AC$19)+1)-INDEX('Leak Repair Summary'!$W$22:$AC$31,MATCH(F261,'Leak Repair Summary'!$V$22:$V$31),MATCH(E261,'Leak Repair Summary'!$W$19:$AC$19)+1))/(INDEX('Leak Repair Summary'!$V$22:$V$31,MATCH(F261,'Leak Repair Summary'!$V$22:$V$31)+1,1)-INDEX('Leak Repair Summary'!$V$22:$V$31,MATCH(F261,'Leak Repair Summary'!$V$22:$V$31),1))*(F261-INDEX('Leak Repair Summary'!$V$22:$V$31,MATCH(F261,'Leak Repair Summary'!$V$22:$V$31),1))+INDEX('Leak Repair Summary'!$W$22:$AC$31,MATCH(F261,'Leak Repair Summary'!$V$22:$V$31),MATCH(E261,'Leak Repair Summary'!$W$19:$AC$19)+1))-((INDEX('Leak Repair Summary'!$W$22:$AC$31,MATCH(F261,'Leak Repair Summary'!$V$22:$V$31)+1,MATCH(E261,'Leak Repair Summary'!$W$19:$AC$19))-INDEX('Leak Repair Summary'!$W$22:$AC$31,MATCH(F261,'Leak Repair Summary'!$V$22:$V$31),MATCH(E261,'Leak Repair Summary'!$W$19:$AC$19)))/(INDEX('Leak Repair Summary'!$V$22:$V$31,MATCH(F261,'Leak Repair Summary'!$V$22:$V$31)+1,1)-INDEX('Leak Repair Summary'!$V$22:$V$31,MATCH(F261,'Leak Repair Summary'!$V$22:$V$31),1))*(F261-INDEX('Leak Repair Summary'!$V$22:$V$31,MATCH(F261,'Leak Repair Summary'!$V$22:$V$31),1))+INDEX('Leak Repair Summary'!$W$22:$AC$31,MATCH(F261,'Leak Repair Summary'!$V$22:$V$31),MATCH(E261,'Leak Repair Summary'!$W$19:$AC$19))))/(INDEX('Leak Repair Summary'!$W$19:$AC$19,1,MATCH(E261,'Leak Repair Summary'!$W$19:$AC$19)+1)-INDEX('Leak Repair Summary'!$W$19:$AC$19,1,MATCH(E261,'Leak Repair Summary'!$W$19:$AC$19)))*(E261-INDEX('Leak Repair Summary'!$W$19:$AC$19,1,MATCH(E261,'Leak Repair Summary'!$W$19:$AC$19)))+((INDEX('Leak Repair Summary'!$W$22:$AC$31,MATCH(F261,'Leak Repair Summary'!$V$22:$V$31)+1,MATCH(E261,'Leak Repair Summary'!$W$19:$AC$19))-INDEX('Leak Repair Summary'!$W$22:$AC$31,MATCH(F261,'Leak Repair Summary'!$V$22:$V$31),MATCH(E261,'Leak Repair Summary'!$W$19:$AC$19)))/(INDEX('Leak Repair Summary'!$V$22:$V$31,MATCH(F261,'Leak Repair Summary'!$V$22:$V$31)+1,1)-INDEX('Leak Repair Summary'!$V$22:$V$31,MATCH(F261,'Leak Repair Summary'!$V$22:$V$31),1))*(F261-INDEX('Leak Repair Summary'!$V$22:$V$31,MATCH(F261,'Leak Repair Summary'!$V$22:$V$31),1))+INDEX('Leak Repair Summary'!$W$22:$AC$31,MATCH(F261,'Leak Repair Summary'!$V$22:$V$31),MATCH(E261,'Leak Repair Summary'!$W$19:$AC$19)))," "))</f>
        <v xml:space="preserve"> </v>
      </c>
      <c r="I261" s="173"/>
      <c r="J261" s="174"/>
      <c r="K261" s="151" t="str">
        <f t="shared" si="8"/>
        <v/>
      </c>
      <c r="L261" s="180"/>
      <c r="M261" s="152" t="str">
        <f t="shared" si="9"/>
        <v/>
      </c>
      <c r="N261" s="142"/>
    </row>
    <row r="262" spans="1:14">
      <c r="A262" s="149">
        <v>260</v>
      </c>
      <c r="B262" s="166"/>
      <c r="C262" s="167"/>
      <c r="D262" s="167"/>
      <c r="E262" s="165"/>
      <c r="F262" s="165"/>
      <c r="G262" s="165"/>
      <c r="H262" s="150" t="str">
        <f>IF(AND(G262&gt;0, E262&gt;0), G262, IF(AND(E262&gt;0, F262&gt;0),(((INDEX('Leak Repair Summary'!$W$22:$AC$31,MATCH(F262,'Leak Repair Summary'!$V$22:$V$31)+1,MATCH(E262,'Leak Repair Summary'!$W$19:$AC$19)+1)-INDEX('Leak Repair Summary'!$W$22:$AC$31,MATCH(F262,'Leak Repair Summary'!$V$22:$V$31),MATCH(E262,'Leak Repair Summary'!$W$19:$AC$19)+1))/(INDEX('Leak Repair Summary'!$V$22:$V$31,MATCH(F262,'Leak Repair Summary'!$V$22:$V$31)+1,1)-INDEX('Leak Repair Summary'!$V$22:$V$31,MATCH(F262,'Leak Repair Summary'!$V$22:$V$31),1))*(F262-INDEX('Leak Repair Summary'!$V$22:$V$31,MATCH(F262,'Leak Repair Summary'!$V$22:$V$31),1))+INDEX('Leak Repair Summary'!$W$22:$AC$31,MATCH(F262,'Leak Repair Summary'!$V$22:$V$31),MATCH(E262,'Leak Repair Summary'!$W$19:$AC$19)+1))-((INDEX('Leak Repair Summary'!$W$22:$AC$31,MATCH(F262,'Leak Repair Summary'!$V$22:$V$31)+1,MATCH(E262,'Leak Repair Summary'!$W$19:$AC$19))-INDEX('Leak Repair Summary'!$W$22:$AC$31,MATCH(F262,'Leak Repair Summary'!$V$22:$V$31),MATCH(E262,'Leak Repair Summary'!$W$19:$AC$19)))/(INDEX('Leak Repair Summary'!$V$22:$V$31,MATCH(F262,'Leak Repair Summary'!$V$22:$V$31)+1,1)-INDEX('Leak Repair Summary'!$V$22:$V$31,MATCH(F262,'Leak Repair Summary'!$V$22:$V$31),1))*(F262-INDEX('Leak Repair Summary'!$V$22:$V$31,MATCH(F262,'Leak Repair Summary'!$V$22:$V$31),1))+INDEX('Leak Repair Summary'!$W$22:$AC$31,MATCH(F262,'Leak Repair Summary'!$V$22:$V$31),MATCH(E262,'Leak Repair Summary'!$W$19:$AC$19))))/(INDEX('Leak Repair Summary'!$W$19:$AC$19,1,MATCH(E262,'Leak Repair Summary'!$W$19:$AC$19)+1)-INDEX('Leak Repair Summary'!$W$19:$AC$19,1,MATCH(E262,'Leak Repair Summary'!$W$19:$AC$19)))*(E262-INDEX('Leak Repair Summary'!$W$19:$AC$19,1,MATCH(E262,'Leak Repair Summary'!$W$19:$AC$19)))+((INDEX('Leak Repair Summary'!$W$22:$AC$31,MATCH(F262,'Leak Repair Summary'!$V$22:$V$31)+1,MATCH(E262,'Leak Repair Summary'!$W$19:$AC$19))-INDEX('Leak Repair Summary'!$W$22:$AC$31,MATCH(F262,'Leak Repair Summary'!$V$22:$V$31),MATCH(E262,'Leak Repair Summary'!$W$19:$AC$19)))/(INDEX('Leak Repair Summary'!$V$22:$V$31,MATCH(F262,'Leak Repair Summary'!$V$22:$V$31)+1,1)-INDEX('Leak Repair Summary'!$V$22:$V$31,MATCH(F262,'Leak Repair Summary'!$V$22:$V$31),1))*(F262-INDEX('Leak Repair Summary'!$V$22:$V$31,MATCH(F262,'Leak Repair Summary'!$V$22:$V$31),1))+INDEX('Leak Repair Summary'!$W$22:$AC$31,MATCH(F262,'Leak Repair Summary'!$V$22:$V$31),MATCH(E262,'Leak Repair Summary'!$W$19:$AC$19)))," "))</f>
        <v xml:space="preserve"> </v>
      </c>
      <c r="I262" s="173"/>
      <c r="J262" s="174"/>
      <c r="K262" s="151" t="str">
        <f t="shared" si="8"/>
        <v/>
      </c>
      <c r="L262" s="180"/>
      <c r="M262" s="152" t="str">
        <f t="shared" si="9"/>
        <v/>
      </c>
      <c r="N262" s="142"/>
    </row>
    <row r="263" spans="1:14">
      <c r="A263" s="149">
        <v>261</v>
      </c>
      <c r="B263" s="166"/>
      <c r="C263" s="167"/>
      <c r="D263" s="167"/>
      <c r="E263" s="165"/>
      <c r="F263" s="165"/>
      <c r="G263" s="165"/>
      <c r="H263" s="150" t="str">
        <f>IF(AND(G263&gt;0, E263&gt;0), G263, IF(AND(E263&gt;0, F263&gt;0),(((INDEX('Leak Repair Summary'!$W$22:$AC$31,MATCH(F263,'Leak Repair Summary'!$V$22:$V$31)+1,MATCH(E263,'Leak Repair Summary'!$W$19:$AC$19)+1)-INDEX('Leak Repair Summary'!$W$22:$AC$31,MATCH(F263,'Leak Repair Summary'!$V$22:$V$31),MATCH(E263,'Leak Repair Summary'!$W$19:$AC$19)+1))/(INDEX('Leak Repair Summary'!$V$22:$V$31,MATCH(F263,'Leak Repair Summary'!$V$22:$V$31)+1,1)-INDEX('Leak Repair Summary'!$V$22:$V$31,MATCH(F263,'Leak Repair Summary'!$V$22:$V$31),1))*(F263-INDEX('Leak Repair Summary'!$V$22:$V$31,MATCH(F263,'Leak Repair Summary'!$V$22:$V$31),1))+INDEX('Leak Repair Summary'!$W$22:$AC$31,MATCH(F263,'Leak Repair Summary'!$V$22:$V$31),MATCH(E263,'Leak Repair Summary'!$W$19:$AC$19)+1))-((INDEX('Leak Repair Summary'!$W$22:$AC$31,MATCH(F263,'Leak Repair Summary'!$V$22:$V$31)+1,MATCH(E263,'Leak Repair Summary'!$W$19:$AC$19))-INDEX('Leak Repair Summary'!$W$22:$AC$31,MATCH(F263,'Leak Repair Summary'!$V$22:$V$31),MATCH(E263,'Leak Repair Summary'!$W$19:$AC$19)))/(INDEX('Leak Repair Summary'!$V$22:$V$31,MATCH(F263,'Leak Repair Summary'!$V$22:$V$31)+1,1)-INDEX('Leak Repair Summary'!$V$22:$V$31,MATCH(F263,'Leak Repair Summary'!$V$22:$V$31),1))*(F263-INDEX('Leak Repair Summary'!$V$22:$V$31,MATCH(F263,'Leak Repair Summary'!$V$22:$V$31),1))+INDEX('Leak Repair Summary'!$W$22:$AC$31,MATCH(F263,'Leak Repair Summary'!$V$22:$V$31),MATCH(E263,'Leak Repair Summary'!$W$19:$AC$19))))/(INDEX('Leak Repair Summary'!$W$19:$AC$19,1,MATCH(E263,'Leak Repair Summary'!$W$19:$AC$19)+1)-INDEX('Leak Repair Summary'!$W$19:$AC$19,1,MATCH(E263,'Leak Repair Summary'!$W$19:$AC$19)))*(E263-INDEX('Leak Repair Summary'!$W$19:$AC$19,1,MATCH(E263,'Leak Repair Summary'!$W$19:$AC$19)))+((INDEX('Leak Repair Summary'!$W$22:$AC$31,MATCH(F263,'Leak Repair Summary'!$V$22:$V$31)+1,MATCH(E263,'Leak Repair Summary'!$W$19:$AC$19))-INDEX('Leak Repair Summary'!$W$22:$AC$31,MATCH(F263,'Leak Repair Summary'!$V$22:$V$31),MATCH(E263,'Leak Repair Summary'!$W$19:$AC$19)))/(INDEX('Leak Repair Summary'!$V$22:$V$31,MATCH(F263,'Leak Repair Summary'!$V$22:$V$31)+1,1)-INDEX('Leak Repair Summary'!$V$22:$V$31,MATCH(F263,'Leak Repair Summary'!$V$22:$V$31),1))*(F263-INDEX('Leak Repair Summary'!$V$22:$V$31,MATCH(F263,'Leak Repair Summary'!$V$22:$V$31),1))+INDEX('Leak Repair Summary'!$W$22:$AC$31,MATCH(F263,'Leak Repair Summary'!$V$22:$V$31),MATCH(E263,'Leak Repair Summary'!$W$19:$AC$19)))," "))</f>
        <v xml:space="preserve"> </v>
      </c>
      <c r="I263" s="173"/>
      <c r="J263" s="174"/>
      <c r="K263" s="151" t="str">
        <f t="shared" si="8"/>
        <v/>
      </c>
      <c r="L263" s="180"/>
      <c r="M263" s="152" t="str">
        <f t="shared" si="9"/>
        <v/>
      </c>
      <c r="N263" s="142"/>
    </row>
    <row r="264" spans="1:14">
      <c r="A264" s="149">
        <v>262</v>
      </c>
      <c r="B264" s="166"/>
      <c r="C264" s="167"/>
      <c r="D264" s="167"/>
      <c r="E264" s="165"/>
      <c r="F264" s="165"/>
      <c r="G264" s="165"/>
      <c r="H264" s="150" t="str">
        <f>IF(AND(G264&gt;0, E264&gt;0), G264, IF(AND(E264&gt;0, F264&gt;0),(((INDEX('Leak Repair Summary'!$W$22:$AC$31,MATCH(F264,'Leak Repair Summary'!$V$22:$V$31)+1,MATCH(E264,'Leak Repair Summary'!$W$19:$AC$19)+1)-INDEX('Leak Repair Summary'!$W$22:$AC$31,MATCH(F264,'Leak Repair Summary'!$V$22:$V$31),MATCH(E264,'Leak Repair Summary'!$W$19:$AC$19)+1))/(INDEX('Leak Repair Summary'!$V$22:$V$31,MATCH(F264,'Leak Repair Summary'!$V$22:$V$31)+1,1)-INDEX('Leak Repair Summary'!$V$22:$V$31,MATCH(F264,'Leak Repair Summary'!$V$22:$V$31),1))*(F264-INDEX('Leak Repair Summary'!$V$22:$V$31,MATCH(F264,'Leak Repair Summary'!$V$22:$V$31),1))+INDEX('Leak Repair Summary'!$W$22:$AC$31,MATCH(F264,'Leak Repair Summary'!$V$22:$V$31),MATCH(E264,'Leak Repair Summary'!$W$19:$AC$19)+1))-((INDEX('Leak Repair Summary'!$W$22:$AC$31,MATCH(F264,'Leak Repair Summary'!$V$22:$V$31)+1,MATCH(E264,'Leak Repair Summary'!$W$19:$AC$19))-INDEX('Leak Repair Summary'!$W$22:$AC$31,MATCH(F264,'Leak Repair Summary'!$V$22:$V$31),MATCH(E264,'Leak Repair Summary'!$W$19:$AC$19)))/(INDEX('Leak Repair Summary'!$V$22:$V$31,MATCH(F264,'Leak Repair Summary'!$V$22:$V$31)+1,1)-INDEX('Leak Repair Summary'!$V$22:$V$31,MATCH(F264,'Leak Repair Summary'!$V$22:$V$31),1))*(F264-INDEX('Leak Repair Summary'!$V$22:$V$31,MATCH(F264,'Leak Repair Summary'!$V$22:$V$31),1))+INDEX('Leak Repair Summary'!$W$22:$AC$31,MATCH(F264,'Leak Repair Summary'!$V$22:$V$31),MATCH(E264,'Leak Repair Summary'!$W$19:$AC$19))))/(INDEX('Leak Repair Summary'!$W$19:$AC$19,1,MATCH(E264,'Leak Repair Summary'!$W$19:$AC$19)+1)-INDEX('Leak Repair Summary'!$W$19:$AC$19,1,MATCH(E264,'Leak Repair Summary'!$W$19:$AC$19)))*(E264-INDEX('Leak Repair Summary'!$W$19:$AC$19,1,MATCH(E264,'Leak Repair Summary'!$W$19:$AC$19)))+((INDEX('Leak Repair Summary'!$W$22:$AC$31,MATCH(F264,'Leak Repair Summary'!$V$22:$V$31)+1,MATCH(E264,'Leak Repair Summary'!$W$19:$AC$19))-INDEX('Leak Repair Summary'!$W$22:$AC$31,MATCH(F264,'Leak Repair Summary'!$V$22:$V$31),MATCH(E264,'Leak Repair Summary'!$W$19:$AC$19)))/(INDEX('Leak Repair Summary'!$V$22:$V$31,MATCH(F264,'Leak Repair Summary'!$V$22:$V$31)+1,1)-INDEX('Leak Repair Summary'!$V$22:$V$31,MATCH(F264,'Leak Repair Summary'!$V$22:$V$31),1))*(F264-INDEX('Leak Repair Summary'!$V$22:$V$31,MATCH(F264,'Leak Repair Summary'!$V$22:$V$31),1))+INDEX('Leak Repair Summary'!$W$22:$AC$31,MATCH(F264,'Leak Repair Summary'!$V$22:$V$31),MATCH(E264,'Leak Repair Summary'!$W$19:$AC$19)))," "))</f>
        <v xml:space="preserve"> </v>
      </c>
      <c r="I264" s="173"/>
      <c r="J264" s="174"/>
      <c r="K264" s="151" t="str">
        <f t="shared" si="8"/>
        <v/>
      </c>
      <c r="L264" s="180"/>
      <c r="M264" s="152" t="str">
        <f t="shared" si="9"/>
        <v/>
      </c>
      <c r="N264" s="142"/>
    </row>
    <row r="265" spans="1:14">
      <c r="A265" s="149">
        <v>263</v>
      </c>
      <c r="B265" s="166"/>
      <c r="C265" s="167"/>
      <c r="D265" s="167"/>
      <c r="E265" s="165"/>
      <c r="F265" s="165"/>
      <c r="G265" s="165"/>
      <c r="H265" s="150" t="str">
        <f>IF(AND(G265&gt;0, E265&gt;0), G265, IF(AND(E265&gt;0, F265&gt;0),(((INDEX('Leak Repair Summary'!$W$22:$AC$31,MATCH(F265,'Leak Repair Summary'!$V$22:$V$31)+1,MATCH(E265,'Leak Repair Summary'!$W$19:$AC$19)+1)-INDEX('Leak Repair Summary'!$W$22:$AC$31,MATCH(F265,'Leak Repair Summary'!$V$22:$V$31),MATCH(E265,'Leak Repair Summary'!$W$19:$AC$19)+1))/(INDEX('Leak Repair Summary'!$V$22:$V$31,MATCH(F265,'Leak Repair Summary'!$V$22:$V$31)+1,1)-INDEX('Leak Repair Summary'!$V$22:$V$31,MATCH(F265,'Leak Repair Summary'!$V$22:$V$31),1))*(F265-INDEX('Leak Repair Summary'!$V$22:$V$31,MATCH(F265,'Leak Repair Summary'!$V$22:$V$31),1))+INDEX('Leak Repair Summary'!$W$22:$AC$31,MATCH(F265,'Leak Repair Summary'!$V$22:$V$31),MATCH(E265,'Leak Repair Summary'!$W$19:$AC$19)+1))-((INDEX('Leak Repair Summary'!$W$22:$AC$31,MATCH(F265,'Leak Repair Summary'!$V$22:$V$31)+1,MATCH(E265,'Leak Repair Summary'!$W$19:$AC$19))-INDEX('Leak Repair Summary'!$W$22:$AC$31,MATCH(F265,'Leak Repair Summary'!$V$22:$V$31),MATCH(E265,'Leak Repair Summary'!$W$19:$AC$19)))/(INDEX('Leak Repair Summary'!$V$22:$V$31,MATCH(F265,'Leak Repair Summary'!$V$22:$V$31)+1,1)-INDEX('Leak Repair Summary'!$V$22:$V$31,MATCH(F265,'Leak Repair Summary'!$V$22:$V$31),1))*(F265-INDEX('Leak Repair Summary'!$V$22:$V$31,MATCH(F265,'Leak Repair Summary'!$V$22:$V$31),1))+INDEX('Leak Repair Summary'!$W$22:$AC$31,MATCH(F265,'Leak Repair Summary'!$V$22:$V$31),MATCH(E265,'Leak Repair Summary'!$W$19:$AC$19))))/(INDEX('Leak Repair Summary'!$W$19:$AC$19,1,MATCH(E265,'Leak Repair Summary'!$W$19:$AC$19)+1)-INDEX('Leak Repair Summary'!$W$19:$AC$19,1,MATCH(E265,'Leak Repair Summary'!$W$19:$AC$19)))*(E265-INDEX('Leak Repair Summary'!$W$19:$AC$19,1,MATCH(E265,'Leak Repair Summary'!$W$19:$AC$19)))+((INDEX('Leak Repair Summary'!$W$22:$AC$31,MATCH(F265,'Leak Repair Summary'!$V$22:$V$31)+1,MATCH(E265,'Leak Repair Summary'!$W$19:$AC$19))-INDEX('Leak Repair Summary'!$W$22:$AC$31,MATCH(F265,'Leak Repair Summary'!$V$22:$V$31),MATCH(E265,'Leak Repair Summary'!$W$19:$AC$19)))/(INDEX('Leak Repair Summary'!$V$22:$V$31,MATCH(F265,'Leak Repair Summary'!$V$22:$V$31)+1,1)-INDEX('Leak Repair Summary'!$V$22:$V$31,MATCH(F265,'Leak Repair Summary'!$V$22:$V$31),1))*(F265-INDEX('Leak Repair Summary'!$V$22:$V$31,MATCH(F265,'Leak Repair Summary'!$V$22:$V$31),1))+INDEX('Leak Repair Summary'!$W$22:$AC$31,MATCH(F265,'Leak Repair Summary'!$V$22:$V$31),MATCH(E265,'Leak Repair Summary'!$W$19:$AC$19)))," "))</f>
        <v xml:space="preserve"> </v>
      </c>
      <c r="I265" s="173"/>
      <c r="J265" s="174"/>
      <c r="K265" s="151" t="str">
        <f t="shared" si="8"/>
        <v/>
      </c>
      <c r="L265" s="180"/>
      <c r="M265" s="152" t="str">
        <f t="shared" si="9"/>
        <v/>
      </c>
      <c r="N265" s="142"/>
    </row>
    <row r="266" spans="1:14">
      <c r="A266" s="149">
        <v>264</v>
      </c>
      <c r="B266" s="166"/>
      <c r="C266" s="167"/>
      <c r="D266" s="167"/>
      <c r="E266" s="165"/>
      <c r="F266" s="165"/>
      <c r="G266" s="165"/>
      <c r="H266" s="150" t="str">
        <f>IF(AND(G266&gt;0, E266&gt;0), G266, IF(AND(E266&gt;0, F266&gt;0),(((INDEX('Leak Repair Summary'!$W$22:$AC$31,MATCH(F266,'Leak Repair Summary'!$V$22:$V$31)+1,MATCH(E266,'Leak Repair Summary'!$W$19:$AC$19)+1)-INDEX('Leak Repair Summary'!$W$22:$AC$31,MATCH(F266,'Leak Repair Summary'!$V$22:$V$31),MATCH(E266,'Leak Repair Summary'!$W$19:$AC$19)+1))/(INDEX('Leak Repair Summary'!$V$22:$V$31,MATCH(F266,'Leak Repair Summary'!$V$22:$V$31)+1,1)-INDEX('Leak Repair Summary'!$V$22:$V$31,MATCH(F266,'Leak Repair Summary'!$V$22:$V$31),1))*(F266-INDEX('Leak Repair Summary'!$V$22:$V$31,MATCH(F266,'Leak Repair Summary'!$V$22:$V$31),1))+INDEX('Leak Repair Summary'!$W$22:$AC$31,MATCH(F266,'Leak Repair Summary'!$V$22:$V$31),MATCH(E266,'Leak Repair Summary'!$W$19:$AC$19)+1))-((INDEX('Leak Repair Summary'!$W$22:$AC$31,MATCH(F266,'Leak Repair Summary'!$V$22:$V$31)+1,MATCH(E266,'Leak Repair Summary'!$W$19:$AC$19))-INDEX('Leak Repair Summary'!$W$22:$AC$31,MATCH(F266,'Leak Repair Summary'!$V$22:$V$31),MATCH(E266,'Leak Repair Summary'!$W$19:$AC$19)))/(INDEX('Leak Repair Summary'!$V$22:$V$31,MATCH(F266,'Leak Repair Summary'!$V$22:$V$31)+1,1)-INDEX('Leak Repair Summary'!$V$22:$V$31,MATCH(F266,'Leak Repair Summary'!$V$22:$V$31),1))*(F266-INDEX('Leak Repair Summary'!$V$22:$V$31,MATCH(F266,'Leak Repair Summary'!$V$22:$V$31),1))+INDEX('Leak Repair Summary'!$W$22:$AC$31,MATCH(F266,'Leak Repair Summary'!$V$22:$V$31),MATCH(E266,'Leak Repair Summary'!$W$19:$AC$19))))/(INDEX('Leak Repair Summary'!$W$19:$AC$19,1,MATCH(E266,'Leak Repair Summary'!$W$19:$AC$19)+1)-INDEX('Leak Repair Summary'!$W$19:$AC$19,1,MATCH(E266,'Leak Repair Summary'!$W$19:$AC$19)))*(E266-INDEX('Leak Repair Summary'!$W$19:$AC$19,1,MATCH(E266,'Leak Repair Summary'!$W$19:$AC$19)))+((INDEX('Leak Repair Summary'!$W$22:$AC$31,MATCH(F266,'Leak Repair Summary'!$V$22:$V$31)+1,MATCH(E266,'Leak Repair Summary'!$W$19:$AC$19))-INDEX('Leak Repair Summary'!$W$22:$AC$31,MATCH(F266,'Leak Repair Summary'!$V$22:$V$31),MATCH(E266,'Leak Repair Summary'!$W$19:$AC$19)))/(INDEX('Leak Repair Summary'!$V$22:$V$31,MATCH(F266,'Leak Repair Summary'!$V$22:$V$31)+1,1)-INDEX('Leak Repair Summary'!$V$22:$V$31,MATCH(F266,'Leak Repair Summary'!$V$22:$V$31),1))*(F266-INDEX('Leak Repair Summary'!$V$22:$V$31,MATCH(F266,'Leak Repair Summary'!$V$22:$V$31),1))+INDEX('Leak Repair Summary'!$W$22:$AC$31,MATCH(F266,'Leak Repair Summary'!$V$22:$V$31),MATCH(E266,'Leak Repair Summary'!$W$19:$AC$19)))," "))</f>
        <v xml:space="preserve"> </v>
      </c>
      <c r="I266" s="173"/>
      <c r="J266" s="174"/>
      <c r="K266" s="151" t="str">
        <f t="shared" si="8"/>
        <v/>
      </c>
      <c r="L266" s="180"/>
      <c r="M266" s="152" t="str">
        <f t="shared" si="9"/>
        <v/>
      </c>
      <c r="N266" s="142"/>
    </row>
    <row r="267" spans="1:14">
      <c r="A267" s="149">
        <v>265</v>
      </c>
      <c r="B267" s="166"/>
      <c r="C267" s="167"/>
      <c r="D267" s="167"/>
      <c r="E267" s="165"/>
      <c r="F267" s="165"/>
      <c r="G267" s="165"/>
      <c r="H267" s="150" t="str">
        <f>IF(AND(G267&gt;0, E267&gt;0), G267, IF(AND(E267&gt;0, F267&gt;0),(((INDEX('Leak Repair Summary'!$W$22:$AC$31,MATCH(F267,'Leak Repair Summary'!$V$22:$V$31)+1,MATCH(E267,'Leak Repair Summary'!$W$19:$AC$19)+1)-INDEX('Leak Repair Summary'!$W$22:$AC$31,MATCH(F267,'Leak Repair Summary'!$V$22:$V$31),MATCH(E267,'Leak Repair Summary'!$W$19:$AC$19)+1))/(INDEX('Leak Repair Summary'!$V$22:$V$31,MATCH(F267,'Leak Repair Summary'!$V$22:$V$31)+1,1)-INDEX('Leak Repair Summary'!$V$22:$V$31,MATCH(F267,'Leak Repair Summary'!$V$22:$V$31),1))*(F267-INDEX('Leak Repair Summary'!$V$22:$V$31,MATCH(F267,'Leak Repair Summary'!$V$22:$V$31),1))+INDEX('Leak Repair Summary'!$W$22:$AC$31,MATCH(F267,'Leak Repair Summary'!$V$22:$V$31),MATCH(E267,'Leak Repair Summary'!$W$19:$AC$19)+1))-((INDEX('Leak Repair Summary'!$W$22:$AC$31,MATCH(F267,'Leak Repair Summary'!$V$22:$V$31)+1,MATCH(E267,'Leak Repair Summary'!$W$19:$AC$19))-INDEX('Leak Repair Summary'!$W$22:$AC$31,MATCH(F267,'Leak Repair Summary'!$V$22:$V$31),MATCH(E267,'Leak Repair Summary'!$W$19:$AC$19)))/(INDEX('Leak Repair Summary'!$V$22:$V$31,MATCH(F267,'Leak Repair Summary'!$V$22:$V$31)+1,1)-INDEX('Leak Repair Summary'!$V$22:$V$31,MATCH(F267,'Leak Repair Summary'!$V$22:$V$31),1))*(F267-INDEX('Leak Repair Summary'!$V$22:$V$31,MATCH(F267,'Leak Repair Summary'!$V$22:$V$31),1))+INDEX('Leak Repair Summary'!$W$22:$AC$31,MATCH(F267,'Leak Repair Summary'!$V$22:$V$31),MATCH(E267,'Leak Repair Summary'!$W$19:$AC$19))))/(INDEX('Leak Repair Summary'!$W$19:$AC$19,1,MATCH(E267,'Leak Repair Summary'!$W$19:$AC$19)+1)-INDEX('Leak Repair Summary'!$W$19:$AC$19,1,MATCH(E267,'Leak Repair Summary'!$W$19:$AC$19)))*(E267-INDEX('Leak Repair Summary'!$W$19:$AC$19,1,MATCH(E267,'Leak Repair Summary'!$W$19:$AC$19)))+((INDEX('Leak Repair Summary'!$W$22:$AC$31,MATCH(F267,'Leak Repair Summary'!$V$22:$V$31)+1,MATCH(E267,'Leak Repair Summary'!$W$19:$AC$19))-INDEX('Leak Repair Summary'!$W$22:$AC$31,MATCH(F267,'Leak Repair Summary'!$V$22:$V$31),MATCH(E267,'Leak Repair Summary'!$W$19:$AC$19)))/(INDEX('Leak Repair Summary'!$V$22:$V$31,MATCH(F267,'Leak Repair Summary'!$V$22:$V$31)+1,1)-INDEX('Leak Repair Summary'!$V$22:$V$31,MATCH(F267,'Leak Repair Summary'!$V$22:$V$31),1))*(F267-INDEX('Leak Repair Summary'!$V$22:$V$31,MATCH(F267,'Leak Repair Summary'!$V$22:$V$31),1))+INDEX('Leak Repair Summary'!$W$22:$AC$31,MATCH(F267,'Leak Repair Summary'!$V$22:$V$31),MATCH(E267,'Leak Repair Summary'!$W$19:$AC$19)))," "))</f>
        <v xml:space="preserve"> </v>
      </c>
      <c r="I267" s="173"/>
      <c r="J267" s="174"/>
      <c r="K267" s="151" t="str">
        <f t="shared" si="8"/>
        <v/>
      </c>
      <c r="L267" s="180"/>
      <c r="M267" s="152" t="str">
        <f t="shared" si="9"/>
        <v/>
      </c>
      <c r="N267" s="142"/>
    </row>
    <row r="268" spans="1:14">
      <c r="A268" s="149">
        <v>266</v>
      </c>
      <c r="B268" s="166"/>
      <c r="C268" s="167"/>
      <c r="D268" s="167"/>
      <c r="E268" s="165"/>
      <c r="F268" s="165"/>
      <c r="G268" s="165"/>
      <c r="H268" s="150" t="str">
        <f>IF(AND(G268&gt;0, E268&gt;0), G268, IF(AND(E268&gt;0, F268&gt;0),(((INDEX('Leak Repair Summary'!$W$22:$AC$31,MATCH(F268,'Leak Repair Summary'!$V$22:$V$31)+1,MATCH(E268,'Leak Repair Summary'!$W$19:$AC$19)+1)-INDEX('Leak Repair Summary'!$W$22:$AC$31,MATCH(F268,'Leak Repair Summary'!$V$22:$V$31),MATCH(E268,'Leak Repair Summary'!$W$19:$AC$19)+1))/(INDEX('Leak Repair Summary'!$V$22:$V$31,MATCH(F268,'Leak Repair Summary'!$V$22:$V$31)+1,1)-INDEX('Leak Repair Summary'!$V$22:$V$31,MATCH(F268,'Leak Repair Summary'!$V$22:$V$31),1))*(F268-INDEX('Leak Repair Summary'!$V$22:$V$31,MATCH(F268,'Leak Repair Summary'!$V$22:$V$31),1))+INDEX('Leak Repair Summary'!$W$22:$AC$31,MATCH(F268,'Leak Repair Summary'!$V$22:$V$31),MATCH(E268,'Leak Repair Summary'!$W$19:$AC$19)+1))-((INDEX('Leak Repair Summary'!$W$22:$AC$31,MATCH(F268,'Leak Repair Summary'!$V$22:$V$31)+1,MATCH(E268,'Leak Repair Summary'!$W$19:$AC$19))-INDEX('Leak Repair Summary'!$W$22:$AC$31,MATCH(F268,'Leak Repair Summary'!$V$22:$V$31),MATCH(E268,'Leak Repair Summary'!$W$19:$AC$19)))/(INDEX('Leak Repair Summary'!$V$22:$V$31,MATCH(F268,'Leak Repair Summary'!$V$22:$V$31)+1,1)-INDEX('Leak Repair Summary'!$V$22:$V$31,MATCH(F268,'Leak Repair Summary'!$V$22:$V$31),1))*(F268-INDEX('Leak Repair Summary'!$V$22:$V$31,MATCH(F268,'Leak Repair Summary'!$V$22:$V$31),1))+INDEX('Leak Repair Summary'!$W$22:$AC$31,MATCH(F268,'Leak Repair Summary'!$V$22:$V$31),MATCH(E268,'Leak Repair Summary'!$W$19:$AC$19))))/(INDEX('Leak Repair Summary'!$W$19:$AC$19,1,MATCH(E268,'Leak Repair Summary'!$W$19:$AC$19)+1)-INDEX('Leak Repair Summary'!$W$19:$AC$19,1,MATCH(E268,'Leak Repair Summary'!$W$19:$AC$19)))*(E268-INDEX('Leak Repair Summary'!$W$19:$AC$19,1,MATCH(E268,'Leak Repair Summary'!$W$19:$AC$19)))+((INDEX('Leak Repair Summary'!$W$22:$AC$31,MATCH(F268,'Leak Repair Summary'!$V$22:$V$31)+1,MATCH(E268,'Leak Repair Summary'!$W$19:$AC$19))-INDEX('Leak Repair Summary'!$W$22:$AC$31,MATCH(F268,'Leak Repair Summary'!$V$22:$V$31),MATCH(E268,'Leak Repair Summary'!$W$19:$AC$19)))/(INDEX('Leak Repair Summary'!$V$22:$V$31,MATCH(F268,'Leak Repair Summary'!$V$22:$V$31)+1,1)-INDEX('Leak Repair Summary'!$V$22:$V$31,MATCH(F268,'Leak Repair Summary'!$V$22:$V$31),1))*(F268-INDEX('Leak Repair Summary'!$V$22:$V$31,MATCH(F268,'Leak Repair Summary'!$V$22:$V$31),1))+INDEX('Leak Repair Summary'!$W$22:$AC$31,MATCH(F268,'Leak Repair Summary'!$V$22:$V$31),MATCH(E268,'Leak Repair Summary'!$W$19:$AC$19)))," "))</f>
        <v xml:space="preserve"> </v>
      </c>
      <c r="I268" s="173"/>
      <c r="J268" s="174"/>
      <c r="K268" s="151" t="str">
        <f t="shared" si="8"/>
        <v/>
      </c>
      <c r="L268" s="180"/>
      <c r="M268" s="152" t="str">
        <f t="shared" si="9"/>
        <v/>
      </c>
      <c r="N268" s="142"/>
    </row>
    <row r="269" spans="1:14">
      <c r="A269" s="149">
        <v>267</v>
      </c>
      <c r="B269" s="166"/>
      <c r="C269" s="167"/>
      <c r="D269" s="167"/>
      <c r="E269" s="165"/>
      <c r="F269" s="165"/>
      <c r="G269" s="165"/>
      <c r="H269" s="150" t="str">
        <f>IF(AND(G269&gt;0, E269&gt;0), G269, IF(AND(E269&gt;0, F269&gt;0),(((INDEX('Leak Repair Summary'!$W$22:$AC$31,MATCH(F269,'Leak Repair Summary'!$V$22:$V$31)+1,MATCH(E269,'Leak Repair Summary'!$W$19:$AC$19)+1)-INDEX('Leak Repair Summary'!$W$22:$AC$31,MATCH(F269,'Leak Repair Summary'!$V$22:$V$31),MATCH(E269,'Leak Repair Summary'!$W$19:$AC$19)+1))/(INDEX('Leak Repair Summary'!$V$22:$V$31,MATCH(F269,'Leak Repair Summary'!$V$22:$V$31)+1,1)-INDEX('Leak Repair Summary'!$V$22:$V$31,MATCH(F269,'Leak Repair Summary'!$V$22:$V$31),1))*(F269-INDEX('Leak Repair Summary'!$V$22:$V$31,MATCH(F269,'Leak Repair Summary'!$V$22:$V$31),1))+INDEX('Leak Repair Summary'!$W$22:$AC$31,MATCH(F269,'Leak Repair Summary'!$V$22:$V$31),MATCH(E269,'Leak Repair Summary'!$W$19:$AC$19)+1))-((INDEX('Leak Repair Summary'!$W$22:$AC$31,MATCH(F269,'Leak Repair Summary'!$V$22:$V$31)+1,MATCH(E269,'Leak Repair Summary'!$W$19:$AC$19))-INDEX('Leak Repair Summary'!$W$22:$AC$31,MATCH(F269,'Leak Repair Summary'!$V$22:$V$31),MATCH(E269,'Leak Repair Summary'!$W$19:$AC$19)))/(INDEX('Leak Repair Summary'!$V$22:$V$31,MATCH(F269,'Leak Repair Summary'!$V$22:$V$31)+1,1)-INDEX('Leak Repair Summary'!$V$22:$V$31,MATCH(F269,'Leak Repair Summary'!$V$22:$V$31),1))*(F269-INDEX('Leak Repair Summary'!$V$22:$V$31,MATCH(F269,'Leak Repair Summary'!$V$22:$V$31),1))+INDEX('Leak Repair Summary'!$W$22:$AC$31,MATCH(F269,'Leak Repair Summary'!$V$22:$V$31),MATCH(E269,'Leak Repair Summary'!$W$19:$AC$19))))/(INDEX('Leak Repair Summary'!$W$19:$AC$19,1,MATCH(E269,'Leak Repair Summary'!$W$19:$AC$19)+1)-INDEX('Leak Repair Summary'!$W$19:$AC$19,1,MATCH(E269,'Leak Repair Summary'!$W$19:$AC$19)))*(E269-INDEX('Leak Repair Summary'!$W$19:$AC$19,1,MATCH(E269,'Leak Repair Summary'!$W$19:$AC$19)))+((INDEX('Leak Repair Summary'!$W$22:$AC$31,MATCH(F269,'Leak Repair Summary'!$V$22:$V$31)+1,MATCH(E269,'Leak Repair Summary'!$W$19:$AC$19))-INDEX('Leak Repair Summary'!$W$22:$AC$31,MATCH(F269,'Leak Repair Summary'!$V$22:$V$31),MATCH(E269,'Leak Repair Summary'!$W$19:$AC$19)))/(INDEX('Leak Repair Summary'!$V$22:$V$31,MATCH(F269,'Leak Repair Summary'!$V$22:$V$31)+1,1)-INDEX('Leak Repair Summary'!$V$22:$V$31,MATCH(F269,'Leak Repair Summary'!$V$22:$V$31),1))*(F269-INDEX('Leak Repair Summary'!$V$22:$V$31,MATCH(F269,'Leak Repair Summary'!$V$22:$V$31),1))+INDEX('Leak Repair Summary'!$W$22:$AC$31,MATCH(F269,'Leak Repair Summary'!$V$22:$V$31),MATCH(E269,'Leak Repair Summary'!$W$19:$AC$19)))," "))</f>
        <v xml:space="preserve"> </v>
      </c>
      <c r="I269" s="173"/>
      <c r="J269" s="174"/>
      <c r="K269" s="151" t="str">
        <f t="shared" si="8"/>
        <v/>
      </c>
      <c r="L269" s="180"/>
      <c r="M269" s="152" t="str">
        <f t="shared" si="9"/>
        <v/>
      </c>
      <c r="N269" s="142"/>
    </row>
    <row r="270" spans="1:14">
      <c r="A270" s="149">
        <v>268</v>
      </c>
      <c r="B270" s="166"/>
      <c r="C270" s="167"/>
      <c r="D270" s="167"/>
      <c r="E270" s="165"/>
      <c r="F270" s="165"/>
      <c r="G270" s="165"/>
      <c r="H270" s="150" t="str">
        <f>IF(AND(G270&gt;0, E270&gt;0), G270, IF(AND(E270&gt;0, F270&gt;0),(((INDEX('Leak Repair Summary'!$W$22:$AC$31,MATCH(F270,'Leak Repair Summary'!$V$22:$V$31)+1,MATCH(E270,'Leak Repair Summary'!$W$19:$AC$19)+1)-INDEX('Leak Repair Summary'!$W$22:$AC$31,MATCH(F270,'Leak Repair Summary'!$V$22:$V$31),MATCH(E270,'Leak Repair Summary'!$W$19:$AC$19)+1))/(INDEX('Leak Repair Summary'!$V$22:$V$31,MATCH(F270,'Leak Repair Summary'!$V$22:$V$31)+1,1)-INDEX('Leak Repair Summary'!$V$22:$V$31,MATCH(F270,'Leak Repair Summary'!$V$22:$V$31),1))*(F270-INDEX('Leak Repair Summary'!$V$22:$V$31,MATCH(F270,'Leak Repair Summary'!$V$22:$V$31),1))+INDEX('Leak Repair Summary'!$W$22:$AC$31,MATCH(F270,'Leak Repair Summary'!$V$22:$V$31),MATCH(E270,'Leak Repair Summary'!$W$19:$AC$19)+1))-((INDEX('Leak Repair Summary'!$W$22:$AC$31,MATCH(F270,'Leak Repair Summary'!$V$22:$V$31)+1,MATCH(E270,'Leak Repair Summary'!$W$19:$AC$19))-INDEX('Leak Repair Summary'!$W$22:$AC$31,MATCH(F270,'Leak Repair Summary'!$V$22:$V$31),MATCH(E270,'Leak Repair Summary'!$W$19:$AC$19)))/(INDEX('Leak Repair Summary'!$V$22:$V$31,MATCH(F270,'Leak Repair Summary'!$V$22:$V$31)+1,1)-INDEX('Leak Repair Summary'!$V$22:$V$31,MATCH(F270,'Leak Repair Summary'!$V$22:$V$31),1))*(F270-INDEX('Leak Repair Summary'!$V$22:$V$31,MATCH(F270,'Leak Repair Summary'!$V$22:$V$31),1))+INDEX('Leak Repair Summary'!$W$22:$AC$31,MATCH(F270,'Leak Repair Summary'!$V$22:$V$31),MATCH(E270,'Leak Repair Summary'!$W$19:$AC$19))))/(INDEX('Leak Repair Summary'!$W$19:$AC$19,1,MATCH(E270,'Leak Repair Summary'!$W$19:$AC$19)+1)-INDEX('Leak Repair Summary'!$W$19:$AC$19,1,MATCH(E270,'Leak Repair Summary'!$W$19:$AC$19)))*(E270-INDEX('Leak Repair Summary'!$W$19:$AC$19,1,MATCH(E270,'Leak Repair Summary'!$W$19:$AC$19)))+((INDEX('Leak Repair Summary'!$W$22:$AC$31,MATCH(F270,'Leak Repair Summary'!$V$22:$V$31)+1,MATCH(E270,'Leak Repair Summary'!$W$19:$AC$19))-INDEX('Leak Repair Summary'!$W$22:$AC$31,MATCH(F270,'Leak Repair Summary'!$V$22:$V$31),MATCH(E270,'Leak Repair Summary'!$W$19:$AC$19)))/(INDEX('Leak Repair Summary'!$V$22:$V$31,MATCH(F270,'Leak Repair Summary'!$V$22:$V$31)+1,1)-INDEX('Leak Repair Summary'!$V$22:$V$31,MATCH(F270,'Leak Repair Summary'!$V$22:$V$31),1))*(F270-INDEX('Leak Repair Summary'!$V$22:$V$31,MATCH(F270,'Leak Repair Summary'!$V$22:$V$31),1))+INDEX('Leak Repair Summary'!$W$22:$AC$31,MATCH(F270,'Leak Repair Summary'!$V$22:$V$31),MATCH(E270,'Leak Repair Summary'!$W$19:$AC$19)))," "))</f>
        <v xml:space="preserve"> </v>
      </c>
      <c r="I270" s="173"/>
      <c r="J270" s="174"/>
      <c r="K270" s="151" t="str">
        <f t="shared" si="8"/>
        <v/>
      </c>
      <c r="L270" s="180"/>
      <c r="M270" s="152" t="str">
        <f t="shared" si="9"/>
        <v/>
      </c>
      <c r="N270" s="142"/>
    </row>
    <row r="271" spans="1:14">
      <c r="A271" s="149">
        <v>269</v>
      </c>
      <c r="B271" s="166"/>
      <c r="C271" s="167"/>
      <c r="D271" s="167"/>
      <c r="E271" s="165"/>
      <c r="F271" s="165"/>
      <c r="G271" s="165"/>
      <c r="H271" s="150" t="str">
        <f>IF(AND(G271&gt;0, E271&gt;0), G271, IF(AND(E271&gt;0, F271&gt;0),(((INDEX('Leak Repair Summary'!$W$22:$AC$31,MATCH(F271,'Leak Repair Summary'!$V$22:$V$31)+1,MATCH(E271,'Leak Repair Summary'!$W$19:$AC$19)+1)-INDEX('Leak Repair Summary'!$W$22:$AC$31,MATCH(F271,'Leak Repair Summary'!$V$22:$V$31),MATCH(E271,'Leak Repair Summary'!$W$19:$AC$19)+1))/(INDEX('Leak Repair Summary'!$V$22:$V$31,MATCH(F271,'Leak Repair Summary'!$V$22:$V$31)+1,1)-INDEX('Leak Repair Summary'!$V$22:$V$31,MATCH(F271,'Leak Repair Summary'!$V$22:$V$31),1))*(F271-INDEX('Leak Repair Summary'!$V$22:$V$31,MATCH(F271,'Leak Repair Summary'!$V$22:$V$31),1))+INDEX('Leak Repair Summary'!$W$22:$AC$31,MATCH(F271,'Leak Repair Summary'!$V$22:$V$31),MATCH(E271,'Leak Repair Summary'!$W$19:$AC$19)+1))-((INDEX('Leak Repair Summary'!$W$22:$AC$31,MATCH(F271,'Leak Repair Summary'!$V$22:$V$31)+1,MATCH(E271,'Leak Repair Summary'!$W$19:$AC$19))-INDEX('Leak Repair Summary'!$W$22:$AC$31,MATCH(F271,'Leak Repair Summary'!$V$22:$V$31),MATCH(E271,'Leak Repair Summary'!$W$19:$AC$19)))/(INDEX('Leak Repair Summary'!$V$22:$V$31,MATCH(F271,'Leak Repair Summary'!$V$22:$V$31)+1,1)-INDEX('Leak Repair Summary'!$V$22:$V$31,MATCH(F271,'Leak Repair Summary'!$V$22:$V$31),1))*(F271-INDEX('Leak Repair Summary'!$V$22:$V$31,MATCH(F271,'Leak Repair Summary'!$V$22:$V$31),1))+INDEX('Leak Repair Summary'!$W$22:$AC$31,MATCH(F271,'Leak Repair Summary'!$V$22:$V$31),MATCH(E271,'Leak Repair Summary'!$W$19:$AC$19))))/(INDEX('Leak Repair Summary'!$W$19:$AC$19,1,MATCH(E271,'Leak Repair Summary'!$W$19:$AC$19)+1)-INDEX('Leak Repair Summary'!$W$19:$AC$19,1,MATCH(E271,'Leak Repair Summary'!$W$19:$AC$19)))*(E271-INDEX('Leak Repair Summary'!$W$19:$AC$19,1,MATCH(E271,'Leak Repair Summary'!$W$19:$AC$19)))+((INDEX('Leak Repair Summary'!$W$22:$AC$31,MATCH(F271,'Leak Repair Summary'!$V$22:$V$31)+1,MATCH(E271,'Leak Repair Summary'!$W$19:$AC$19))-INDEX('Leak Repair Summary'!$W$22:$AC$31,MATCH(F271,'Leak Repair Summary'!$V$22:$V$31),MATCH(E271,'Leak Repair Summary'!$W$19:$AC$19)))/(INDEX('Leak Repair Summary'!$V$22:$V$31,MATCH(F271,'Leak Repair Summary'!$V$22:$V$31)+1,1)-INDEX('Leak Repair Summary'!$V$22:$V$31,MATCH(F271,'Leak Repair Summary'!$V$22:$V$31),1))*(F271-INDEX('Leak Repair Summary'!$V$22:$V$31,MATCH(F271,'Leak Repair Summary'!$V$22:$V$31),1))+INDEX('Leak Repair Summary'!$W$22:$AC$31,MATCH(F271,'Leak Repair Summary'!$V$22:$V$31),MATCH(E271,'Leak Repair Summary'!$W$19:$AC$19)))," "))</f>
        <v xml:space="preserve"> </v>
      </c>
      <c r="I271" s="173"/>
      <c r="J271" s="174"/>
      <c r="K271" s="151" t="str">
        <f t="shared" si="8"/>
        <v/>
      </c>
      <c r="L271" s="180"/>
      <c r="M271" s="152" t="str">
        <f t="shared" si="9"/>
        <v/>
      </c>
      <c r="N271" s="142"/>
    </row>
    <row r="272" spans="1:14">
      <c r="A272" s="149">
        <v>270</v>
      </c>
      <c r="B272" s="166"/>
      <c r="C272" s="167"/>
      <c r="D272" s="167"/>
      <c r="E272" s="165"/>
      <c r="F272" s="165"/>
      <c r="G272" s="165"/>
      <c r="H272" s="150" t="str">
        <f>IF(AND(G272&gt;0, E272&gt;0), G272, IF(AND(E272&gt;0, F272&gt;0),(((INDEX('Leak Repair Summary'!$W$22:$AC$31,MATCH(F272,'Leak Repair Summary'!$V$22:$V$31)+1,MATCH(E272,'Leak Repair Summary'!$W$19:$AC$19)+1)-INDEX('Leak Repair Summary'!$W$22:$AC$31,MATCH(F272,'Leak Repair Summary'!$V$22:$V$31),MATCH(E272,'Leak Repair Summary'!$W$19:$AC$19)+1))/(INDEX('Leak Repair Summary'!$V$22:$V$31,MATCH(F272,'Leak Repair Summary'!$V$22:$V$31)+1,1)-INDEX('Leak Repair Summary'!$V$22:$V$31,MATCH(F272,'Leak Repair Summary'!$V$22:$V$31),1))*(F272-INDEX('Leak Repair Summary'!$V$22:$V$31,MATCH(F272,'Leak Repair Summary'!$V$22:$V$31),1))+INDEX('Leak Repair Summary'!$W$22:$AC$31,MATCH(F272,'Leak Repair Summary'!$V$22:$V$31),MATCH(E272,'Leak Repair Summary'!$W$19:$AC$19)+1))-((INDEX('Leak Repair Summary'!$W$22:$AC$31,MATCH(F272,'Leak Repair Summary'!$V$22:$V$31)+1,MATCH(E272,'Leak Repair Summary'!$W$19:$AC$19))-INDEX('Leak Repair Summary'!$W$22:$AC$31,MATCH(F272,'Leak Repair Summary'!$V$22:$V$31),MATCH(E272,'Leak Repair Summary'!$W$19:$AC$19)))/(INDEX('Leak Repair Summary'!$V$22:$V$31,MATCH(F272,'Leak Repair Summary'!$V$22:$V$31)+1,1)-INDEX('Leak Repair Summary'!$V$22:$V$31,MATCH(F272,'Leak Repair Summary'!$V$22:$V$31),1))*(F272-INDEX('Leak Repair Summary'!$V$22:$V$31,MATCH(F272,'Leak Repair Summary'!$V$22:$V$31),1))+INDEX('Leak Repair Summary'!$W$22:$AC$31,MATCH(F272,'Leak Repair Summary'!$V$22:$V$31),MATCH(E272,'Leak Repair Summary'!$W$19:$AC$19))))/(INDEX('Leak Repair Summary'!$W$19:$AC$19,1,MATCH(E272,'Leak Repair Summary'!$W$19:$AC$19)+1)-INDEX('Leak Repair Summary'!$W$19:$AC$19,1,MATCH(E272,'Leak Repair Summary'!$W$19:$AC$19)))*(E272-INDEX('Leak Repair Summary'!$W$19:$AC$19,1,MATCH(E272,'Leak Repair Summary'!$W$19:$AC$19)))+((INDEX('Leak Repair Summary'!$W$22:$AC$31,MATCH(F272,'Leak Repair Summary'!$V$22:$V$31)+1,MATCH(E272,'Leak Repair Summary'!$W$19:$AC$19))-INDEX('Leak Repair Summary'!$W$22:$AC$31,MATCH(F272,'Leak Repair Summary'!$V$22:$V$31),MATCH(E272,'Leak Repair Summary'!$W$19:$AC$19)))/(INDEX('Leak Repair Summary'!$V$22:$V$31,MATCH(F272,'Leak Repair Summary'!$V$22:$V$31)+1,1)-INDEX('Leak Repair Summary'!$V$22:$V$31,MATCH(F272,'Leak Repair Summary'!$V$22:$V$31),1))*(F272-INDEX('Leak Repair Summary'!$V$22:$V$31,MATCH(F272,'Leak Repair Summary'!$V$22:$V$31),1))+INDEX('Leak Repair Summary'!$W$22:$AC$31,MATCH(F272,'Leak Repair Summary'!$V$22:$V$31),MATCH(E272,'Leak Repair Summary'!$W$19:$AC$19)))," "))</f>
        <v xml:space="preserve"> </v>
      </c>
      <c r="I272" s="173"/>
      <c r="J272" s="174"/>
      <c r="K272" s="151" t="str">
        <f t="shared" si="8"/>
        <v/>
      </c>
      <c r="L272" s="180"/>
      <c r="M272" s="152" t="str">
        <f t="shared" si="9"/>
        <v/>
      </c>
      <c r="N272" s="142"/>
    </row>
    <row r="273" spans="1:14">
      <c r="A273" s="149">
        <v>271</v>
      </c>
      <c r="B273" s="166"/>
      <c r="C273" s="167"/>
      <c r="D273" s="167"/>
      <c r="E273" s="165"/>
      <c r="F273" s="165"/>
      <c r="G273" s="165"/>
      <c r="H273" s="150" t="str">
        <f>IF(AND(G273&gt;0, E273&gt;0), G273, IF(AND(E273&gt;0, F273&gt;0),(((INDEX('Leak Repair Summary'!$W$22:$AC$31,MATCH(F273,'Leak Repair Summary'!$V$22:$V$31)+1,MATCH(E273,'Leak Repair Summary'!$W$19:$AC$19)+1)-INDEX('Leak Repair Summary'!$W$22:$AC$31,MATCH(F273,'Leak Repair Summary'!$V$22:$V$31),MATCH(E273,'Leak Repair Summary'!$W$19:$AC$19)+1))/(INDEX('Leak Repair Summary'!$V$22:$V$31,MATCH(F273,'Leak Repair Summary'!$V$22:$V$31)+1,1)-INDEX('Leak Repair Summary'!$V$22:$V$31,MATCH(F273,'Leak Repair Summary'!$V$22:$V$31),1))*(F273-INDEX('Leak Repair Summary'!$V$22:$V$31,MATCH(F273,'Leak Repair Summary'!$V$22:$V$31),1))+INDEX('Leak Repair Summary'!$W$22:$AC$31,MATCH(F273,'Leak Repair Summary'!$V$22:$V$31),MATCH(E273,'Leak Repair Summary'!$W$19:$AC$19)+1))-((INDEX('Leak Repair Summary'!$W$22:$AC$31,MATCH(F273,'Leak Repair Summary'!$V$22:$V$31)+1,MATCH(E273,'Leak Repair Summary'!$W$19:$AC$19))-INDEX('Leak Repair Summary'!$W$22:$AC$31,MATCH(F273,'Leak Repair Summary'!$V$22:$V$31),MATCH(E273,'Leak Repair Summary'!$W$19:$AC$19)))/(INDEX('Leak Repair Summary'!$V$22:$V$31,MATCH(F273,'Leak Repair Summary'!$V$22:$V$31)+1,1)-INDEX('Leak Repair Summary'!$V$22:$V$31,MATCH(F273,'Leak Repair Summary'!$V$22:$V$31),1))*(F273-INDEX('Leak Repair Summary'!$V$22:$V$31,MATCH(F273,'Leak Repair Summary'!$V$22:$V$31),1))+INDEX('Leak Repair Summary'!$W$22:$AC$31,MATCH(F273,'Leak Repair Summary'!$V$22:$V$31),MATCH(E273,'Leak Repair Summary'!$W$19:$AC$19))))/(INDEX('Leak Repair Summary'!$W$19:$AC$19,1,MATCH(E273,'Leak Repair Summary'!$W$19:$AC$19)+1)-INDEX('Leak Repair Summary'!$W$19:$AC$19,1,MATCH(E273,'Leak Repair Summary'!$W$19:$AC$19)))*(E273-INDEX('Leak Repair Summary'!$W$19:$AC$19,1,MATCH(E273,'Leak Repair Summary'!$W$19:$AC$19)))+((INDEX('Leak Repair Summary'!$W$22:$AC$31,MATCH(F273,'Leak Repair Summary'!$V$22:$V$31)+1,MATCH(E273,'Leak Repair Summary'!$W$19:$AC$19))-INDEX('Leak Repair Summary'!$W$22:$AC$31,MATCH(F273,'Leak Repair Summary'!$V$22:$V$31),MATCH(E273,'Leak Repair Summary'!$W$19:$AC$19)))/(INDEX('Leak Repair Summary'!$V$22:$V$31,MATCH(F273,'Leak Repair Summary'!$V$22:$V$31)+1,1)-INDEX('Leak Repair Summary'!$V$22:$V$31,MATCH(F273,'Leak Repair Summary'!$V$22:$V$31),1))*(F273-INDEX('Leak Repair Summary'!$V$22:$V$31,MATCH(F273,'Leak Repair Summary'!$V$22:$V$31),1))+INDEX('Leak Repair Summary'!$W$22:$AC$31,MATCH(F273,'Leak Repair Summary'!$V$22:$V$31),MATCH(E273,'Leak Repair Summary'!$W$19:$AC$19)))," "))</f>
        <v xml:space="preserve"> </v>
      </c>
      <c r="I273" s="173"/>
      <c r="J273" s="174"/>
      <c r="K273" s="151" t="str">
        <f t="shared" si="8"/>
        <v/>
      </c>
      <c r="L273" s="180"/>
      <c r="M273" s="152" t="str">
        <f t="shared" si="9"/>
        <v/>
      </c>
      <c r="N273" s="142"/>
    </row>
    <row r="274" spans="1:14">
      <c r="A274" s="149">
        <v>272</v>
      </c>
      <c r="B274" s="166"/>
      <c r="C274" s="167"/>
      <c r="D274" s="167"/>
      <c r="E274" s="165"/>
      <c r="F274" s="165"/>
      <c r="G274" s="165"/>
      <c r="H274" s="150" t="str">
        <f>IF(AND(G274&gt;0, E274&gt;0), G274, IF(AND(E274&gt;0, F274&gt;0),(((INDEX('Leak Repair Summary'!$W$22:$AC$31,MATCH(F274,'Leak Repair Summary'!$V$22:$V$31)+1,MATCH(E274,'Leak Repair Summary'!$W$19:$AC$19)+1)-INDEX('Leak Repair Summary'!$W$22:$AC$31,MATCH(F274,'Leak Repair Summary'!$V$22:$V$31),MATCH(E274,'Leak Repair Summary'!$W$19:$AC$19)+1))/(INDEX('Leak Repair Summary'!$V$22:$V$31,MATCH(F274,'Leak Repair Summary'!$V$22:$V$31)+1,1)-INDEX('Leak Repair Summary'!$V$22:$V$31,MATCH(F274,'Leak Repair Summary'!$V$22:$V$31),1))*(F274-INDEX('Leak Repair Summary'!$V$22:$V$31,MATCH(F274,'Leak Repair Summary'!$V$22:$V$31),1))+INDEX('Leak Repair Summary'!$W$22:$AC$31,MATCH(F274,'Leak Repair Summary'!$V$22:$V$31),MATCH(E274,'Leak Repair Summary'!$W$19:$AC$19)+1))-((INDEX('Leak Repair Summary'!$W$22:$AC$31,MATCH(F274,'Leak Repair Summary'!$V$22:$V$31)+1,MATCH(E274,'Leak Repair Summary'!$W$19:$AC$19))-INDEX('Leak Repair Summary'!$W$22:$AC$31,MATCH(F274,'Leak Repair Summary'!$V$22:$V$31),MATCH(E274,'Leak Repair Summary'!$W$19:$AC$19)))/(INDEX('Leak Repair Summary'!$V$22:$V$31,MATCH(F274,'Leak Repair Summary'!$V$22:$V$31)+1,1)-INDEX('Leak Repair Summary'!$V$22:$V$31,MATCH(F274,'Leak Repair Summary'!$V$22:$V$31),1))*(F274-INDEX('Leak Repair Summary'!$V$22:$V$31,MATCH(F274,'Leak Repair Summary'!$V$22:$V$31),1))+INDEX('Leak Repair Summary'!$W$22:$AC$31,MATCH(F274,'Leak Repair Summary'!$V$22:$V$31),MATCH(E274,'Leak Repair Summary'!$W$19:$AC$19))))/(INDEX('Leak Repair Summary'!$W$19:$AC$19,1,MATCH(E274,'Leak Repair Summary'!$W$19:$AC$19)+1)-INDEX('Leak Repair Summary'!$W$19:$AC$19,1,MATCH(E274,'Leak Repair Summary'!$W$19:$AC$19)))*(E274-INDEX('Leak Repair Summary'!$W$19:$AC$19,1,MATCH(E274,'Leak Repair Summary'!$W$19:$AC$19)))+((INDEX('Leak Repair Summary'!$W$22:$AC$31,MATCH(F274,'Leak Repair Summary'!$V$22:$V$31)+1,MATCH(E274,'Leak Repair Summary'!$W$19:$AC$19))-INDEX('Leak Repair Summary'!$W$22:$AC$31,MATCH(F274,'Leak Repair Summary'!$V$22:$V$31),MATCH(E274,'Leak Repair Summary'!$W$19:$AC$19)))/(INDEX('Leak Repair Summary'!$V$22:$V$31,MATCH(F274,'Leak Repair Summary'!$V$22:$V$31)+1,1)-INDEX('Leak Repair Summary'!$V$22:$V$31,MATCH(F274,'Leak Repair Summary'!$V$22:$V$31),1))*(F274-INDEX('Leak Repair Summary'!$V$22:$V$31,MATCH(F274,'Leak Repair Summary'!$V$22:$V$31),1))+INDEX('Leak Repair Summary'!$W$22:$AC$31,MATCH(F274,'Leak Repair Summary'!$V$22:$V$31),MATCH(E274,'Leak Repair Summary'!$W$19:$AC$19)))," "))</f>
        <v xml:space="preserve"> </v>
      </c>
      <c r="I274" s="173"/>
      <c r="J274" s="174"/>
      <c r="K274" s="151" t="str">
        <f t="shared" si="8"/>
        <v/>
      </c>
      <c r="L274" s="180"/>
      <c r="M274" s="152" t="str">
        <f t="shared" si="9"/>
        <v/>
      </c>
      <c r="N274" s="142"/>
    </row>
    <row r="275" spans="1:14">
      <c r="A275" s="149">
        <v>273</v>
      </c>
      <c r="B275" s="166"/>
      <c r="C275" s="167"/>
      <c r="D275" s="167"/>
      <c r="E275" s="165"/>
      <c r="F275" s="165"/>
      <c r="G275" s="165"/>
      <c r="H275" s="150" t="str">
        <f>IF(AND(G275&gt;0, E275&gt;0), G275, IF(AND(E275&gt;0, F275&gt;0),(((INDEX('Leak Repair Summary'!$W$22:$AC$31,MATCH(F275,'Leak Repair Summary'!$V$22:$V$31)+1,MATCH(E275,'Leak Repair Summary'!$W$19:$AC$19)+1)-INDEX('Leak Repair Summary'!$W$22:$AC$31,MATCH(F275,'Leak Repair Summary'!$V$22:$V$31),MATCH(E275,'Leak Repair Summary'!$W$19:$AC$19)+1))/(INDEX('Leak Repair Summary'!$V$22:$V$31,MATCH(F275,'Leak Repair Summary'!$V$22:$V$31)+1,1)-INDEX('Leak Repair Summary'!$V$22:$V$31,MATCH(F275,'Leak Repair Summary'!$V$22:$V$31),1))*(F275-INDEX('Leak Repair Summary'!$V$22:$V$31,MATCH(F275,'Leak Repair Summary'!$V$22:$V$31),1))+INDEX('Leak Repair Summary'!$W$22:$AC$31,MATCH(F275,'Leak Repair Summary'!$V$22:$V$31),MATCH(E275,'Leak Repair Summary'!$W$19:$AC$19)+1))-((INDEX('Leak Repair Summary'!$W$22:$AC$31,MATCH(F275,'Leak Repair Summary'!$V$22:$V$31)+1,MATCH(E275,'Leak Repair Summary'!$W$19:$AC$19))-INDEX('Leak Repair Summary'!$W$22:$AC$31,MATCH(F275,'Leak Repair Summary'!$V$22:$V$31),MATCH(E275,'Leak Repair Summary'!$W$19:$AC$19)))/(INDEX('Leak Repair Summary'!$V$22:$V$31,MATCH(F275,'Leak Repair Summary'!$V$22:$V$31)+1,1)-INDEX('Leak Repair Summary'!$V$22:$V$31,MATCH(F275,'Leak Repair Summary'!$V$22:$V$31),1))*(F275-INDEX('Leak Repair Summary'!$V$22:$V$31,MATCH(F275,'Leak Repair Summary'!$V$22:$V$31),1))+INDEX('Leak Repair Summary'!$W$22:$AC$31,MATCH(F275,'Leak Repair Summary'!$V$22:$V$31),MATCH(E275,'Leak Repair Summary'!$W$19:$AC$19))))/(INDEX('Leak Repair Summary'!$W$19:$AC$19,1,MATCH(E275,'Leak Repair Summary'!$W$19:$AC$19)+1)-INDEX('Leak Repair Summary'!$W$19:$AC$19,1,MATCH(E275,'Leak Repair Summary'!$W$19:$AC$19)))*(E275-INDEX('Leak Repair Summary'!$W$19:$AC$19,1,MATCH(E275,'Leak Repair Summary'!$W$19:$AC$19)))+((INDEX('Leak Repair Summary'!$W$22:$AC$31,MATCH(F275,'Leak Repair Summary'!$V$22:$V$31)+1,MATCH(E275,'Leak Repair Summary'!$W$19:$AC$19))-INDEX('Leak Repair Summary'!$W$22:$AC$31,MATCH(F275,'Leak Repair Summary'!$V$22:$V$31),MATCH(E275,'Leak Repair Summary'!$W$19:$AC$19)))/(INDEX('Leak Repair Summary'!$V$22:$V$31,MATCH(F275,'Leak Repair Summary'!$V$22:$V$31)+1,1)-INDEX('Leak Repair Summary'!$V$22:$V$31,MATCH(F275,'Leak Repair Summary'!$V$22:$V$31),1))*(F275-INDEX('Leak Repair Summary'!$V$22:$V$31,MATCH(F275,'Leak Repair Summary'!$V$22:$V$31),1))+INDEX('Leak Repair Summary'!$W$22:$AC$31,MATCH(F275,'Leak Repair Summary'!$V$22:$V$31),MATCH(E275,'Leak Repair Summary'!$W$19:$AC$19)))," "))</f>
        <v xml:space="preserve"> </v>
      </c>
      <c r="I275" s="173"/>
      <c r="J275" s="174"/>
      <c r="K275" s="151" t="str">
        <f t="shared" si="8"/>
        <v/>
      </c>
      <c r="L275" s="180"/>
      <c r="M275" s="152" t="str">
        <f t="shared" si="9"/>
        <v/>
      </c>
      <c r="N275" s="142"/>
    </row>
    <row r="276" spans="1:14">
      <c r="A276" s="149">
        <v>274</v>
      </c>
      <c r="B276" s="166"/>
      <c r="C276" s="167"/>
      <c r="D276" s="167"/>
      <c r="E276" s="165"/>
      <c r="F276" s="165"/>
      <c r="G276" s="165"/>
      <c r="H276" s="150" t="str">
        <f>IF(AND(G276&gt;0, E276&gt;0), G276, IF(AND(E276&gt;0, F276&gt;0),(((INDEX('Leak Repair Summary'!$W$22:$AC$31,MATCH(F276,'Leak Repair Summary'!$V$22:$V$31)+1,MATCH(E276,'Leak Repair Summary'!$W$19:$AC$19)+1)-INDEX('Leak Repair Summary'!$W$22:$AC$31,MATCH(F276,'Leak Repair Summary'!$V$22:$V$31),MATCH(E276,'Leak Repair Summary'!$W$19:$AC$19)+1))/(INDEX('Leak Repair Summary'!$V$22:$V$31,MATCH(F276,'Leak Repair Summary'!$V$22:$V$31)+1,1)-INDEX('Leak Repair Summary'!$V$22:$V$31,MATCH(F276,'Leak Repair Summary'!$V$22:$V$31),1))*(F276-INDEX('Leak Repair Summary'!$V$22:$V$31,MATCH(F276,'Leak Repair Summary'!$V$22:$V$31),1))+INDEX('Leak Repair Summary'!$W$22:$AC$31,MATCH(F276,'Leak Repair Summary'!$V$22:$V$31),MATCH(E276,'Leak Repair Summary'!$W$19:$AC$19)+1))-((INDEX('Leak Repair Summary'!$W$22:$AC$31,MATCH(F276,'Leak Repair Summary'!$V$22:$V$31)+1,MATCH(E276,'Leak Repair Summary'!$W$19:$AC$19))-INDEX('Leak Repair Summary'!$W$22:$AC$31,MATCH(F276,'Leak Repair Summary'!$V$22:$V$31),MATCH(E276,'Leak Repair Summary'!$W$19:$AC$19)))/(INDEX('Leak Repair Summary'!$V$22:$V$31,MATCH(F276,'Leak Repair Summary'!$V$22:$V$31)+1,1)-INDEX('Leak Repair Summary'!$V$22:$V$31,MATCH(F276,'Leak Repair Summary'!$V$22:$V$31),1))*(F276-INDEX('Leak Repair Summary'!$V$22:$V$31,MATCH(F276,'Leak Repair Summary'!$V$22:$V$31),1))+INDEX('Leak Repair Summary'!$W$22:$AC$31,MATCH(F276,'Leak Repair Summary'!$V$22:$V$31),MATCH(E276,'Leak Repair Summary'!$W$19:$AC$19))))/(INDEX('Leak Repair Summary'!$W$19:$AC$19,1,MATCH(E276,'Leak Repair Summary'!$W$19:$AC$19)+1)-INDEX('Leak Repair Summary'!$W$19:$AC$19,1,MATCH(E276,'Leak Repair Summary'!$W$19:$AC$19)))*(E276-INDEX('Leak Repair Summary'!$W$19:$AC$19,1,MATCH(E276,'Leak Repair Summary'!$W$19:$AC$19)))+((INDEX('Leak Repair Summary'!$W$22:$AC$31,MATCH(F276,'Leak Repair Summary'!$V$22:$V$31)+1,MATCH(E276,'Leak Repair Summary'!$W$19:$AC$19))-INDEX('Leak Repair Summary'!$W$22:$AC$31,MATCH(F276,'Leak Repair Summary'!$V$22:$V$31),MATCH(E276,'Leak Repair Summary'!$W$19:$AC$19)))/(INDEX('Leak Repair Summary'!$V$22:$V$31,MATCH(F276,'Leak Repair Summary'!$V$22:$V$31)+1,1)-INDEX('Leak Repair Summary'!$V$22:$V$31,MATCH(F276,'Leak Repair Summary'!$V$22:$V$31),1))*(F276-INDEX('Leak Repair Summary'!$V$22:$V$31,MATCH(F276,'Leak Repair Summary'!$V$22:$V$31),1))+INDEX('Leak Repair Summary'!$W$22:$AC$31,MATCH(F276,'Leak Repair Summary'!$V$22:$V$31),MATCH(E276,'Leak Repair Summary'!$W$19:$AC$19)))," "))</f>
        <v xml:space="preserve"> </v>
      </c>
      <c r="I276" s="173"/>
      <c r="J276" s="174"/>
      <c r="K276" s="151" t="str">
        <f t="shared" si="8"/>
        <v/>
      </c>
      <c r="L276" s="180"/>
      <c r="M276" s="152" t="str">
        <f t="shared" si="9"/>
        <v/>
      </c>
      <c r="N276" s="142"/>
    </row>
    <row r="277" spans="1:14">
      <c r="A277" s="149">
        <v>275</v>
      </c>
      <c r="B277" s="166"/>
      <c r="C277" s="167"/>
      <c r="D277" s="167"/>
      <c r="E277" s="165"/>
      <c r="F277" s="165"/>
      <c r="G277" s="165"/>
      <c r="H277" s="150" t="str">
        <f>IF(AND(G277&gt;0, E277&gt;0), G277, IF(AND(E277&gt;0, F277&gt;0),(((INDEX('Leak Repair Summary'!$W$22:$AC$31,MATCH(F277,'Leak Repair Summary'!$V$22:$V$31)+1,MATCH(E277,'Leak Repair Summary'!$W$19:$AC$19)+1)-INDEX('Leak Repair Summary'!$W$22:$AC$31,MATCH(F277,'Leak Repair Summary'!$V$22:$V$31),MATCH(E277,'Leak Repair Summary'!$W$19:$AC$19)+1))/(INDEX('Leak Repair Summary'!$V$22:$V$31,MATCH(F277,'Leak Repair Summary'!$V$22:$V$31)+1,1)-INDEX('Leak Repair Summary'!$V$22:$V$31,MATCH(F277,'Leak Repair Summary'!$V$22:$V$31),1))*(F277-INDEX('Leak Repair Summary'!$V$22:$V$31,MATCH(F277,'Leak Repair Summary'!$V$22:$V$31),1))+INDEX('Leak Repair Summary'!$W$22:$AC$31,MATCH(F277,'Leak Repair Summary'!$V$22:$V$31),MATCH(E277,'Leak Repair Summary'!$W$19:$AC$19)+1))-((INDEX('Leak Repair Summary'!$W$22:$AC$31,MATCH(F277,'Leak Repair Summary'!$V$22:$V$31)+1,MATCH(E277,'Leak Repair Summary'!$W$19:$AC$19))-INDEX('Leak Repair Summary'!$W$22:$AC$31,MATCH(F277,'Leak Repair Summary'!$V$22:$V$31),MATCH(E277,'Leak Repair Summary'!$W$19:$AC$19)))/(INDEX('Leak Repair Summary'!$V$22:$V$31,MATCH(F277,'Leak Repair Summary'!$V$22:$V$31)+1,1)-INDEX('Leak Repair Summary'!$V$22:$V$31,MATCH(F277,'Leak Repair Summary'!$V$22:$V$31),1))*(F277-INDEX('Leak Repair Summary'!$V$22:$V$31,MATCH(F277,'Leak Repair Summary'!$V$22:$V$31),1))+INDEX('Leak Repair Summary'!$W$22:$AC$31,MATCH(F277,'Leak Repair Summary'!$V$22:$V$31),MATCH(E277,'Leak Repair Summary'!$W$19:$AC$19))))/(INDEX('Leak Repair Summary'!$W$19:$AC$19,1,MATCH(E277,'Leak Repair Summary'!$W$19:$AC$19)+1)-INDEX('Leak Repair Summary'!$W$19:$AC$19,1,MATCH(E277,'Leak Repair Summary'!$W$19:$AC$19)))*(E277-INDEX('Leak Repair Summary'!$W$19:$AC$19,1,MATCH(E277,'Leak Repair Summary'!$W$19:$AC$19)))+((INDEX('Leak Repair Summary'!$W$22:$AC$31,MATCH(F277,'Leak Repair Summary'!$V$22:$V$31)+1,MATCH(E277,'Leak Repair Summary'!$W$19:$AC$19))-INDEX('Leak Repair Summary'!$W$22:$AC$31,MATCH(F277,'Leak Repair Summary'!$V$22:$V$31),MATCH(E277,'Leak Repair Summary'!$W$19:$AC$19)))/(INDEX('Leak Repair Summary'!$V$22:$V$31,MATCH(F277,'Leak Repair Summary'!$V$22:$V$31)+1,1)-INDEX('Leak Repair Summary'!$V$22:$V$31,MATCH(F277,'Leak Repair Summary'!$V$22:$V$31),1))*(F277-INDEX('Leak Repair Summary'!$V$22:$V$31,MATCH(F277,'Leak Repair Summary'!$V$22:$V$31),1))+INDEX('Leak Repair Summary'!$W$22:$AC$31,MATCH(F277,'Leak Repair Summary'!$V$22:$V$31),MATCH(E277,'Leak Repair Summary'!$W$19:$AC$19)))," "))</f>
        <v xml:space="preserve"> </v>
      </c>
      <c r="I277" s="173"/>
      <c r="J277" s="174"/>
      <c r="K277" s="151" t="str">
        <f t="shared" si="8"/>
        <v/>
      </c>
      <c r="L277" s="180"/>
      <c r="M277" s="152" t="str">
        <f t="shared" si="9"/>
        <v/>
      </c>
      <c r="N277" s="142"/>
    </row>
    <row r="278" spans="1:14">
      <c r="A278" s="149">
        <v>276</v>
      </c>
      <c r="B278" s="166"/>
      <c r="C278" s="167"/>
      <c r="D278" s="167"/>
      <c r="E278" s="165"/>
      <c r="F278" s="165"/>
      <c r="G278" s="165"/>
      <c r="H278" s="150" t="str">
        <f>IF(AND(G278&gt;0, E278&gt;0), G278, IF(AND(E278&gt;0, F278&gt;0),(((INDEX('Leak Repair Summary'!$W$22:$AC$31,MATCH(F278,'Leak Repair Summary'!$V$22:$V$31)+1,MATCH(E278,'Leak Repair Summary'!$W$19:$AC$19)+1)-INDEX('Leak Repair Summary'!$W$22:$AC$31,MATCH(F278,'Leak Repair Summary'!$V$22:$V$31),MATCH(E278,'Leak Repair Summary'!$W$19:$AC$19)+1))/(INDEX('Leak Repair Summary'!$V$22:$V$31,MATCH(F278,'Leak Repair Summary'!$V$22:$V$31)+1,1)-INDEX('Leak Repair Summary'!$V$22:$V$31,MATCH(F278,'Leak Repair Summary'!$V$22:$V$31),1))*(F278-INDEX('Leak Repair Summary'!$V$22:$V$31,MATCH(F278,'Leak Repair Summary'!$V$22:$V$31),1))+INDEX('Leak Repair Summary'!$W$22:$AC$31,MATCH(F278,'Leak Repair Summary'!$V$22:$V$31),MATCH(E278,'Leak Repair Summary'!$W$19:$AC$19)+1))-((INDEX('Leak Repair Summary'!$W$22:$AC$31,MATCH(F278,'Leak Repair Summary'!$V$22:$V$31)+1,MATCH(E278,'Leak Repair Summary'!$W$19:$AC$19))-INDEX('Leak Repair Summary'!$W$22:$AC$31,MATCH(F278,'Leak Repair Summary'!$V$22:$V$31),MATCH(E278,'Leak Repair Summary'!$W$19:$AC$19)))/(INDEX('Leak Repair Summary'!$V$22:$V$31,MATCH(F278,'Leak Repair Summary'!$V$22:$V$31)+1,1)-INDEX('Leak Repair Summary'!$V$22:$V$31,MATCH(F278,'Leak Repair Summary'!$V$22:$V$31),1))*(F278-INDEX('Leak Repair Summary'!$V$22:$V$31,MATCH(F278,'Leak Repair Summary'!$V$22:$V$31),1))+INDEX('Leak Repair Summary'!$W$22:$AC$31,MATCH(F278,'Leak Repair Summary'!$V$22:$V$31),MATCH(E278,'Leak Repair Summary'!$W$19:$AC$19))))/(INDEX('Leak Repair Summary'!$W$19:$AC$19,1,MATCH(E278,'Leak Repair Summary'!$W$19:$AC$19)+1)-INDEX('Leak Repair Summary'!$W$19:$AC$19,1,MATCH(E278,'Leak Repair Summary'!$W$19:$AC$19)))*(E278-INDEX('Leak Repair Summary'!$W$19:$AC$19,1,MATCH(E278,'Leak Repair Summary'!$W$19:$AC$19)))+((INDEX('Leak Repair Summary'!$W$22:$AC$31,MATCH(F278,'Leak Repair Summary'!$V$22:$V$31)+1,MATCH(E278,'Leak Repair Summary'!$W$19:$AC$19))-INDEX('Leak Repair Summary'!$W$22:$AC$31,MATCH(F278,'Leak Repair Summary'!$V$22:$V$31),MATCH(E278,'Leak Repair Summary'!$W$19:$AC$19)))/(INDEX('Leak Repair Summary'!$V$22:$V$31,MATCH(F278,'Leak Repair Summary'!$V$22:$V$31)+1,1)-INDEX('Leak Repair Summary'!$V$22:$V$31,MATCH(F278,'Leak Repair Summary'!$V$22:$V$31),1))*(F278-INDEX('Leak Repair Summary'!$V$22:$V$31,MATCH(F278,'Leak Repair Summary'!$V$22:$V$31),1))+INDEX('Leak Repair Summary'!$W$22:$AC$31,MATCH(F278,'Leak Repair Summary'!$V$22:$V$31),MATCH(E278,'Leak Repair Summary'!$W$19:$AC$19)))," "))</f>
        <v xml:space="preserve"> </v>
      </c>
      <c r="I278" s="173"/>
      <c r="J278" s="174"/>
      <c r="K278" s="151" t="str">
        <f t="shared" si="8"/>
        <v/>
      </c>
      <c r="L278" s="180"/>
      <c r="M278" s="152" t="str">
        <f t="shared" si="9"/>
        <v/>
      </c>
      <c r="N278" s="142"/>
    </row>
    <row r="279" spans="1:14">
      <c r="A279" s="149">
        <v>277</v>
      </c>
      <c r="B279" s="166"/>
      <c r="C279" s="167"/>
      <c r="D279" s="167"/>
      <c r="E279" s="165"/>
      <c r="F279" s="165"/>
      <c r="G279" s="165"/>
      <c r="H279" s="150" t="str">
        <f>IF(AND(G279&gt;0, E279&gt;0), G279, IF(AND(E279&gt;0, F279&gt;0),(((INDEX('Leak Repair Summary'!$W$22:$AC$31,MATCH(F279,'Leak Repair Summary'!$V$22:$V$31)+1,MATCH(E279,'Leak Repair Summary'!$W$19:$AC$19)+1)-INDEX('Leak Repair Summary'!$W$22:$AC$31,MATCH(F279,'Leak Repair Summary'!$V$22:$V$31),MATCH(E279,'Leak Repair Summary'!$W$19:$AC$19)+1))/(INDEX('Leak Repair Summary'!$V$22:$V$31,MATCH(F279,'Leak Repair Summary'!$V$22:$V$31)+1,1)-INDEX('Leak Repair Summary'!$V$22:$V$31,MATCH(F279,'Leak Repair Summary'!$V$22:$V$31),1))*(F279-INDEX('Leak Repair Summary'!$V$22:$V$31,MATCH(F279,'Leak Repair Summary'!$V$22:$V$31),1))+INDEX('Leak Repair Summary'!$W$22:$AC$31,MATCH(F279,'Leak Repair Summary'!$V$22:$V$31),MATCH(E279,'Leak Repair Summary'!$W$19:$AC$19)+1))-((INDEX('Leak Repair Summary'!$W$22:$AC$31,MATCH(F279,'Leak Repair Summary'!$V$22:$V$31)+1,MATCH(E279,'Leak Repair Summary'!$W$19:$AC$19))-INDEX('Leak Repair Summary'!$W$22:$AC$31,MATCH(F279,'Leak Repair Summary'!$V$22:$V$31),MATCH(E279,'Leak Repair Summary'!$W$19:$AC$19)))/(INDEX('Leak Repair Summary'!$V$22:$V$31,MATCH(F279,'Leak Repair Summary'!$V$22:$V$31)+1,1)-INDEX('Leak Repair Summary'!$V$22:$V$31,MATCH(F279,'Leak Repair Summary'!$V$22:$V$31),1))*(F279-INDEX('Leak Repair Summary'!$V$22:$V$31,MATCH(F279,'Leak Repair Summary'!$V$22:$V$31),1))+INDEX('Leak Repair Summary'!$W$22:$AC$31,MATCH(F279,'Leak Repair Summary'!$V$22:$V$31),MATCH(E279,'Leak Repair Summary'!$W$19:$AC$19))))/(INDEX('Leak Repair Summary'!$W$19:$AC$19,1,MATCH(E279,'Leak Repair Summary'!$W$19:$AC$19)+1)-INDEX('Leak Repair Summary'!$W$19:$AC$19,1,MATCH(E279,'Leak Repair Summary'!$W$19:$AC$19)))*(E279-INDEX('Leak Repair Summary'!$W$19:$AC$19,1,MATCH(E279,'Leak Repair Summary'!$W$19:$AC$19)))+((INDEX('Leak Repair Summary'!$W$22:$AC$31,MATCH(F279,'Leak Repair Summary'!$V$22:$V$31)+1,MATCH(E279,'Leak Repair Summary'!$W$19:$AC$19))-INDEX('Leak Repair Summary'!$W$22:$AC$31,MATCH(F279,'Leak Repair Summary'!$V$22:$V$31),MATCH(E279,'Leak Repair Summary'!$W$19:$AC$19)))/(INDEX('Leak Repair Summary'!$V$22:$V$31,MATCH(F279,'Leak Repair Summary'!$V$22:$V$31)+1,1)-INDEX('Leak Repair Summary'!$V$22:$V$31,MATCH(F279,'Leak Repair Summary'!$V$22:$V$31),1))*(F279-INDEX('Leak Repair Summary'!$V$22:$V$31,MATCH(F279,'Leak Repair Summary'!$V$22:$V$31),1))+INDEX('Leak Repair Summary'!$W$22:$AC$31,MATCH(F279,'Leak Repair Summary'!$V$22:$V$31),MATCH(E279,'Leak Repair Summary'!$W$19:$AC$19)))," "))</f>
        <v xml:space="preserve"> </v>
      </c>
      <c r="I279" s="173"/>
      <c r="J279" s="174"/>
      <c r="K279" s="151" t="str">
        <f t="shared" si="8"/>
        <v/>
      </c>
      <c r="L279" s="180"/>
      <c r="M279" s="152" t="str">
        <f t="shared" si="9"/>
        <v/>
      </c>
      <c r="N279" s="142"/>
    </row>
    <row r="280" spans="1:14">
      <c r="A280" s="149">
        <v>278</v>
      </c>
      <c r="B280" s="166"/>
      <c r="C280" s="167"/>
      <c r="D280" s="167"/>
      <c r="E280" s="165"/>
      <c r="F280" s="165"/>
      <c r="G280" s="165"/>
      <c r="H280" s="150" t="str">
        <f>IF(AND(G280&gt;0, E280&gt;0), G280, IF(AND(E280&gt;0, F280&gt;0),(((INDEX('Leak Repair Summary'!$W$22:$AC$31,MATCH(F280,'Leak Repair Summary'!$V$22:$V$31)+1,MATCH(E280,'Leak Repair Summary'!$W$19:$AC$19)+1)-INDEX('Leak Repair Summary'!$W$22:$AC$31,MATCH(F280,'Leak Repair Summary'!$V$22:$V$31),MATCH(E280,'Leak Repair Summary'!$W$19:$AC$19)+1))/(INDEX('Leak Repair Summary'!$V$22:$V$31,MATCH(F280,'Leak Repair Summary'!$V$22:$V$31)+1,1)-INDEX('Leak Repair Summary'!$V$22:$V$31,MATCH(F280,'Leak Repair Summary'!$V$22:$V$31),1))*(F280-INDEX('Leak Repair Summary'!$V$22:$V$31,MATCH(F280,'Leak Repair Summary'!$V$22:$V$31),1))+INDEX('Leak Repair Summary'!$W$22:$AC$31,MATCH(F280,'Leak Repair Summary'!$V$22:$V$31),MATCH(E280,'Leak Repair Summary'!$W$19:$AC$19)+1))-((INDEX('Leak Repair Summary'!$W$22:$AC$31,MATCH(F280,'Leak Repair Summary'!$V$22:$V$31)+1,MATCH(E280,'Leak Repair Summary'!$W$19:$AC$19))-INDEX('Leak Repair Summary'!$W$22:$AC$31,MATCH(F280,'Leak Repair Summary'!$V$22:$V$31),MATCH(E280,'Leak Repair Summary'!$W$19:$AC$19)))/(INDEX('Leak Repair Summary'!$V$22:$V$31,MATCH(F280,'Leak Repair Summary'!$V$22:$V$31)+1,1)-INDEX('Leak Repair Summary'!$V$22:$V$31,MATCH(F280,'Leak Repair Summary'!$V$22:$V$31),1))*(F280-INDEX('Leak Repair Summary'!$V$22:$V$31,MATCH(F280,'Leak Repair Summary'!$V$22:$V$31),1))+INDEX('Leak Repair Summary'!$W$22:$AC$31,MATCH(F280,'Leak Repair Summary'!$V$22:$V$31),MATCH(E280,'Leak Repair Summary'!$W$19:$AC$19))))/(INDEX('Leak Repair Summary'!$W$19:$AC$19,1,MATCH(E280,'Leak Repair Summary'!$W$19:$AC$19)+1)-INDEX('Leak Repair Summary'!$W$19:$AC$19,1,MATCH(E280,'Leak Repair Summary'!$W$19:$AC$19)))*(E280-INDEX('Leak Repair Summary'!$W$19:$AC$19,1,MATCH(E280,'Leak Repair Summary'!$W$19:$AC$19)))+((INDEX('Leak Repair Summary'!$W$22:$AC$31,MATCH(F280,'Leak Repair Summary'!$V$22:$V$31)+1,MATCH(E280,'Leak Repair Summary'!$W$19:$AC$19))-INDEX('Leak Repair Summary'!$W$22:$AC$31,MATCH(F280,'Leak Repair Summary'!$V$22:$V$31),MATCH(E280,'Leak Repair Summary'!$W$19:$AC$19)))/(INDEX('Leak Repair Summary'!$V$22:$V$31,MATCH(F280,'Leak Repair Summary'!$V$22:$V$31)+1,1)-INDEX('Leak Repair Summary'!$V$22:$V$31,MATCH(F280,'Leak Repair Summary'!$V$22:$V$31),1))*(F280-INDEX('Leak Repair Summary'!$V$22:$V$31,MATCH(F280,'Leak Repair Summary'!$V$22:$V$31),1))+INDEX('Leak Repair Summary'!$W$22:$AC$31,MATCH(F280,'Leak Repair Summary'!$V$22:$V$31),MATCH(E280,'Leak Repair Summary'!$W$19:$AC$19)))," "))</f>
        <v xml:space="preserve"> </v>
      </c>
      <c r="I280" s="173"/>
      <c r="J280" s="174"/>
      <c r="K280" s="151" t="str">
        <f t="shared" si="8"/>
        <v/>
      </c>
      <c r="L280" s="180"/>
      <c r="M280" s="152" t="str">
        <f t="shared" si="9"/>
        <v/>
      </c>
      <c r="N280" s="142"/>
    </row>
    <row r="281" spans="1:14">
      <c r="A281" s="149">
        <v>279</v>
      </c>
      <c r="B281" s="166"/>
      <c r="C281" s="167"/>
      <c r="D281" s="167"/>
      <c r="E281" s="165"/>
      <c r="F281" s="165"/>
      <c r="G281" s="165"/>
      <c r="H281" s="150" t="str">
        <f>IF(AND(G281&gt;0, E281&gt;0), G281, IF(AND(E281&gt;0, F281&gt;0),(((INDEX('Leak Repair Summary'!$W$22:$AC$31,MATCH(F281,'Leak Repair Summary'!$V$22:$V$31)+1,MATCH(E281,'Leak Repair Summary'!$W$19:$AC$19)+1)-INDEX('Leak Repair Summary'!$W$22:$AC$31,MATCH(F281,'Leak Repair Summary'!$V$22:$V$31),MATCH(E281,'Leak Repair Summary'!$W$19:$AC$19)+1))/(INDEX('Leak Repair Summary'!$V$22:$V$31,MATCH(F281,'Leak Repair Summary'!$V$22:$V$31)+1,1)-INDEX('Leak Repair Summary'!$V$22:$V$31,MATCH(F281,'Leak Repair Summary'!$V$22:$V$31),1))*(F281-INDEX('Leak Repair Summary'!$V$22:$V$31,MATCH(F281,'Leak Repair Summary'!$V$22:$V$31),1))+INDEX('Leak Repair Summary'!$W$22:$AC$31,MATCH(F281,'Leak Repair Summary'!$V$22:$V$31),MATCH(E281,'Leak Repair Summary'!$W$19:$AC$19)+1))-((INDEX('Leak Repair Summary'!$W$22:$AC$31,MATCH(F281,'Leak Repair Summary'!$V$22:$V$31)+1,MATCH(E281,'Leak Repair Summary'!$W$19:$AC$19))-INDEX('Leak Repair Summary'!$W$22:$AC$31,MATCH(F281,'Leak Repair Summary'!$V$22:$V$31),MATCH(E281,'Leak Repair Summary'!$W$19:$AC$19)))/(INDEX('Leak Repair Summary'!$V$22:$V$31,MATCH(F281,'Leak Repair Summary'!$V$22:$V$31)+1,1)-INDEX('Leak Repair Summary'!$V$22:$V$31,MATCH(F281,'Leak Repair Summary'!$V$22:$V$31),1))*(F281-INDEX('Leak Repair Summary'!$V$22:$V$31,MATCH(F281,'Leak Repair Summary'!$V$22:$V$31),1))+INDEX('Leak Repair Summary'!$W$22:$AC$31,MATCH(F281,'Leak Repair Summary'!$V$22:$V$31),MATCH(E281,'Leak Repair Summary'!$W$19:$AC$19))))/(INDEX('Leak Repair Summary'!$W$19:$AC$19,1,MATCH(E281,'Leak Repair Summary'!$W$19:$AC$19)+1)-INDEX('Leak Repair Summary'!$W$19:$AC$19,1,MATCH(E281,'Leak Repair Summary'!$W$19:$AC$19)))*(E281-INDEX('Leak Repair Summary'!$W$19:$AC$19,1,MATCH(E281,'Leak Repair Summary'!$W$19:$AC$19)))+((INDEX('Leak Repair Summary'!$W$22:$AC$31,MATCH(F281,'Leak Repair Summary'!$V$22:$V$31)+1,MATCH(E281,'Leak Repair Summary'!$W$19:$AC$19))-INDEX('Leak Repair Summary'!$W$22:$AC$31,MATCH(F281,'Leak Repair Summary'!$V$22:$V$31),MATCH(E281,'Leak Repair Summary'!$W$19:$AC$19)))/(INDEX('Leak Repair Summary'!$V$22:$V$31,MATCH(F281,'Leak Repair Summary'!$V$22:$V$31)+1,1)-INDEX('Leak Repair Summary'!$V$22:$V$31,MATCH(F281,'Leak Repair Summary'!$V$22:$V$31),1))*(F281-INDEX('Leak Repair Summary'!$V$22:$V$31,MATCH(F281,'Leak Repair Summary'!$V$22:$V$31),1))+INDEX('Leak Repair Summary'!$W$22:$AC$31,MATCH(F281,'Leak Repair Summary'!$V$22:$V$31),MATCH(E281,'Leak Repair Summary'!$W$19:$AC$19)))," "))</f>
        <v xml:space="preserve"> </v>
      </c>
      <c r="I281" s="173"/>
      <c r="J281" s="174"/>
      <c r="K281" s="151" t="str">
        <f t="shared" si="8"/>
        <v/>
      </c>
      <c r="L281" s="180"/>
      <c r="M281" s="152" t="str">
        <f t="shared" si="9"/>
        <v/>
      </c>
      <c r="N281" s="142"/>
    </row>
    <row r="282" spans="1:14">
      <c r="A282" s="149">
        <v>280</v>
      </c>
      <c r="B282" s="166"/>
      <c r="C282" s="167"/>
      <c r="D282" s="167"/>
      <c r="E282" s="165"/>
      <c r="F282" s="165"/>
      <c r="G282" s="165"/>
      <c r="H282" s="150" t="str">
        <f>IF(AND(G282&gt;0, E282&gt;0), G282, IF(AND(E282&gt;0, F282&gt;0),(((INDEX('Leak Repair Summary'!$W$22:$AC$31,MATCH(F282,'Leak Repair Summary'!$V$22:$V$31)+1,MATCH(E282,'Leak Repair Summary'!$W$19:$AC$19)+1)-INDEX('Leak Repair Summary'!$W$22:$AC$31,MATCH(F282,'Leak Repair Summary'!$V$22:$V$31),MATCH(E282,'Leak Repair Summary'!$W$19:$AC$19)+1))/(INDEX('Leak Repair Summary'!$V$22:$V$31,MATCH(F282,'Leak Repair Summary'!$V$22:$V$31)+1,1)-INDEX('Leak Repair Summary'!$V$22:$V$31,MATCH(F282,'Leak Repair Summary'!$V$22:$V$31),1))*(F282-INDEX('Leak Repair Summary'!$V$22:$V$31,MATCH(F282,'Leak Repair Summary'!$V$22:$V$31),1))+INDEX('Leak Repair Summary'!$W$22:$AC$31,MATCH(F282,'Leak Repair Summary'!$V$22:$V$31),MATCH(E282,'Leak Repair Summary'!$W$19:$AC$19)+1))-((INDEX('Leak Repair Summary'!$W$22:$AC$31,MATCH(F282,'Leak Repair Summary'!$V$22:$V$31)+1,MATCH(E282,'Leak Repair Summary'!$W$19:$AC$19))-INDEX('Leak Repair Summary'!$W$22:$AC$31,MATCH(F282,'Leak Repair Summary'!$V$22:$V$31),MATCH(E282,'Leak Repair Summary'!$W$19:$AC$19)))/(INDEX('Leak Repair Summary'!$V$22:$V$31,MATCH(F282,'Leak Repair Summary'!$V$22:$V$31)+1,1)-INDEX('Leak Repair Summary'!$V$22:$V$31,MATCH(F282,'Leak Repair Summary'!$V$22:$V$31),1))*(F282-INDEX('Leak Repair Summary'!$V$22:$V$31,MATCH(F282,'Leak Repair Summary'!$V$22:$V$31),1))+INDEX('Leak Repair Summary'!$W$22:$AC$31,MATCH(F282,'Leak Repair Summary'!$V$22:$V$31),MATCH(E282,'Leak Repair Summary'!$W$19:$AC$19))))/(INDEX('Leak Repair Summary'!$W$19:$AC$19,1,MATCH(E282,'Leak Repair Summary'!$W$19:$AC$19)+1)-INDEX('Leak Repair Summary'!$W$19:$AC$19,1,MATCH(E282,'Leak Repair Summary'!$W$19:$AC$19)))*(E282-INDEX('Leak Repair Summary'!$W$19:$AC$19,1,MATCH(E282,'Leak Repair Summary'!$W$19:$AC$19)))+((INDEX('Leak Repair Summary'!$W$22:$AC$31,MATCH(F282,'Leak Repair Summary'!$V$22:$V$31)+1,MATCH(E282,'Leak Repair Summary'!$W$19:$AC$19))-INDEX('Leak Repair Summary'!$W$22:$AC$31,MATCH(F282,'Leak Repair Summary'!$V$22:$V$31),MATCH(E282,'Leak Repair Summary'!$W$19:$AC$19)))/(INDEX('Leak Repair Summary'!$V$22:$V$31,MATCH(F282,'Leak Repair Summary'!$V$22:$V$31)+1,1)-INDEX('Leak Repair Summary'!$V$22:$V$31,MATCH(F282,'Leak Repair Summary'!$V$22:$V$31),1))*(F282-INDEX('Leak Repair Summary'!$V$22:$V$31,MATCH(F282,'Leak Repair Summary'!$V$22:$V$31),1))+INDEX('Leak Repair Summary'!$W$22:$AC$31,MATCH(F282,'Leak Repair Summary'!$V$22:$V$31),MATCH(E282,'Leak Repair Summary'!$W$19:$AC$19)))," "))</f>
        <v xml:space="preserve"> </v>
      </c>
      <c r="I282" s="173"/>
      <c r="J282" s="174"/>
      <c r="K282" s="151" t="str">
        <f t="shared" si="8"/>
        <v/>
      </c>
      <c r="L282" s="180"/>
      <c r="M282" s="152" t="str">
        <f t="shared" si="9"/>
        <v/>
      </c>
      <c r="N282" s="142"/>
    </row>
    <row r="283" spans="1:14">
      <c r="A283" s="149">
        <v>281</v>
      </c>
      <c r="B283" s="166"/>
      <c r="C283" s="167"/>
      <c r="D283" s="167"/>
      <c r="E283" s="165"/>
      <c r="F283" s="165"/>
      <c r="G283" s="165"/>
      <c r="H283" s="150" t="str">
        <f>IF(AND(G283&gt;0, E283&gt;0), G283, IF(AND(E283&gt;0, F283&gt;0),(((INDEX('Leak Repair Summary'!$W$22:$AC$31,MATCH(F283,'Leak Repair Summary'!$V$22:$V$31)+1,MATCH(E283,'Leak Repair Summary'!$W$19:$AC$19)+1)-INDEX('Leak Repair Summary'!$W$22:$AC$31,MATCH(F283,'Leak Repair Summary'!$V$22:$V$31),MATCH(E283,'Leak Repair Summary'!$W$19:$AC$19)+1))/(INDEX('Leak Repair Summary'!$V$22:$V$31,MATCH(F283,'Leak Repair Summary'!$V$22:$V$31)+1,1)-INDEX('Leak Repair Summary'!$V$22:$V$31,MATCH(F283,'Leak Repair Summary'!$V$22:$V$31),1))*(F283-INDEX('Leak Repair Summary'!$V$22:$V$31,MATCH(F283,'Leak Repair Summary'!$V$22:$V$31),1))+INDEX('Leak Repair Summary'!$W$22:$AC$31,MATCH(F283,'Leak Repair Summary'!$V$22:$V$31),MATCH(E283,'Leak Repair Summary'!$W$19:$AC$19)+1))-((INDEX('Leak Repair Summary'!$W$22:$AC$31,MATCH(F283,'Leak Repair Summary'!$V$22:$V$31)+1,MATCH(E283,'Leak Repair Summary'!$W$19:$AC$19))-INDEX('Leak Repair Summary'!$W$22:$AC$31,MATCH(F283,'Leak Repair Summary'!$V$22:$V$31),MATCH(E283,'Leak Repair Summary'!$W$19:$AC$19)))/(INDEX('Leak Repair Summary'!$V$22:$V$31,MATCH(F283,'Leak Repair Summary'!$V$22:$V$31)+1,1)-INDEX('Leak Repair Summary'!$V$22:$V$31,MATCH(F283,'Leak Repair Summary'!$V$22:$V$31),1))*(F283-INDEX('Leak Repair Summary'!$V$22:$V$31,MATCH(F283,'Leak Repair Summary'!$V$22:$V$31),1))+INDEX('Leak Repair Summary'!$W$22:$AC$31,MATCH(F283,'Leak Repair Summary'!$V$22:$V$31),MATCH(E283,'Leak Repair Summary'!$W$19:$AC$19))))/(INDEX('Leak Repair Summary'!$W$19:$AC$19,1,MATCH(E283,'Leak Repair Summary'!$W$19:$AC$19)+1)-INDEX('Leak Repair Summary'!$W$19:$AC$19,1,MATCH(E283,'Leak Repair Summary'!$W$19:$AC$19)))*(E283-INDEX('Leak Repair Summary'!$W$19:$AC$19,1,MATCH(E283,'Leak Repair Summary'!$W$19:$AC$19)))+((INDEX('Leak Repair Summary'!$W$22:$AC$31,MATCH(F283,'Leak Repair Summary'!$V$22:$V$31)+1,MATCH(E283,'Leak Repair Summary'!$W$19:$AC$19))-INDEX('Leak Repair Summary'!$W$22:$AC$31,MATCH(F283,'Leak Repair Summary'!$V$22:$V$31),MATCH(E283,'Leak Repair Summary'!$W$19:$AC$19)))/(INDEX('Leak Repair Summary'!$V$22:$V$31,MATCH(F283,'Leak Repair Summary'!$V$22:$V$31)+1,1)-INDEX('Leak Repair Summary'!$V$22:$V$31,MATCH(F283,'Leak Repair Summary'!$V$22:$V$31),1))*(F283-INDEX('Leak Repair Summary'!$V$22:$V$31,MATCH(F283,'Leak Repair Summary'!$V$22:$V$31),1))+INDEX('Leak Repair Summary'!$W$22:$AC$31,MATCH(F283,'Leak Repair Summary'!$V$22:$V$31),MATCH(E283,'Leak Repair Summary'!$W$19:$AC$19)))," "))</f>
        <v xml:space="preserve"> </v>
      </c>
      <c r="I283" s="173"/>
      <c r="J283" s="174"/>
      <c r="K283" s="151" t="str">
        <f t="shared" si="8"/>
        <v/>
      </c>
      <c r="L283" s="180"/>
      <c r="M283" s="152" t="str">
        <f t="shared" si="9"/>
        <v/>
      </c>
      <c r="N283" s="142"/>
    </row>
    <row r="284" spans="1:14">
      <c r="A284" s="149">
        <v>282</v>
      </c>
      <c r="B284" s="166"/>
      <c r="C284" s="167"/>
      <c r="D284" s="167"/>
      <c r="E284" s="165"/>
      <c r="F284" s="165"/>
      <c r="G284" s="165"/>
      <c r="H284" s="150" t="str">
        <f>IF(AND(G284&gt;0, E284&gt;0), G284, IF(AND(E284&gt;0, F284&gt;0),(((INDEX('Leak Repair Summary'!$W$22:$AC$31,MATCH(F284,'Leak Repair Summary'!$V$22:$V$31)+1,MATCH(E284,'Leak Repair Summary'!$W$19:$AC$19)+1)-INDEX('Leak Repair Summary'!$W$22:$AC$31,MATCH(F284,'Leak Repair Summary'!$V$22:$V$31),MATCH(E284,'Leak Repair Summary'!$W$19:$AC$19)+1))/(INDEX('Leak Repair Summary'!$V$22:$V$31,MATCH(F284,'Leak Repair Summary'!$V$22:$V$31)+1,1)-INDEX('Leak Repair Summary'!$V$22:$V$31,MATCH(F284,'Leak Repair Summary'!$V$22:$V$31),1))*(F284-INDEX('Leak Repair Summary'!$V$22:$V$31,MATCH(F284,'Leak Repair Summary'!$V$22:$V$31),1))+INDEX('Leak Repair Summary'!$W$22:$AC$31,MATCH(F284,'Leak Repair Summary'!$V$22:$V$31),MATCH(E284,'Leak Repair Summary'!$W$19:$AC$19)+1))-((INDEX('Leak Repair Summary'!$W$22:$AC$31,MATCH(F284,'Leak Repair Summary'!$V$22:$V$31)+1,MATCH(E284,'Leak Repair Summary'!$W$19:$AC$19))-INDEX('Leak Repair Summary'!$W$22:$AC$31,MATCH(F284,'Leak Repair Summary'!$V$22:$V$31),MATCH(E284,'Leak Repair Summary'!$W$19:$AC$19)))/(INDEX('Leak Repair Summary'!$V$22:$V$31,MATCH(F284,'Leak Repair Summary'!$V$22:$V$31)+1,1)-INDEX('Leak Repair Summary'!$V$22:$V$31,MATCH(F284,'Leak Repair Summary'!$V$22:$V$31),1))*(F284-INDEX('Leak Repair Summary'!$V$22:$V$31,MATCH(F284,'Leak Repair Summary'!$V$22:$V$31),1))+INDEX('Leak Repair Summary'!$W$22:$AC$31,MATCH(F284,'Leak Repair Summary'!$V$22:$V$31),MATCH(E284,'Leak Repair Summary'!$W$19:$AC$19))))/(INDEX('Leak Repair Summary'!$W$19:$AC$19,1,MATCH(E284,'Leak Repair Summary'!$W$19:$AC$19)+1)-INDEX('Leak Repair Summary'!$W$19:$AC$19,1,MATCH(E284,'Leak Repair Summary'!$W$19:$AC$19)))*(E284-INDEX('Leak Repair Summary'!$W$19:$AC$19,1,MATCH(E284,'Leak Repair Summary'!$W$19:$AC$19)))+((INDEX('Leak Repair Summary'!$W$22:$AC$31,MATCH(F284,'Leak Repair Summary'!$V$22:$V$31)+1,MATCH(E284,'Leak Repair Summary'!$W$19:$AC$19))-INDEX('Leak Repair Summary'!$W$22:$AC$31,MATCH(F284,'Leak Repair Summary'!$V$22:$V$31),MATCH(E284,'Leak Repair Summary'!$W$19:$AC$19)))/(INDEX('Leak Repair Summary'!$V$22:$V$31,MATCH(F284,'Leak Repair Summary'!$V$22:$V$31)+1,1)-INDEX('Leak Repair Summary'!$V$22:$V$31,MATCH(F284,'Leak Repair Summary'!$V$22:$V$31),1))*(F284-INDEX('Leak Repair Summary'!$V$22:$V$31,MATCH(F284,'Leak Repair Summary'!$V$22:$V$31),1))+INDEX('Leak Repair Summary'!$W$22:$AC$31,MATCH(F284,'Leak Repair Summary'!$V$22:$V$31),MATCH(E284,'Leak Repair Summary'!$W$19:$AC$19)))," "))</f>
        <v xml:space="preserve"> </v>
      </c>
      <c r="I284" s="173"/>
      <c r="J284" s="174"/>
      <c r="K284" s="151" t="str">
        <f t="shared" si="8"/>
        <v/>
      </c>
      <c r="L284" s="180"/>
      <c r="M284" s="152" t="str">
        <f t="shared" si="9"/>
        <v/>
      </c>
      <c r="N284" s="142"/>
    </row>
    <row r="285" spans="1:14">
      <c r="A285" s="149">
        <v>283</v>
      </c>
      <c r="B285" s="166"/>
      <c r="C285" s="167"/>
      <c r="D285" s="167"/>
      <c r="E285" s="165"/>
      <c r="F285" s="165"/>
      <c r="G285" s="165"/>
      <c r="H285" s="150" t="str">
        <f>IF(AND(G285&gt;0, E285&gt;0), G285, IF(AND(E285&gt;0, F285&gt;0),(((INDEX('Leak Repair Summary'!$W$22:$AC$31,MATCH(F285,'Leak Repair Summary'!$V$22:$V$31)+1,MATCH(E285,'Leak Repair Summary'!$W$19:$AC$19)+1)-INDEX('Leak Repair Summary'!$W$22:$AC$31,MATCH(F285,'Leak Repair Summary'!$V$22:$V$31),MATCH(E285,'Leak Repair Summary'!$W$19:$AC$19)+1))/(INDEX('Leak Repair Summary'!$V$22:$V$31,MATCH(F285,'Leak Repair Summary'!$V$22:$V$31)+1,1)-INDEX('Leak Repair Summary'!$V$22:$V$31,MATCH(F285,'Leak Repair Summary'!$V$22:$V$31),1))*(F285-INDEX('Leak Repair Summary'!$V$22:$V$31,MATCH(F285,'Leak Repair Summary'!$V$22:$V$31),1))+INDEX('Leak Repair Summary'!$W$22:$AC$31,MATCH(F285,'Leak Repair Summary'!$V$22:$V$31),MATCH(E285,'Leak Repair Summary'!$W$19:$AC$19)+1))-((INDEX('Leak Repair Summary'!$W$22:$AC$31,MATCH(F285,'Leak Repair Summary'!$V$22:$V$31)+1,MATCH(E285,'Leak Repair Summary'!$W$19:$AC$19))-INDEX('Leak Repair Summary'!$W$22:$AC$31,MATCH(F285,'Leak Repair Summary'!$V$22:$V$31),MATCH(E285,'Leak Repair Summary'!$W$19:$AC$19)))/(INDEX('Leak Repair Summary'!$V$22:$V$31,MATCH(F285,'Leak Repair Summary'!$V$22:$V$31)+1,1)-INDEX('Leak Repair Summary'!$V$22:$V$31,MATCH(F285,'Leak Repair Summary'!$V$22:$V$31),1))*(F285-INDEX('Leak Repair Summary'!$V$22:$V$31,MATCH(F285,'Leak Repair Summary'!$V$22:$V$31),1))+INDEX('Leak Repair Summary'!$W$22:$AC$31,MATCH(F285,'Leak Repair Summary'!$V$22:$V$31),MATCH(E285,'Leak Repair Summary'!$W$19:$AC$19))))/(INDEX('Leak Repair Summary'!$W$19:$AC$19,1,MATCH(E285,'Leak Repair Summary'!$W$19:$AC$19)+1)-INDEX('Leak Repair Summary'!$W$19:$AC$19,1,MATCH(E285,'Leak Repair Summary'!$W$19:$AC$19)))*(E285-INDEX('Leak Repair Summary'!$W$19:$AC$19,1,MATCH(E285,'Leak Repair Summary'!$W$19:$AC$19)))+((INDEX('Leak Repair Summary'!$W$22:$AC$31,MATCH(F285,'Leak Repair Summary'!$V$22:$V$31)+1,MATCH(E285,'Leak Repair Summary'!$W$19:$AC$19))-INDEX('Leak Repair Summary'!$W$22:$AC$31,MATCH(F285,'Leak Repair Summary'!$V$22:$V$31),MATCH(E285,'Leak Repair Summary'!$W$19:$AC$19)))/(INDEX('Leak Repair Summary'!$V$22:$V$31,MATCH(F285,'Leak Repair Summary'!$V$22:$V$31)+1,1)-INDEX('Leak Repair Summary'!$V$22:$V$31,MATCH(F285,'Leak Repair Summary'!$V$22:$V$31),1))*(F285-INDEX('Leak Repair Summary'!$V$22:$V$31,MATCH(F285,'Leak Repair Summary'!$V$22:$V$31),1))+INDEX('Leak Repair Summary'!$W$22:$AC$31,MATCH(F285,'Leak Repair Summary'!$V$22:$V$31),MATCH(E285,'Leak Repair Summary'!$W$19:$AC$19)))," "))</f>
        <v xml:space="preserve"> </v>
      </c>
      <c r="I285" s="173"/>
      <c r="J285" s="174"/>
      <c r="K285" s="151" t="str">
        <f t="shared" si="8"/>
        <v/>
      </c>
      <c r="L285" s="180"/>
      <c r="M285" s="152" t="str">
        <f t="shared" si="9"/>
        <v/>
      </c>
      <c r="N285" s="142"/>
    </row>
    <row r="286" spans="1:14">
      <c r="A286" s="149">
        <v>284</v>
      </c>
      <c r="B286" s="166"/>
      <c r="C286" s="167"/>
      <c r="D286" s="167"/>
      <c r="E286" s="165"/>
      <c r="F286" s="165"/>
      <c r="G286" s="165"/>
      <c r="H286" s="150" t="str">
        <f>IF(AND(G286&gt;0, E286&gt;0), G286, IF(AND(E286&gt;0, F286&gt;0),(((INDEX('Leak Repair Summary'!$W$22:$AC$31,MATCH(F286,'Leak Repair Summary'!$V$22:$V$31)+1,MATCH(E286,'Leak Repair Summary'!$W$19:$AC$19)+1)-INDEX('Leak Repair Summary'!$W$22:$AC$31,MATCH(F286,'Leak Repair Summary'!$V$22:$V$31),MATCH(E286,'Leak Repair Summary'!$W$19:$AC$19)+1))/(INDEX('Leak Repair Summary'!$V$22:$V$31,MATCH(F286,'Leak Repair Summary'!$V$22:$V$31)+1,1)-INDEX('Leak Repair Summary'!$V$22:$V$31,MATCH(F286,'Leak Repair Summary'!$V$22:$V$31),1))*(F286-INDEX('Leak Repair Summary'!$V$22:$V$31,MATCH(F286,'Leak Repair Summary'!$V$22:$V$31),1))+INDEX('Leak Repair Summary'!$W$22:$AC$31,MATCH(F286,'Leak Repair Summary'!$V$22:$V$31),MATCH(E286,'Leak Repair Summary'!$W$19:$AC$19)+1))-((INDEX('Leak Repair Summary'!$W$22:$AC$31,MATCH(F286,'Leak Repair Summary'!$V$22:$V$31)+1,MATCH(E286,'Leak Repair Summary'!$W$19:$AC$19))-INDEX('Leak Repair Summary'!$W$22:$AC$31,MATCH(F286,'Leak Repair Summary'!$V$22:$V$31),MATCH(E286,'Leak Repair Summary'!$W$19:$AC$19)))/(INDEX('Leak Repair Summary'!$V$22:$V$31,MATCH(F286,'Leak Repair Summary'!$V$22:$V$31)+1,1)-INDEX('Leak Repair Summary'!$V$22:$V$31,MATCH(F286,'Leak Repair Summary'!$V$22:$V$31),1))*(F286-INDEX('Leak Repair Summary'!$V$22:$V$31,MATCH(F286,'Leak Repair Summary'!$V$22:$V$31),1))+INDEX('Leak Repair Summary'!$W$22:$AC$31,MATCH(F286,'Leak Repair Summary'!$V$22:$V$31),MATCH(E286,'Leak Repair Summary'!$W$19:$AC$19))))/(INDEX('Leak Repair Summary'!$W$19:$AC$19,1,MATCH(E286,'Leak Repair Summary'!$W$19:$AC$19)+1)-INDEX('Leak Repair Summary'!$W$19:$AC$19,1,MATCH(E286,'Leak Repair Summary'!$W$19:$AC$19)))*(E286-INDEX('Leak Repair Summary'!$W$19:$AC$19,1,MATCH(E286,'Leak Repair Summary'!$W$19:$AC$19)))+((INDEX('Leak Repair Summary'!$W$22:$AC$31,MATCH(F286,'Leak Repair Summary'!$V$22:$V$31)+1,MATCH(E286,'Leak Repair Summary'!$W$19:$AC$19))-INDEX('Leak Repair Summary'!$W$22:$AC$31,MATCH(F286,'Leak Repair Summary'!$V$22:$V$31),MATCH(E286,'Leak Repair Summary'!$W$19:$AC$19)))/(INDEX('Leak Repair Summary'!$V$22:$V$31,MATCH(F286,'Leak Repair Summary'!$V$22:$V$31)+1,1)-INDEX('Leak Repair Summary'!$V$22:$V$31,MATCH(F286,'Leak Repair Summary'!$V$22:$V$31),1))*(F286-INDEX('Leak Repair Summary'!$V$22:$V$31,MATCH(F286,'Leak Repair Summary'!$V$22:$V$31),1))+INDEX('Leak Repair Summary'!$W$22:$AC$31,MATCH(F286,'Leak Repair Summary'!$V$22:$V$31),MATCH(E286,'Leak Repair Summary'!$W$19:$AC$19)))," "))</f>
        <v xml:space="preserve"> </v>
      </c>
      <c r="I286" s="173"/>
      <c r="J286" s="174"/>
      <c r="K286" s="151" t="str">
        <f t="shared" si="8"/>
        <v/>
      </c>
      <c r="L286" s="180"/>
      <c r="M286" s="152" t="str">
        <f t="shared" si="9"/>
        <v/>
      </c>
      <c r="N286" s="142"/>
    </row>
    <row r="287" spans="1:14">
      <c r="A287" s="149">
        <v>285</v>
      </c>
      <c r="B287" s="166"/>
      <c r="C287" s="167"/>
      <c r="D287" s="167"/>
      <c r="E287" s="165"/>
      <c r="F287" s="165"/>
      <c r="G287" s="165"/>
      <c r="H287" s="150" t="str">
        <f>IF(AND(G287&gt;0, E287&gt;0), G287, IF(AND(E287&gt;0, F287&gt;0),(((INDEX('Leak Repair Summary'!$W$22:$AC$31,MATCH(F287,'Leak Repair Summary'!$V$22:$V$31)+1,MATCH(E287,'Leak Repair Summary'!$W$19:$AC$19)+1)-INDEX('Leak Repair Summary'!$W$22:$AC$31,MATCH(F287,'Leak Repair Summary'!$V$22:$V$31),MATCH(E287,'Leak Repair Summary'!$W$19:$AC$19)+1))/(INDEX('Leak Repair Summary'!$V$22:$V$31,MATCH(F287,'Leak Repair Summary'!$V$22:$V$31)+1,1)-INDEX('Leak Repair Summary'!$V$22:$V$31,MATCH(F287,'Leak Repair Summary'!$V$22:$V$31),1))*(F287-INDEX('Leak Repair Summary'!$V$22:$V$31,MATCH(F287,'Leak Repair Summary'!$V$22:$V$31),1))+INDEX('Leak Repair Summary'!$W$22:$AC$31,MATCH(F287,'Leak Repair Summary'!$V$22:$V$31),MATCH(E287,'Leak Repair Summary'!$W$19:$AC$19)+1))-((INDEX('Leak Repair Summary'!$W$22:$AC$31,MATCH(F287,'Leak Repair Summary'!$V$22:$V$31)+1,MATCH(E287,'Leak Repair Summary'!$W$19:$AC$19))-INDEX('Leak Repair Summary'!$W$22:$AC$31,MATCH(F287,'Leak Repair Summary'!$V$22:$V$31),MATCH(E287,'Leak Repair Summary'!$W$19:$AC$19)))/(INDEX('Leak Repair Summary'!$V$22:$V$31,MATCH(F287,'Leak Repair Summary'!$V$22:$V$31)+1,1)-INDEX('Leak Repair Summary'!$V$22:$V$31,MATCH(F287,'Leak Repair Summary'!$V$22:$V$31),1))*(F287-INDEX('Leak Repair Summary'!$V$22:$V$31,MATCH(F287,'Leak Repair Summary'!$V$22:$V$31),1))+INDEX('Leak Repair Summary'!$W$22:$AC$31,MATCH(F287,'Leak Repair Summary'!$V$22:$V$31),MATCH(E287,'Leak Repair Summary'!$W$19:$AC$19))))/(INDEX('Leak Repair Summary'!$W$19:$AC$19,1,MATCH(E287,'Leak Repair Summary'!$W$19:$AC$19)+1)-INDEX('Leak Repair Summary'!$W$19:$AC$19,1,MATCH(E287,'Leak Repair Summary'!$W$19:$AC$19)))*(E287-INDEX('Leak Repair Summary'!$W$19:$AC$19,1,MATCH(E287,'Leak Repair Summary'!$W$19:$AC$19)))+((INDEX('Leak Repair Summary'!$W$22:$AC$31,MATCH(F287,'Leak Repair Summary'!$V$22:$V$31)+1,MATCH(E287,'Leak Repair Summary'!$W$19:$AC$19))-INDEX('Leak Repair Summary'!$W$22:$AC$31,MATCH(F287,'Leak Repair Summary'!$V$22:$V$31),MATCH(E287,'Leak Repair Summary'!$W$19:$AC$19)))/(INDEX('Leak Repair Summary'!$V$22:$V$31,MATCH(F287,'Leak Repair Summary'!$V$22:$V$31)+1,1)-INDEX('Leak Repair Summary'!$V$22:$V$31,MATCH(F287,'Leak Repair Summary'!$V$22:$V$31),1))*(F287-INDEX('Leak Repair Summary'!$V$22:$V$31,MATCH(F287,'Leak Repair Summary'!$V$22:$V$31),1))+INDEX('Leak Repair Summary'!$W$22:$AC$31,MATCH(F287,'Leak Repair Summary'!$V$22:$V$31),MATCH(E287,'Leak Repair Summary'!$W$19:$AC$19)))," "))</f>
        <v xml:space="preserve"> </v>
      </c>
      <c r="I287" s="173"/>
      <c r="J287" s="174"/>
      <c r="K287" s="151" t="str">
        <f t="shared" si="8"/>
        <v/>
      </c>
      <c r="L287" s="180"/>
      <c r="M287" s="152" t="str">
        <f t="shared" si="9"/>
        <v/>
      </c>
      <c r="N287" s="142"/>
    </row>
    <row r="288" spans="1:14">
      <c r="A288" s="149">
        <v>286</v>
      </c>
      <c r="B288" s="166"/>
      <c r="C288" s="167"/>
      <c r="D288" s="167"/>
      <c r="E288" s="165"/>
      <c r="F288" s="165"/>
      <c r="G288" s="165"/>
      <c r="H288" s="150" t="str">
        <f>IF(AND(G288&gt;0, E288&gt;0), G288, IF(AND(E288&gt;0, F288&gt;0),(((INDEX('Leak Repair Summary'!$W$22:$AC$31,MATCH(F288,'Leak Repair Summary'!$V$22:$V$31)+1,MATCH(E288,'Leak Repair Summary'!$W$19:$AC$19)+1)-INDEX('Leak Repair Summary'!$W$22:$AC$31,MATCH(F288,'Leak Repair Summary'!$V$22:$V$31),MATCH(E288,'Leak Repair Summary'!$W$19:$AC$19)+1))/(INDEX('Leak Repair Summary'!$V$22:$V$31,MATCH(F288,'Leak Repair Summary'!$V$22:$V$31)+1,1)-INDEX('Leak Repair Summary'!$V$22:$V$31,MATCH(F288,'Leak Repair Summary'!$V$22:$V$31),1))*(F288-INDEX('Leak Repair Summary'!$V$22:$V$31,MATCH(F288,'Leak Repair Summary'!$V$22:$V$31),1))+INDEX('Leak Repair Summary'!$W$22:$AC$31,MATCH(F288,'Leak Repair Summary'!$V$22:$V$31),MATCH(E288,'Leak Repair Summary'!$W$19:$AC$19)+1))-((INDEX('Leak Repair Summary'!$W$22:$AC$31,MATCH(F288,'Leak Repair Summary'!$V$22:$V$31)+1,MATCH(E288,'Leak Repair Summary'!$W$19:$AC$19))-INDEX('Leak Repair Summary'!$W$22:$AC$31,MATCH(F288,'Leak Repair Summary'!$V$22:$V$31),MATCH(E288,'Leak Repair Summary'!$W$19:$AC$19)))/(INDEX('Leak Repair Summary'!$V$22:$V$31,MATCH(F288,'Leak Repair Summary'!$V$22:$V$31)+1,1)-INDEX('Leak Repair Summary'!$V$22:$V$31,MATCH(F288,'Leak Repair Summary'!$V$22:$V$31),1))*(F288-INDEX('Leak Repair Summary'!$V$22:$V$31,MATCH(F288,'Leak Repair Summary'!$V$22:$V$31),1))+INDEX('Leak Repair Summary'!$W$22:$AC$31,MATCH(F288,'Leak Repair Summary'!$V$22:$V$31),MATCH(E288,'Leak Repair Summary'!$W$19:$AC$19))))/(INDEX('Leak Repair Summary'!$W$19:$AC$19,1,MATCH(E288,'Leak Repair Summary'!$W$19:$AC$19)+1)-INDEX('Leak Repair Summary'!$W$19:$AC$19,1,MATCH(E288,'Leak Repair Summary'!$W$19:$AC$19)))*(E288-INDEX('Leak Repair Summary'!$W$19:$AC$19,1,MATCH(E288,'Leak Repair Summary'!$W$19:$AC$19)))+((INDEX('Leak Repair Summary'!$W$22:$AC$31,MATCH(F288,'Leak Repair Summary'!$V$22:$V$31)+1,MATCH(E288,'Leak Repair Summary'!$W$19:$AC$19))-INDEX('Leak Repair Summary'!$W$22:$AC$31,MATCH(F288,'Leak Repair Summary'!$V$22:$V$31),MATCH(E288,'Leak Repair Summary'!$W$19:$AC$19)))/(INDEX('Leak Repair Summary'!$V$22:$V$31,MATCH(F288,'Leak Repair Summary'!$V$22:$V$31)+1,1)-INDEX('Leak Repair Summary'!$V$22:$V$31,MATCH(F288,'Leak Repair Summary'!$V$22:$V$31),1))*(F288-INDEX('Leak Repair Summary'!$V$22:$V$31,MATCH(F288,'Leak Repair Summary'!$V$22:$V$31),1))+INDEX('Leak Repair Summary'!$W$22:$AC$31,MATCH(F288,'Leak Repair Summary'!$V$22:$V$31),MATCH(E288,'Leak Repair Summary'!$W$19:$AC$19)))," "))</f>
        <v xml:space="preserve"> </v>
      </c>
      <c r="I288" s="173"/>
      <c r="J288" s="174"/>
      <c r="K288" s="151" t="str">
        <f t="shared" si="8"/>
        <v/>
      </c>
      <c r="L288" s="180"/>
      <c r="M288" s="152" t="str">
        <f t="shared" si="9"/>
        <v/>
      </c>
      <c r="N288" s="142"/>
    </row>
    <row r="289" spans="1:14">
      <c r="A289" s="149">
        <v>287</v>
      </c>
      <c r="B289" s="166"/>
      <c r="C289" s="167"/>
      <c r="D289" s="167"/>
      <c r="E289" s="165"/>
      <c r="F289" s="165"/>
      <c r="G289" s="165"/>
      <c r="H289" s="150" t="str">
        <f>IF(AND(G289&gt;0, E289&gt;0), G289, IF(AND(E289&gt;0, F289&gt;0),(((INDEX('Leak Repair Summary'!$W$22:$AC$31,MATCH(F289,'Leak Repair Summary'!$V$22:$V$31)+1,MATCH(E289,'Leak Repair Summary'!$W$19:$AC$19)+1)-INDEX('Leak Repair Summary'!$W$22:$AC$31,MATCH(F289,'Leak Repair Summary'!$V$22:$V$31),MATCH(E289,'Leak Repair Summary'!$W$19:$AC$19)+1))/(INDEX('Leak Repair Summary'!$V$22:$V$31,MATCH(F289,'Leak Repair Summary'!$V$22:$V$31)+1,1)-INDEX('Leak Repair Summary'!$V$22:$V$31,MATCH(F289,'Leak Repair Summary'!$V$22:$V$31),1))*(F289-INDEX('Leak Repair Summary'!$V$22:$V$31,MATCH(F289,'Leak Repair Summary'!$V$22:$V$31),1))+INDEX('Leak Repair Summary'!$W$22:$AC$31,MATCH(F289,'Leak Repair Summary'!$V$22:$V$31),MATCH(E289,'Leak Repair Summary'!$W$19:$AC$19)+1))-((INDEX('Leak Repair Summary'!$W$22:$AC$31,MATCH(F289,'Leak Repair Summary'!$V$22:$V$31)+1,MATCH(E289,'Leak Repair Summary'!$W$19:$AC$19))-INDEX('Leak Repair Summary'!$W$22:$AC$31,MATCH(F289,'Leak Repair Summary'!$V$22:$V$31),MATCH(E289,'Leak Repair Summary'!$W$19:$AC$19)))/(INDEX('Leak Repair Summary'!$V$22:$V$31,MATCH(F289,'Leak Repair Summary'!$V$22:$V$31)+1,1)-INDEX('Leak Repair Summary'!$V$22:$V$31,MATCH(F289,'Leak Repair Summary'!$V$22:$V$31),1))*(F289-INDEX('Leak Repair Summary'!$V$22:$V$31,MATCH(F289,'Leak Repair Summary'!$V$22:$V$31),1))+INDEX('Leak Repair Summary'!$W$22:$AC$31,MATCH(F289,'Leak Repair Summary'!$V$22:$V$31),MATCH(E289,'Leak Repair Summary'!$W$19:$AC$19))))/(INDEX('Leak Repair Summary'!$W$19:$AC$19,1,MATCH(E289,'Leak Repair Summary'!$W$19:$AC$19)+1)-INDEX('Leak Repair Summary'!$W$19:$AC$19,1,MATCH(E289,'Leak Repair Summary'!$W$19:$AC$19)))*(E289-INDEX('Leak Repair Summary'!$W$19:$AC$19,1,MATCH(E289,'Leak Repair Summary'!$W$19:$AC$19)))+((INDEX('Leak Repair Summary'!$W$22:$AC$31,MATCH(F289,'Leak Repair Summary'!$V$22:$V$31)+1,MATCH(E289,'Leak Repair Summary'!$W$19:$AC$19))-INDEX('Leak Repair Summary'!$W$22:$AC$31,MATCH(F289,'Leak Repair Summary'!$V$22:$V$31),MATCH(E289,'Leak Repair Summary'!$W$19:$AC$19)))/(INDEX('Leak Repair Summary'!$V$22:$V$31,MATCH(F289,'Leak Repair Summary'!$V$22:$V$31)+1,1)-INDEX('Leak Repair Summary'!$V$22:$V$31,MATCH(F289,'Leak Repair Summary'!$V$22:$V$31),1))*(F289-INDEX('Leak Repair Summary'!$V$22:$V$31,MATCH(F289,'Leak Repair Summary'!$V$22:$V$31),1))+INDEX('Leak Repair Summary'!$W$22:$AC$31,MATCH(F289,'Leak Repair Summary'!$V$22:$V$31),MATCH(E289,'Leak Repair Summary'!$W$19:$AC$19)))," "))</f>
        <v xml:space="preserve"> </v>
      </c>
      <c r="I289" s="173"/>
      <c r="J289" s="174"/>
      <c r="K289" s="151" t="str">
        <f t="shared" si="8"/>
        <v/>
      </c>
      <c r="L289" s="180"/>
      <c r="M289" s="152" t="str">
        <f t="shared" si="9"/>
        <v/>
      </c>
      <c r="N289" s="142"/>
    </row>
    <row r="290" spans="1:14">
      <c r="A290" s="149">
        <v>288</v>
      </c>
      <c r="B290" s="166"/>
      <c r="C290" s="167"/>
      <c r="D290" s="167"/>
      <c r="E290" s="165"/>
      <c r="F290" s="165"/>
      <c r="G290" s="165"/>
      <c r="H290" s="150" t="str">
        <f>IF(AND(G290&gt;0, E290&gt;0), G290, IF(AND(E290&gt;0, F290&gt;0),(((INDEX('Leak Repair Summary'!$W$22:$AC$31,MATCH(F290,'Leak Repair Summary'!$V$22:$V$31)+1,MATCH(E290,'Leak Repair Summary'!$W$19:$AC$19)+1)-INDEX('Leak Repair Summary'!$W$22:$AC$31,MATCH(F290,'Leak Repair Summary'!$V$22:$V$31),MATCH(E290,'Leak Repair Summary'!$W$19:$AC$19)+1))/(INDEX('Leak Repair Summary'!$V$22:$V$31,MATCH(F290,'Leak Repair Summary'!$V$22:$V$31)+1,1)-INDEX('Leak Repair Summary'!$V$22:$V$31,MATCH(F290,'Leak Repair Summary'!$V$22:$V$31),1))*(F290-INDEX('Leak Repair Summary'!$V$22:$V$31,MATCH(F290,'Leak Repair Summary'!$V$22:$V$31),1))+INDEX('Leak Repair Summary'!$W$22:$AC$31,MATCH(F290,'Leak Repair Summary'!$V$22:$V$31),MATCH(E290,'Leak Repair Summary'!$W$19:$AC$19)+1))-((INDEX('Leak Repair Summary'!$W$22:$AC$31,MATCH(F290,'Leak Repair Summary'!$V$22:$V$31)+1,MATCH(E290,'Leak Repair Summary'!$W$19:$AC$19))-INDEX('Leak Repair Summary'!$W$22:$AC$31,MATCH(F290,'Leak Repair Summary'!$V$22:$V$31),MATCH(E290,'Leak Repair Summary'!$W$19:$AC$19)))/(INDEX('Leak Repair Summary'!$V$22:$V$31,MATCH(F290,'Leak Repair Summary'!$V$22:$V$31)+1,1)-INDEX('Leak Repair Summary'!$V$22:$V$31,MATCH(F290,'Leak Repair Summary'!$V$22:$V$31),1))*(F290-INDEX('Leak Repair Summary'!$V$22:$V$31,MATCH(F290,'Leak Repair Summary'!$V$22:$V$31),1))+INDEX('Leak Repair Summary'!$W$22:$AC$31,MATCH(F290,'Leak Repair Summary'!$V$22:$V$31),MATCH(E290,'Leak Repair Summary'!$W$19:$AC$19))))/(INDEX('Leak Repair Summary'!$W$19:$AC$19,1,MATCH(E290,'Leak Repair Summary'!$W$19:$AC$19)+1)-INDEX('Leak Repair Summary'!$W$19:$AC$19,1,MATCH(E290,'Leak Repair Summary'!$W$19:$AC$19)))*(E290-INDEX('Leak Repair Summary'!$W$19:$AC$19,1,MATCH(E290,'Leak Repair Summary'!$W$19:$AC$19)))+((INDEX('Leak Repair Summary'!$W$22:$AC$31,MATCH(F290,'Leak Repair Summary'!$V$22:$V$31)+1,MATCH(E290,'Leak Repair Summary'!$W$19:$AC$19))-INDEX('Leak Repair Summary'!$W$22:$AC$31,MATCH(F290,'Leak Repair Summary'!$V$22:$V$31),MATCH(E290,'Leak Repair Summary'!$W$19:$AC$19)))/(INDEX('Leak Repair Summary'!$V$22:$V$31,MATCH(F290,'Leak Repair Summary'!$V$22:$V$31)+1,1)-INDEX('Leak Repair Summary'!$V$22:$V$31,MATCH(F290,'Leak Repair Summary'!$V$22:$V$31),1))*(F290-INDEX('Leak Repair Summary'!$V$22:$V$31,MATCH(F290,'Leak Repair Summary'!$V$22:$V$31),1))+INDEX('Leak Repair Summary'!$W$22:$AC$31,MATCH(F290,'Leak Repair Summary'!$V$22:$V$31),MATCH(E290,'Leak Repair Summary'!$W$19:$AC$19)))," "))</f>
        <v xml:space="preserve"> </v>
      </c>
      <c r="I290" s="173"/>
      <c r="J290" s="174"/>
      <c r="K290" s="151" t="str">
        <f t="shared" si="8"/>
        <v/>
      </c>
      <c r="L290" s="180"/>
      <c r="M290" s="152" t="str">
        <f t="shared" si="9"/>
        <v/>
      </c>
      <c r="N290" s="142"/>
    </row>
    <row r="291" spans="1:14">
      <c r="A291" s="149">
        <v>289</v>
      </c>
      <c r="B291" s="166"/>
      <c r="C291" s="167"/>
      <c r="D291" s="167"/>
      <c r="E291" s="165"/>
      <c r="F291" s="165"/>
      <c r="G291" s="165"/>
      <c r="H291" s="150" t="str">
        <f>IF(AND(G291&gt;0, E291&gt;0), G291, IF(AND(E291&gt;0, F291&gt;0),(((INDEX('Leak Repair Summary'!$W$22:$AC$31,MATCH(F291,'Leak Repair Summary'!$V$22:$V$31)+1,MATCH(E291,'Leak Repair Summary'!$W$19:$AC$19)+1)-INDEX('Leak Repair Summary'!$W$22:$AC$31,MATCH(F291,'Leak Repair Summary'!$V$22:$V$31),MATCH(E291,'Leak Repair Summary'!$W$19:$AC$19)+1))/(INDEX('Leak Repair Summary'!$V$22:$V$31,MATCH(F291,'Leak Repair Summary'!$V$22:$V$31)+1,1)-INDEX('Leak Repair Summary'!$V$22:$V$31,MATCH(F291,'Leak Repair Summary'!$V$22:$V$31),1))*(F291-INDEX('Leak Repair Summary'!$V$22:$V$31,MATCH(F291,'Leak Repair Summary'!$V$22:$V$31),1))+INDEX('Leak Repair Summary'!$W$22:$AC$31,MATCH(F291,'Leak Repair Summary'!$V$22:$V$31),MATCH(E291,'Leak Repair Summary'!$W$19:$AC$19)+1))-((INDEX('Leak Repair Summary'!$W$22:$AC$31,MATCH(F291,'Leak Repair Summary'!$V$22:$V$31)+1,MATCH(E291,'Leak Repair Summary'!$W$19:$AC$19))-INDEX('Leak Repair Summary'!$W$22:$AC$31,MATCH(F291,'Leak Repair Summary'!$V$22:$V$31),MATCH(E291,'Leak Repair Summary'!$W$19:$AC$19)))/(INDEX('Leak Repair Summary'!$V$22:$V$31,MATCH(F291,'Leak Repair Summary'!$V$22:$V$31)+1,1)-INDEX('Leak Repair Summary'!$V$22:$V$31,MATCH(F291,'Leak Repair Summary'!$V$22:$V$31),1))*(F291-INDEX('Leak Repair Summary'!$V$22:$V$31,MATCH(F291,'Leak Repair Summary'!$V$22:$V$31),1))+INDEX('Leak Repair Summary'!$W$22:$AC$31,MATCH(F291,'Leak Repair Summary'!$V$22:$V$31),MATCH(E291,'Leak Repair Summary'!$W$19:$AC$19))))/(INDEX('Leak Repair Summary'!$W$19:$AC$19,1,MATCH(E291,'Leak Repair Summary'!$W$19:$AC$19)+1)-INDEX('Leak Repair Summary'!$W$19:$AC$19,1,MATCH(E291,'Leak Repair Summary'!$W$19:$AC$19)))*(E291-INDEX('Leak Repair Summary'!$W$19:$AC$19,1,MATCH(E291,'Leak Repair Summary'!$W$19:$AC$19)))+((INDEX('Leak Repair Summary'!$W$22:$AC$31,MATCH(F291,'Leak Repair Summary'!$V$22:$V$31)+1,MATCH(E291,'Leak Repair Summary'!$W$19:$AC$19))-INDEX('Leak Repair Summary'!$W$22:$AC$31,MATCH(F291,'Leak Repair Summary'!$V$22:$V$31),MATCH(E291,'Leak Repair Summary'!$W$19:$AC$19)))/(INDEX('Leak Repair Summary'!$V$22:$V$31,MATCH(F291,'Leak Repair Summary'!$V$22:$V$31)+1,1)-INDEX('Leak Repair Summary'!$V$22:$V$31,MATCH(F291,'Leak Repair Summary'!$V$22:$V$31),1))*(F291-INDEX('Leak Repair Summary'!$V$22:$V$31,MATCH(F291,'Leak Repair Summary'!$V$22:$V$31),1))+INDEX('Leak Repair Summary'!$W$22:$AC$31,MATCH(F291,'Leak Repair Summary'!$V$22:$V$31),MATCH(E291,'Leak Repair Summary'!$W$19:$AC$19)))," "))</f>
        <v xml:space="preserve"> </v>
      </c>
      <c r="I291" s="173"/>
      <c r="J291" s="174"/>
      <c r="K291" s="151" t="str">
        <f t="shared" si="8"/>
        <v/>
      </c>
      <c r="L291" s="180"/>
      <c r="M291" s="152" t="str">
        <f t="shared" si="9"/>
        <v/>
      </c>
      <c r="N291" s="142"/>
    </row>
    <row r="292" spans="1:14">
      <c r="A292" s="149">
        <v>290</v>
      </c>
      <c r="B292" s="166"/>
      <c r="C292" s="167"/>
      <c r="D292" s="167"/>
      <c r="E292" s="165"/>
      <c r="F292" s="165"/>
      <c r="G292" s="165"/>
      <c r="H292" s="150" t="str">
        <f>IF(AND(G292&gt;0, E292&gt;0), G292, IF(AND(E292&gt;0, F292&gt;0),(((INDEX('Leak Repair Summary'!$W$22:$AC$31,MATCH(F292,'Leak Repair Summary'!$V$22:$V$31)+1,MATCH(E292,'Leak Repair Summary'!$W$19:$AC$19)+1)-INDEX('Leak Repair Summary'!$W$22:$AC$31,MATCH(F292,'Leak Repair Summary'!$V$22:$V$31),MATCH(E292,'Leak Repair Summary'!$W$19:$AC$19)+1))/(INDEX('Leak Repair Summary'!$V$22:$V$31,MATCH(F292,'Leak Repair Summary'!$V$22:$V$31)+1,1)-INDEX('Leak Repair Summary'!$V$22:$V$31,MATCH(F292,'Leak Repair Summary'!$V$22:$V$31),1))*(F292-INDEX('Leak Repair Summary'!$V$22:$V$31,MATCH(F292,'Leak Repair Summary'!$V$22:$V$31),1))+INDEX('Leak Repair Summary'!$W$22:$AC$31,MATCH(F292,'Leak Repair Summary'!$V$22:$V$31),MATCH(E292,'Leak Repair Summary'!$W$19:$AC$19)+1))-((INDEX('Leak Repair Summary'!$W$22:$AC$31,MATCH(F292,'Leak Repair Summary'!$V$22:$V$31)+1,MATCH(E292,'Leak Repair Summary'!$W$19:$AC$19))-INDEX('Leak Repair Summary'!$W$22:$AC$31,MATCH(F292,'Leak Repair Summary'!$V$22:$V$31),MATCH(E292,'Leak Repair Summary'!$W$19:$AC$19)))/(INDEX('Leak Repair Summary'!$V$22:$V$31,MATCH(F292,'Leak Repair Summary'!$V$22:$V$31)+1,1)-INDEX('Leak Repair Summary'!$V$22:$V$31,MATCH(F292,'Leak Repair Summary'!$V$22:$V$31),1))*(F292-INDEX('Leak Repair Summary'!$V$22:$V$31,MATCH(F292,'Leak Repair Summary'!$V$22:$V$31),1))+INDEX('Leak Repair Summary'!$W$22:$AC$31,MATCH(F292,'Leak Repair Summary'!$V$22:$V$31),MATCH(E292,'Leak Repair Summary'!$W$19:$AC$19))))/(INDEX('Leak Repair Summary'!$W$19:$AC$19,1,MATCH(E292,'Leak Repair Summary'!$W$19:$AC$19)+1)-INDEX('Leak Repair Summary'!$W$19:$AC$19,1,MATCH(E292,'Leak Repair Summary'!$W$19:$AC$19)))*(E292-INDEX('Leak Repair Summary'!$W$19:$AC$19,1,MATCH(E292,'Leak Repair Summary'!$W$19:$AC$19)))+((INDEX('Leak Repair Summary'!$W$22:$AC$31,MATCH(F292,'Leak Repair Summary'!$V$22:$V$31)+1,MATCH(E292,'Leak Repair Summary'!$W$19:$AC$19))-INDEX('Leak Repair Summary'!$W$22:$AC$31,MATCH(F292,'Leak Repair Summary'!$V$22:$V$31),MATCH(E292,'Leak Repair Summary'!$W$19:$AC$19)))/(INDEX('Leak Repair Summary'!$V$22:$V$31,MATCH(F292,'Leak Repair Summary'!$V$22:$V$31)+1,1)-INDEX('Leak Repair Summary'!$V$22:$V$31,MATCH(F292,'Leak Repair Summary'!$V$22:$V$31),1))*(F292-INDEX('Leak Repair Summary'!$V$22:$V$31,MATCH(F292,'Leak Repair Summary'!$V$22:$V$31),1))+INDEX('Leak Repair Summary'!$W$22:$AC$31,MATCH(F292,'Leak Repair Summary'!$V$22:$V$31),MATCH(E292,'Leak Repair Summary'!$W$19:$AC$19)))," "))</f>
        <v xml:space="preserve"> </v>
      </c>
      <c r="I292" s="173"/>
      <c r="J292" s="174"/>
      <c r="K292" s="151" t="str">
        <f t="shared" si="8"/>
        <v/>
      </c>
      <c r="L292" s="180"/>
      <c r="M292" s="152" t="str">
        <f t="shared" si="9"/>
        <v/>
      </c>
      <c r="N292" s="142"/>
    </row>
    <row r="293" spans="1:14">
      <c r="A293" s="149">
        <v>291</v>
      </c>
      <c r="B293" s="166"/>
      <c r="C293" s="167"/>
      <c r="D293" s="167"/>
      <c r="E293" s="165"/>
      <c r="F293" s="165"/>
      <c r="G293" s="165"/>
      <c r="H293" s="150" t="str">
        <f>IF(AND(G293&gt;0, E293&gt;0), G293, IF(AND(E293&gt;0, F293&gt;0),(((INDEX('Leak Repair Summary'!$W$22:$AC$31,MATCH(F293,'Leak Repair Summary'!$V$22:$V$31)+1,MATCH(E293,'Leak Repair Summary'!$W$19:$AC$19)+1)-INDEX('Leak Repair Summary'!$W$22:$AC$31,MATCH(F293,'Leak Repair Summary'!$V$22:$V$31),MATCH(E293,'Leak Repair Summary'!$W$19:$AC$19)+1))/(INDEX('Leak Repair Summary'!$V$22:$V$31,MATCH(F293,'Leak Repair Summary'!$V$22:$V$31)+1,1)-INDEX('Leak Repair Summary'!$V$22:$V$31,MATCH(F293,'Leak Repair Summary'!$V$22:$V$31),1))*(F293-INDEX('Leak Repair Summary'!$V$22:$V$31,MATCH(F293,'Leak Repair Summary'!$V$22:$V$31),1))+INDEX('Leak Repair Summary'!$W$22:$AC$31,MATCH(F293,'Leak Repair Summary'!$V$22:$V$31),MATCH(E293,'Leak Repair Summary'!$W$19:$AC$19)+1))-((INDEX('Leak Repair Summary'!$W$22:$AC$31,MATCH(F293,'Leak Repair Summary'!$V$22:$V$31)+1,MATCH(E293,'Leak Repair Summary'!$W$19:$AC$19))-INDEX('Leak Repair Summary'!$W$22:$AC$31,MATCH(F293,'Leak Repair Summary'!$V$22:$V$31),MATCH(E293,'Leak Repair Summary'!$W$19:$AC$19)))/(INDEX('Leak Repair Summary'!$V$22:$V$31,MATCH(F293,'Leak Repair Summary'!$V$22:$V$31)+1,1)-INDEX('Leak Repair Summary'!$V$22:$V$31,MATCH(F293,'Leak Repair Summary'!$V$22:$V$31),1))*(F293-INDEX('Leak Repair Summary'!$V$22:$V$31,MATCH(F293,'Leak Repair Summary'!$V$22:$V$31),1))+INDEX('Leak Repair Summary'!$W$22:$AC$31,MATCH(F293,'Leak Repair Summary'!$V$22:$V$31),MATCH(E293,'Leak Repair Summary'!$W$19:$AC$19))))/(INDEX('Leak Repair Summary'!$W$19:$AC$19,1,MATCH(E293,'Leak Repair Summary'!$W$19:$AC$19)+1)-INDEX('Leak Repair Summary'!$W$19:$AC$19,1,MATCH(E293,'Leak Repair Summary'!$W$19:$AC$19)))*(E293-INDEX('Leak Repair Summary'!$W$19:$AC$19,1,MATCH(E293,'Leak Repair Summary'!$W$19:$AC$19)))+((INDEX('Leak Repair Summary'!$W$22:$AC$31,MATCH(F293,'Leak Repair Summary'!$V$22:$V$31)+1,MATCH(E293,'Leak Repair Summary'!$W$19:$AC$19))-INDEX('Leak Repair Summary'!$W$22:$AC$31,MATCH(F293,'Leak Repair Summary'!$V$22:$V$31),MATCH(E293,'Leak Repair Summary'!$W$19:$AC$19)))/(INDEX('Leak Repair Summary'!$V$22:$V$31,MATCH(F293,'Leak Repair Summary'!$V$22:$V$31)+1,1)-INDEX('Leak Repair Summary'!$V$22:$V$31,MATCH(F293,'Leak Repair Summary'!$V$22:$V$31),1))*(F293-INDEX('Leak Repair Summary'!$V$22:$V$31,MATCH(F293,'Leak Repair Summary'!$V$22:$V$31),1))+INDEX('Leak Repair Summary'!$W$22:$AC$31,MATCH(F293,'Leak Repair Summary'!$V$22:$V$31),MATCH(E293,'Leak Repair Summary'!$W$19:$AC$19)))," "))</f>
        <v xml:space="preserve"> </v>
      </c>
      <c r="I293" s="173"/>
      <c r="J293" s="174"/>
      <c r="K293" s="151" t="str">
        <f t="shared" si="8"/>
        <v/>
      </c>
      <c r="L293" s="180"/>
      <c r="M293" s="152" t="str">
        <f t="shared" si="9"/>
        <v/>
      </c>
      <c r="N293" s="142"/>
    </row>
    <row r="294" spans="1:14">
      <c r="A294" s="149">
        <v>292</v>
      </c>
      <c r="B294" s="166"/>
      <c r="C294" s="167"/>
      <c r="D294" s="167"/>
      <c r="E294" s="165"/>
      <c r="F294" s="165"/>
      <c r="G294" s="165"/>
      <c r="H294" s="150" t="str">
        <f>IF(AND(G294&gt;0, E294&gt;0), G294, IF(AND(E294&gt;0, F294&gt;0),(((INDEX('Leak Repair Summary'!$W$22:$AC$31,MATCH(F294,'Leak Repair Summary'!$V$22:$V$31)+1,MATCH(E294,'Leak Repair Summary'!$W$19:$AC$19)+1)-INDEX('Leak Repair Summary'!$W$22:$AC$31,MATCH(F294,'Leak Repair Summary'!$V$22:$V$31),MATCH(E294,'Leak Repair Summary'!$W$19:$AC$19)+1))/(INDEX('Leak Repair Summary'!$V$22:$V$31,MATCH(F294,'Leak Repair Summary'!$V$22:$V$31)+1,1)-INDEX('Leak Repair Summary'!$V$22:$V$31,MATCH(F294,'Leak Repair Summary'!$V$22:$V$31),1))*(F294-INDEX('Leak Repair Summary'!$V$22:$V$31,MATCH(F294,'Leak Repair Summary'!$V$22:$V$31),1))+INDEX('Leak Repair Summary'!$W$22:$AC$31,MATCH(F294,'Leak Repair Summary'!$V$22:$V$31),MATCH(E294,'Leak Repair Summary'!$W$19:$AC$19)+1))-((INDEX('Leak Repair Summary'!$W$22:$AC$31,MATCH(F294,'Leak Repair Summary'!$V$22:$V$31)+1,MATCH(E294,'Leak Repair Summary'!$W$19:$AC$19))-INDEX('Leak Repair Summary'!$W$22:$AC$31,MATCH(F294,'Leak Repair Summary'!$V$22:$V$31),MATCH(E294,'Leak Repair Summary'!$W$19:$AC$19)))/(INDEX('Leak Repair Summary'!$V$22:$V$31,MATCH(F294,'Leak Repair Summary'!$V$22:$V$31)+1,1)-INDEX('Leak Repair Summary'!$V$22:$V$31,MATCH(F294,'Leak Repair Summary'!$V$22:$V$31),1))*(F294-INDEX('Leak Repair Summary'!$V$22:$V$31,MATCH(F294,'Leak Repair Summary'!$V$22:$V$31),1))+INDEX('Leak Repair Summary'!$W$22:$AC$31,MATCH(F294,'Leak Repair Summary'!$V$22:$V$31),MATCH(E294,'Leak Repair Summary'!$W$19:$AC$19))))/(INDEX('Leak Repair Summary'!$W$19:$AC$19,1,MATCH(E294,'Leak Repair Summary'!$W$19:$AC$19)+1)-INDEX('Leak Repair Summary'!$W$19:$AC$19,1,MATCH(E294,'Leak Repair Summary'!$W$19:$AC$19)))*(E294-INDEX('Leak Repair Summary'!$W$19:$AC$19,1,MATCH(E294,'Leak Repair Summary'!$W$19:$AC$19)))+((INDEX('Leak Repair Summary'!$W$22:$AC$31,MATCH(F294,'Leak Repair Summary'!$V$22:$V$31)+1,MATCH(E294,'Leak Repair Summary'!$W$19:$AC$19))-INDEX('Leak Repair Summary'!$W$22:$AC$31,MATCH(F294,'Leak Repair Summary'!$V$22:$V$31),MATCH(E294,'Leak Repair Summary'!$W$19:$AC$19)))/(INDEX('Leak Repair Summary'!$V$22:$V$31,MATCH(F294,'Leak Repair Summary'!$V$22:$V$31)+1,1)-INDEX('Leak Repair Summary'!$V$22:$V$31,MATCH(F294,'Leak Repair Summary'!$V$22:$V$31),1))*(F294-INDEX('Leak Repair Summary'!$V$22:$V$31,MATCH(F294,'Leak Repair Summary'!$V$22:$V$31),1))+INDEX('Leak Repair Summary'!$W$22:$AC$31,MATCH(F294,'Leak Repair Summary'!$V$22:$V$31),MATCH(E294,'Leak Repair Summary'!$W$19:$AC$19)))," "))</f>
        <v xml:space="preserve"> </v>
      </c>
      <c r="I294" s="173"/>
      <c r="J294" s="174"/>
      <c r="K294" s="151" t="str">
        <f t="shared" si="8"/>
        <v/>
      </c>
      <c r="L294" s="180"/>
      <c r="M294" s="152" t="str">
        <f t="shared" si="9"/>
        <v/>
      </c>
      <c r="N294" s="142"/>
    </row>
    <row r="295" spans="1:14">
      <c r="A295" s="149">
        <v>293</v>
      </c>
      <c r="B295" s="166"/>
      <c r="C295" s="167"/>
      <c r="D295" s="167"/>
      <c r="E295" s="165"/>
      <c r="F295" s="165"/>
      <c r="G295" s="165"/>
      <c r="H295" s="150" t="str">
        <f>IF(AND(G295&gt;0, E295&gt;0), G295, IF(AND(E295&gt;0, F295&gt;0),(((INDEX('Leak Repair Summary'!$W$22:$AC$31,MATCH(F295,'Leak Repair Summary'!$V$22:$V$31)+1,MATCH(E295,'Leak Repair Summary'!$W$19:$AC$19)+1)-INDEX('Leak Repair Summary'!$W$22:$AC$31,MATCH(F295,'Leak Repair Summary'!$V$22:$V$31),MATCH(E295,'Leak Repair Summary'!$W$19:$AC$19)+1))/(INDEX('Leak Repair Summary'!$V$22:$V$31,MATCH(F295,'Leak Repair Summary'!$V$22:$V$31)+1,1)-INDEX('Leak Repair Summary'!$V$22:$V$31,MATCH(F295,'Leak Repair Summary'!$V$22:$V$31),1))*(F295-INDEX('Leak Repair Summary'!$V$22:$V$31,MATCH(F295,'Leak Repair Summary'!$V$22:$V$31),1))+INDEX('Leak Repair Summary'!$W$22:$AC$31,MATCH(F295,'Leak Repair Summary'!$V$22:$V$31),MATCH(E295,'Leak Repair Summary'!$W$19:$AC$19)+1))-((INDEX('Leak Repair Summary'!$W$22:$AC$31,MATCH(F295,'Leak Repair Summary'!$V$22:$V$31)+1,MATCH(E295,'Leak Repair Summary'!$W$19:$AC$19))-INDEX('Leak Repair Summary'!$W$22:$AC$31,MATCH(F295,'Leak Repair Summary'!$V$22:$V$31),MATCH(E295,'Leak Repair Summary'!$W$19:$AC$19)))/(INDEX('Leak Repair Summary'!$V$22:$V$31,MATCH(F295,'Leak Repair Summary'!$V$22:$V$31)+1,1)-INDEX('Leak Repair Summary'!$V$22:$V$31,MATCH(F295,'Leak Repair Summary'!$V$22:$V$31),1))*(F295-INDEX('Leak Repair Summary'!$V$22:$V$31,MATCH(F295,'Leak Repair Summary'!$V$22:$V$31),1))+INDEX('Leak Repair Summary'!$W$22:$AC$31,MATCH(F295,'Leak Repair Summary'!$V$22:$V$31),MATCH(E295,'Leak Repair Summary'!$W$19:$AC$19))))/(INDEX('Leak Repair Summary'!$W$19:$AC$19,1,MATCH(E295,'Leak Repair Summary'!$W$19:$AC$19)+1)-INDEX('Leak Repair Summary'!$W$19:$AC$19,1,MATCH(E295,'Leak Repair Summary'!$W$19:$AC$19)))*(E295-INDEX('Leak Repair Summary'!$W$19:$AC$19,1,MATCH(E295,'Leak Repair Summary'!$W$19:$AC$19)))+((INDEX('Leak Repair Summary'!$W$22:$AC$31,MATCH(F295,'Leak Repair Summary'!$V$22:$V$31)+1,MATCH(E295,'Leak Repair Summary'!$W$19:$AC$19))-INDEX('Leak Repair Summary'!$W$22:$AC$31,MATCH(F295,'Leak Repair Summary'!$V$22:$V$31),MATCH(E295,'Leak Repair Summary'!$W$19:$AC$19)))/(INDEX('Leak Repair Summary'!$V$22:$V$31,MATCH(F295,'Leak Repair Summary'!$V$22:$V$31)+1,1)-INDEX('Leak Repair Summary'!$V$22:$V$31,MATCH(F295,'Leak Repair Summary'!$V$22:$V$31),1))*(F295-INDEX('Leak Repair Summary'!$V$22:$V$31,MATCH(F295,'Leak Repair Summary'!$V$22:$V$31),1))+INDEX('Leak Repair Summary'!$W$22:$AC$31,MATCH(F295,'Leak Repair Summary'!$V$22:$V$31),MATCH(E295,'Leak Repair Summary'!$W$19:$AC$19)))," "))</f>
        <v xml:space="preserve"> </v>
      </c>
      <c r="I295" s="173"/>
      <c r="J295" s="174"/>
      <c r="K295" s="151" t="str">
        <f t="shared" si="8"/>
        <v/>
      </c>
      <c r="L295" s="180"/>
      <c r="M295" s="152" t="str">
        <f t="shared" si="9"/>
        <v/>
      </c>
      <c r="N295" s="142"/>
    </row>
    <row r="296" spans="1:14">
      <c r="A296" s="149">
        <v>294</v>
      </c>
      <c r="B296" s="166"/>
      <c r="C296" s="167"/>
      <c r="D296" s="167"/>
      <c r="E296" s="165"/>
      <c r="F296" s="165"/>
      <c r="G296" s="165"/>
      <c r="H296" s="150" t="str">
        <f>IF(AND(G296&gt;0, E296&gt;0), G296, IF(AND(E296&gt;0, F296&gt;0),(((INDEX('Leak Repair Summary'!$W$22:$AC$31,MATCH(F296,'Leak Repair Summary'!$V$22:$V$31)+1,MATCH(E296,'Leak Repair Summary'!$W$19:$AC$19)+1)-INDEX('Leak Repair Summary'!$W$22:$AC$31,MATCH(F296,'Leak Repair Summary'!$V$22:$V$31),MATCH(E296,'Leak Repair Summary'!$W$19:$AC$19)+1))/(INDEX('Leak Repair Summary'!$V$22:$V$31,MATCH(F296,'Leak Repair Summary'!$V$22:$V$31)+1,1)-INDEX('Leak Repair Summary'!$V$22:$V$31,MATCH(F296,'Leak Repair Summary'!$V$22:$V$31),1))*(F296-INDEX('Leak Repair Summary'!$V$22:$V$31,MATCH(F296,'Leak Repair Summary'!$V$22:$V$31),1))+INDEX('Leak Repair Summary'!$W$22:$AC$31,MATCH(F296,'Leak Repair Summary'!$V$22:$V$31),MATCH(E296,'Leak Repair Summary'!$W$19:$AC$19)+1))-((INDEX('Leak Repair Summary'!$W$22:$AC$31,MATCH(F296,'Leak Repair Summary'!$V$22:$V$31)+1,MATCH(E296,'Leak Repair Summary'!$W$19:$AC$19))-INDEX('Leak Repair Summary'!$W$22:$AC$31,MATCH(F296,'Leak Repair Summary'!$V$22:$V$31),MATCH(E296,'Leak Repair Summary'!$W$19:$AC$19)))/(INDEX('Leak Repair Summary'!$V$22:$V$31,MATCH(F296,'Leak Repair Summary'!$V$22:$V$31)+1,1)-INDEX('Leak Repair Summary'!$V$22:$V$31,MATCH(F296,'Leak Repair Summary'!$V$22:$V$31),1))*(F296-INDEX('Leak Repair Summary'!$V$22:$V$31,MATCH(F296,'Leak Repair Summary'!$V$22:$V$31),1))+INDEX('Leak Repair Summary'!$W$22:$AC$31,MATCH(F296,'Leak Repair Summary'!$V$22:$V$31),MATCH(E296,'Leak Repair Summary'!$W$19:$AC$19))))/(INDEX('Leak Repair Summary'!$W$19:$AC$19,1,MATCH(E296,'Leak Repair Summary'!$W$19:$AC$19)+1)-INDEX('Leak Repair Summary'!$W$19:$AC$19,1,MATCH(E296,'Leak Repair Summary'!$W$19:$AC$19)))*(E296-INDEX('Leak Repair Summary'!$W$19:$AC$19,1,MATCH(E296,'Leak Repair Summary'!$W$19:$AC$19)))+((INDEX('Leak Repair Summary'!$W$22:$AC$31,MATCH(F296,'Leak Repair Summary'!$V$22:$V$31)+1,MATCH(E296,'Leak Repair Summary'!$W$19:$AC$19))-INDEX('Leak Repair Summary'!$W$22:$AC$31,MATCH(F296,'Leak Repair Summary'!$V$22:$V$31),MATCH(E296,'Leak Repair Summary'!$W$19:$AC$19)))/(INDEX('Leak Repair Summary'!$V$22:$V$31,MATCH(F296,'Leak Repair Summary'!$V$22:$V$31)+1,1)-INDEX('Leak Repair Summary'!$V$22:$V$31,MATCH(F296,'Leak Repair Summary'!$V$22:$V$31),1))*(F296-INDEX('Leak Repair Summary'!$V$22:$V$31,MATCH(F296,'Leak Repair Summary'!$V$22:$V$31),1))+INDEX('Leak Repair Summary'!$W$22:$AC$31,MATCH(F296,'Leak Repair Summary'!$V$22:$V$31),MATCH(E296,'Leak Repair Summary'!$W$19:$AC$19)))," "))</f>
        <v xml:space="preserve"> </v>
      </c>
      <c r="I296" s="173"/>
      <c r="J296" s="174"/>
      <c r="K296" s="151" t="str">
        <f t="shared" si="8"/>
        <v/>
      </c>
      <c r="L296" s="180"/>
      <c r="M296" s="152" t="str">
        <f t="shared" si="9"/>
        <v/>
      </c>
      <c r="N296" s="142"/>
    </row>
    <row r="297" spans="1:14">
      <c r="A297" s="149">
        <v>295</v>
      </c>
      <c r="B297" s="166"/>
      <c r="C297" s="167"/>
      <c r="D297" s="167"/>
      <c r="E297" s="165"/>
      <c r="F297" s="165"/>
      <c r="G297" s="165"/>
      <c r="H297" s="150" t="str">
        <f>IF(AND(G297&gt;0, E297&gt;0), G297, IF(AND(E297&gt;0, F297&gt;0),(((INDEX('Leak Repair Summary'!$W$22:$AC$31,MATCH(F297,'Leak Repair Summary'!$V$22:$V$31)+1,MATCH(E297,'Leak Repair Summary'!$W$19:$AC$19)+1)-INDEX('Leak Repair Summary'!$W$22:$AC$31,MATCH(F297,'Leak Repair Summary'!$V$22:$V$31),MATCH(E297,'Leak Repair Summary'!$W$19:$AC$19)+1))/(INDEX('Leak Repair Summary'!$V$22:$V$31,MATCH(F297,'Leak Repair Summary'!$V$22:$V$31)+1,1)-INDEX('Leak Repair Summary'!$V$22:$V$31,MATCH(F297,'Leak Repair Summary'!$V$22:$V$31),1))*(F297-INDEX('Leak Repair Summary'!$V$22:$V$31,MATCH(F297,'Leak Repair Summary'!$V$22:$V$31),1))+INDEX('Leak Repair Summary'!$W$22:$AC$31,MATCH(F297,'Leak Repair Summary'!$V$22:$V$31),MATCH(E297,'Leak Repair Summary'!$W$19:$AC$19)+1))-((INDEX('Leak Repair Summary'!$W$22:$AC$31,MATCH(F297,'Leak Repair Summary'!$V$22:$V$31)+1,MATCH(E297,'Leak Repair Summary'!$W$19:$AC$19))-INDEX('Leak Repair Summary'!$W$22:$AC$31,MATCH(F297,'Leak Repair Summary'!$V$22:$V$31),MATCH(E297,'Leak Repair Summary'!$W$19:$AC$19)))/(INDEX('Leak Repair Summary'!$V$22:$V$31,MATCH(F297,'Leak Repair Summary'!$V$22:$V$31)+1,1)-INDEX('Leak Repair Summary'!$V$22:$V$31,MATCH(F297,'Leak Repair Summary'!$V$22:$V$31),1))*(F297-INDEX('Leak Repair Summary'!$V$22:$V$31,MATCH(F297,'Leak Repair Summary'!$V$22:$V$31),1))+INDEX('Leak Repair Summary'!$W$22:$AC$31,MATCH(F297,'Leak Repair Summary'!$V$22:$V$31),MATCH(E297,'Leak Repair Summary'!$W$19:$AC$19))))/(INDEX('Leak Repair Summary'!$W$19:$AC$19,1,MATCH(E297,'Leak Repair Summary'!$W$19:$AC$19)+1)-INDEX('Leak Repair Summary'!$W$19:$AC$19,1,MATCH(E297,'Leak Repair Summary'!$W$19:$AC$19)))*(E297-INDEX('Leak Repair Summary'!$W$19:$AC$19,1,MATCH(E297,'Leak Repair Summary'!$W$19:$AC$19)))+((INDEX('Leak Repair Summary'!$W$22:$AC$31,MATCH(F297,'Leak Repair Summary'!$V$22:$V$31)+1,MATCH(E297,'Leak Repair Summary'!$W$19:$AC$19))-INDEX('Leak Repair Summary'!$W$22:$AC$31,MATCH(F297,'Leak Repair Summary'!$V$22:$V$31),MATCH(E297,'Leak Repair Summary'!$W$19:$AC$19)))/(INDEX('Leak Repair Summary'!$V$22:$V$31,MATCH(F297,'Leak Repair Summary'!$V$22:$V$31)+1,1)-INDEX('Leak Repair Summary'!$V$22:$V$31,MATCH(F297,'Leak Repair Summary'!$V$22:$V$31),1))*(F297-INDEX('Leak Repair Summary'!$V$22:$V$31,MATCH(F297,'Leak Repair Summary'!$V$22:$V$31),1))+INDEX('Leak Repair Summary'!$W$22:$AC$31,MATCH(F297,'Leak Repair Summary'!$V$22:$V$31),MATCH(E297,'Leak Repair Summary'!$W$19:$AC$19)))," "))</f>
        <v xml:space="preserve"> </v>
      </c>
      <c r="I297" s="173"/>
      <c r="J297" s="174"/>
      <c r="K297" s="151" t="str">
        <f t="shared" si="8"/>
        <v/>
      </c>
      <c r="L297" s="180"/>
      <c r="M297" s="152" t="str">
        <f t="shared" si="9"/>
        <v/>
      </c>
      <c r="N297" s="142"/>
    </row>
    <row r="298" spans="1:14">
      <c r="A298" s="149">
        <v>296</v>
      </c>
      <c r="B298" s="166"/>
      <c r="C298" s="167"/>
      <c r="D298" s="167"/>
      <c r="E298" s="165"/>
      <c r="F298" s="165"/>
      <c r="G298" s="165"/>
      <c r="H298" s="150" t="str">
        <f>IF(AND(G298&gt;0, E298&gt;0), G298, IF(AND(E298&gt;0, F298&gt;0),(((INDEX('Leak Repair Summary'!$W$22:$AC$31,MATCH(F298,'Leak Repair Summary'!$V$22:$V$31)+1,MATCH(E298,'Leak Repair Summary'!$W$19:$AC$19)+1)-INDEX('Leak Repair Summary'!$W$22:$AC$31,MATCH(F298,'Leak Repair Summary'!$V$22:$V$31),MATCH(E298,'Leak Repair Summary'!$W$19:$AC$19)+1))/(INDEX('Leak Repair Summary'!$V$22:$V$31,MATCH(F298,'Leak Repair Summary'!$V$22:$V$31)+1,1)-INDEX('Leak Repair Summary'!$V$22:$V$31,MATCH(F298,'Leak Repair Summary'!$V$22:$V$31),1))*(F298-INDEX('Leak Repair Summary'!$V$22:$V$31,MATCH(F298,'Leak Repair Summary'!$V$22:$V$31),1))+INDEX('Leak Repair Summary'!$W$22:$AC$31,MATCH(F298,'Leak Repair Summary'!$V$22:$V$31),MATCH(E298,'Leak Repair Summary'!$W$19:$AC$19)+1))-((INDEX('Leak Repair Summary'!$W$22:$AC$31,MATCH(F298,'Leak Repair Summary'!$V$22:$V$31)+1,MATCH(E298,'Leak Repair Summary'!$W$19:$AC$19))-INDEX('Leak Repair Summary'!$W$22:$AC$31,MATCH(F298,'Leak Repair Summary'!$V$22:$V$31),MATCH(E298,'Leak Repair Summary'!$W$19:$AC$19)))/(INDEX('Leak Repair Summary'!$V$22:$V$31,MATCH(F298,'Leak Repair Summary'!$V$22:$V$31)+1,1)-INDEX('Leak Repair Summary'!$V$22:$V$31,MATCH(F298,'Leak Repair Summary'!$V$22:$V$31),1))*(F298-INDEX('Leak Repair Summary'!$V$22:$V$31,MATCH(F298,'Leak Repair Summary'!$V$22:$V$31),1))+INDEX('Leak Repair Summary'!$W$22:$AC$31,MATCH(F298,'Leak Repair Summary'!$V$22:$V$31),MATCH(E298,'Leak Repair Summary'!$W$19:$AC$19))))/(INDEX('Leak Repair Summary'!$W$19:$AC$19,1,MATCH(E298,'Leak Repair Summary'!$W$19:$AC$19)+1)-INDEX('Leak Repair Summary'!$W$19:$AC$19,1,MATCH(E298,'Leak Repair Summary'!$W$19:$AC$19)))*(E298-INDEX('Leak Repair Summary'!$W$19:$AC$19,1,MATCH(E298,'Leak Repair Summary'!$W$19:$AC$19)))+((INDEX('Leak Repair Summary'!$W$22:$AC$31,MATCH(F298,'Leak Repair Summary'!$V$22:$V$31)+1,MATCH(E298,'Leak Repair Summary'!$W$19:$AC$19))-INDEX('Leak Repair Summary'!$W$22:$AC$31,MATCH(F298,'Leak Repair Summary'!$V$22:$V$31),MATCH(E298,'Leak Repair Summary'!$W$19:$AC$19)))/(INDEX('Leak Repair Summary'!$V$22:$V$31,MATCH(F298,'Leak Repair Summary'!$V$22:$V$31)+1,1)-INDEX('Leak Repair Summary'!$V$22:$V$31,MATCH(F298,'Leak Repair Summary'!$V$22:$V$31),1))*(F298-INDEX('Leak Repair Summary'!$V$22:$V$31,MATCH(F298,'Leak Repair Summary'!$V$22:$V$31),1))+INDEX('Leak Repair Summary'!$W$22:$AC$31,MATCH(F298,'Leak Repair Summary'!$V$22:$V$31),MATCH(E298,'Leak Repair Summary'!$W$19:$AC$19)))," "))</f>
        <v xml:space="preserve"> </v>
      </c>
      <c r="I298" s="173"/>
      <c r="J298" s="174"/>
      <c r="K298" s="151" t="str">
        <f t="shared" si="8"/>
        <v/>
      </c>
      <c r="L298" s="180"/>
      <c r="M298" s="152" t="str">
        <f t="shared" si="9"/>
        <v/>
      </c>
      <c r="N298" s="142"/>
    </row>
    <row r="299" spans="1:14">
      <c r="A299" s="149">
        <v>297</v>
      </c>
      <c r="B299" s="166"/>
      <c r="C299" s="167"/>
      <c r="D299" s="167"/>
      <c r="E299" s="165"/>
      <c r="F299" s="165"/>
      <c r="G299" s="165"/>
      <c r="H299" s="150" t="str">
        <f>IF(AND(G299&gt;0, E299&gt;0), G299, IF(AND(E299&gt;0, F299&gt;0),(((INDEX('Leak Repair Summary'!$W$22:$AC$31,MATCH(F299,'Leak Repair Summary'!$V$22:$V$31)+1,MATCH(E299,'Leak Repair Summary'!$W$19:$AC$19)+1)-INDEX('Leak Repair Summary'!$W$22:$AC$31,MATCH(F299,'Leak Repair Summary'!$V$22:$V$31),MATCH(E299,'Leak Repair Summary'!$W$19:$AC$19)+1))/(INDEX('Leak Repair Summary'!$V$22:$V$31,MATCH(F299,'Leak Repair Summary'!$V$22:$V$31)+1,1)-INDEX('Leak Repair Summary'!$V$22:$V$31,MATCH(F299,'Leak Repair Summary'!$V$22:$V$31),1))*(F299-INDEX('Leak Repair Summary'!$V$22:$V$31,MATCH(F299,'Leak Repair Summary'!$V$22:$V$31),1))+INDEX('Leak Repair Summary'!$W$22:$AC$31,MATCH(F299,'Leak Repair Summary'!$V$22:$V$31),MATCH(E299,'Leak Repair Summary'!$W$19:$AC$19)+1))-((INDEX('Leak Repair Summary'!$W$22:$AC$31,MATCH(F299,'Leak Repair Summary'!$V$22:$V$31)+1,MATCH(E299,'Leak Repair Summary'!$W$19:$AC$19))-INDEX('Leak Repair Summary'!$W$22:$AC$31,MATCH(F299,'Leak Repair Summary'!$V$22:$V$31),MATCH(E299,'Leak Repair Summary'!$W$19:$AC$19)))/(INDEX('Leak Repair Summary'!$V$22:$V$31,MATCH(F299,'Leak Repair Summary'!$V$22:$V$31)+1,1)-INDEX('Leak Repair Summary'!$V$22:$V$31,MATCH(F299,'Leak Repair Summary'!$V$22:$V$31),1))*(F299-INDEX('Leak Repair Summary'!$V$22:$V$31,MATCH(F299,'Leak Repair Summary'!$V$22:$V$31),1))+INDEX('Leak Repair Summary'!$W$22:$AC$31,MATCH(F299,'Leak Repair Summary'!$V$22:$V$31),MATCH(E299,'Leak Repair Summary'!$W$19:$AC$19))))/(INDEX('Leak Repair Summary'!$W$19:$AC$19,1,MATCH(E299,'Leak Repair Summary'!$W$19:$AC$19)+1)-INDEX('Leak Repair Summary'!$W$19:$AC$19,1,MATCH(E299,'Leak Repair Summary'!$W$19:$AC$19)))*(E299-INDEX('Leak Repair Summary'!$W$19:$AC$19,1,MATCH(E299,'Leak Repair Summary'!$W$19:$AC$19)))+((INDEX('Leak Repair Summary'!$W$22:$AC$31,MATCH(F299,'Leak Repair Summary'!$V$22:$V$31)+1,MATCH(E299,'Leak Repair Summary'!$W$19:$AC$19))-INDEX('Leak Repair Summary'!$W$22:$AC$31,MATCH(F299,'Leak Repair Summary'!$V$22:$V$31),MATCH(E299,'Leak Repair Summary'!$W$19:$AC$19)))/(INDEX('Leak Repair Summary'!$V$22:$V$31,MATCH(F299,'Leak Repair Summary'!$V$22:$V$31)+1,1)-INDEX('Leak Repair Summary'!$V$22:$V$31,MATCH(F299,'Leak Repair Summary'!$V$22:$V$31),1))*(F299-INDEX('Leak Repair Summary'!$V$22:$V$31,MATCH(F299,'Leak Repair Summary'!$V$22:$V$31),1))+INDEX('Leak Repair Summary'!$W$22:$AC$31,MATCH(F299,'Leak Repair Summary'!$V$22:$V$31),MATCH(E299,'Leak Repair Summary'!$W$19:$AC$19)))," "))</f>
        <v xml:space="preserve"> </v>
      </c>
      <c r="I299" s="173"/>
      <c r="J299" s="174"/>
      <c r="K299" s="151" t="str">
        <f t="shared" si="8"/>
        <v/>
      </c>
      <c r="L299" s="180"/>
      <c r="M299" s="152" t="str">
        <f t="shared" si="9"/>
        <v/>
      </c>
      <c r="N299" s="142"/>
    </row>
    <row r="300" spans="1:14">
      <c r="A300" s="149">
        <v>298</v>
      </c>
      <c r="B300" s="166"/>
      <c r="C300" s="167"/>
      <c r="D300" s="167"/>
      <c r="E300" s="165"/>
      <c r="F300" s="165"/>
      <c r="G300" s="165"/>
      <c r="H300" s="150" t="str">
        <f>IF(AND(G300&gt;0, E300&gt;0), G300, IF(AND(E300&gt;0, F300&gt;0),(((INDEX('Leak Repair Summary'!$W$22:$AC$31,MATCH(F300,'Leak Repair Summary'!$V$22:$V$31)+1,MATCH(E300,'Leak Repair Summary'!$W$19:$AC$19)+1)-INDEX('Leak Repair Summary'!$W$22:$AC$31,MATCH(F300,'Leak Repair Summary'!$V$22:$V$31),MATCH(E300,'Leak Repair Summary'!$W$19:$AC$19)+1))/(INDEX('Leak Repair Summary'!$V$22:$V$31,MATCH(F300,'Leak Repair Summary'!$V$22:$V$31)+1,1)-INDEX('Leak Repair Summary'!$V$22:$V$31,MATCH(F300,'Leak Repair Summary'!$V$22:$V$31),1))*(F300-INDEX('Leak Repair Summary'!$V$22:$V$31,MATCH(F300,'Leak Repair Summary'!$V$22:$V$31),1))+INDEX('Leak Repair Summary'!$W$22:$AC$31,MATCH(F300,'Leak Repair Summary'!$V$22:$V$31),MATCH(E300,'Leak Repair Summary'!$W$19:$AC$19)+1))-((INDEX('Leak Repair Summary'!$W$22:$AC$31,MATCH(F300,'Leak Repair Summary'!$V$22:$V$31)+1,MATCH(E300,'Leak Repair Summary'!$W$19:$AC$19))-INDEX('Leak Repair Summary'!$W$22:$AC$31,MATCH(F300,'Leak Repair Summary'!$V$22:$V$31),MATCH(E300,'Leak Repair Summary'!$W$19:$AC$19)))/(INDEX('Leak Repair Summary'!$V$22:$V$31,MATCH(F300,'Leak Repair Summary'!$V$22:$V$31)+1,1)-INDEX('Leak Repair Summary'!$V$22:$V$31,MATCH(F300,'Leak Repair Summary'!$V$22:$V$31),1))*(F300-INDEX('Leak Repair Summary'!$V$22:$V$31,MATCH(F300,'Leak Repair Summary'!$V$22:$V$31),1))+INDEX('Leak Repair Summary'!$W$22:$AC$31,MATCH(F300,'Leak Repair Summary'!$V$22:$V$31),MATCH(E300,'Leak Repair Summary'!$W$19:$AC$19))))/(INDEX('Leak Repair Summary'!$W$19:$AC$19,1,MATCH(E300,'Leak Repair Summary'!$W$19:$AC$19)+1)-INDEX('Leak Repair Summary'!$W$19:$AC$19,1,MATCH(E300,'Leak Repair Summary'!$W$19:$AC$19)))*(E300-INDEX('Leak Repair Summary'!$W$19:$AC$19,1,MATCH(E300,'Leak Repair Summary'!$W$19:$AC$19)))+((INDEX('Leak Repair Summary'!$W$22:$AC$31,MATCH(F300,'Leak Repair Summary'!$V$22:$V$31)+1,MATCH(E300,'Leak Repair Summary'!$W$19:$AC$19))-INDEX('Leak Repair Summary'!$W$22:$AC$31,MATCH(F300,'Leak Repair Summary'!$V$22:$V$31),MATCH(E300,'Leak Repair Summary'!$W$19:$AC$19)))/(INDEX('Leak Repair Summary'!$V$22:$V$31,MATCH(F300,'Leak Repair Summary'!$V$22:$V$31)+1,1)-INDEX('Leak Repair Summary'!$V$22:$V$31,MATCH(F300,'Leak Repair Summary'!$V$22:$V$31),1))*(F300-INDEX('Leak Repair Summary'!$V$22:$V$31,MATCH(F300,'Leak Repair Summary'!$V$22:$V$31),1))+INDEX('Leak Repair Summary'!$W$22:$AC$31,MATCH(F300,'Leak Repair Summary'!$V$22:$V$31),MATCH(E300,'Leak Repair Summary'!$W$19:$AC$19)))," "))</f>
        <v xml:space="preserve"> </v>
      </c>
      <c r="I300" s="173"/>
      <c r="J300" s="174"/>
      <c r="K300" s="151" t="str">
        <f t="shared" si="8"/>
        <v/>
      </c>
      <c r="L300" s="180"/>
      <c r="M300" s="152" t="str">
        <f t="shared" si="9"/>
        <v/>
      </c>
      <c r="N300" s="142"/>
    </row>
    <row r="301" spans="1:14">
      <c r="A301" s="149">
        <v>299</v>
      </c>
      <c r="B301" s="166"/>
      <c r="C301" s="167"/>
      <c r="D301" s="167"/>
      <c r="E301" s="165"/>
      <c r="F301" s="165"/>
      <c r="G301" s="165"/>
      <c r="H301" s="150" t="str">
        <f>IF(AND(G301&gt;0, E301&gt;0), G301, IF(AND(E301&gt;0, F301&gt;0),(((INDEX('Leak Repair Summary'!$W$22:$AC$31,MATCH(F301,'Leak Repair Summary'!$V$22:$V$31)+1,MATCH(E301,'Leak Repair Summary'!$W$19:$AC$19)+1)-INDEX('Leak Repair Summary'!$W$22:$AC$31,MATCH(F301,'Leak Repair Summary'!$V$22:$V$31),MATCH(E301,'Leak Repair Summary'!$W$19:$AC$19)+1))/(INDEX('Leak Repair Summary'!$V$22:$V$31,MATCH(F301,'Leak Repair Summary'!$V$22:$V$31)+1,1)-INDEX('Leak Repair Summary'!$V$22:$V$31,MATCH(F301,'Leak Repair Summary'!$V$22:$V$31),1))*(F301-INDEX('Leak Repair Summary'!$V$22:$V$31,MATCH(F301,'Leak Repair Summary'!$V$22:$V$31),1))+INDEX('Leak Repair Summary'!$W$22:$AC$31,MATCH(F301,'Leak Repair Summary'!$V$22:$V$31),MATCH(E301,'Leak Repair Summary'!$W$19:$AC$19)+1))-((INDEX('Leak Repair Summary'!$W$22:$AC$31,MATCH(F301,'Leak Repair Summary'!$V$22:$V$31)+1,MATCH(E301,'Leak Repair Summary'!$W$19:$AC$19))-INDEX('Leak Repair Summary'!$W$22:$AC$31,MATCH(F301,'Leak Repair Summary'!$V$22:$V$31),MATCH(E301,'Leak Repair Summary'!$W$19:$AC$19)))/(INDEX('Leak Repair Summary'!$V$22:$V$31,MATCH(F301,'Leak Repair Summary'!$V$22:$V$31)+1,1)-INDEX('Leak Repair Summary'!$V$22:$V$31,MATCH(F301,'Leak Repair Summary'!$V$22:$V$31),1))*(F301-INDEX('Leak Repair Summary'!$V$22:$V$31,MATCH(F301,'Leak Repair Summary'!$V$22:$V$31),1))+INDEX('Leak Repair Summary'!$W$22:$AC$31,MATCH(F301,'Leak Repair Summary'!$V$22:$V$31),MATCH(E301,'Leak Repair Summary'!$W$19:$AC$19))))/(INDEX('Leak Repair Summary'!$W$19:$AC$19,1,MATCH(E301,'Leak Repair Summary'!$W$19:$AC$19)+1)-INDEX('Leak Repair Summary'!$W$19:$AC$19,1,MATCH(E301,'Leak Repair Summary'!$W$19:$AC$19)))*(E301-INDEX('Leak Repair Summary'!$W$19:$AC$19,1,MATCH(E301,'Leak Repair Summary'!$W$19:$AC$19)))+((INDEX('Leak Repair Summary'!$W$22:$AC$31,MATCH(F301,'Leak Repair Summary'!$V$22:$V$31)+1,MATCH(E301,'Leak Repair Summary'!$W$19:$AC$19))-INDEX('Leak Repair Summary'!$W$22:$AC$31,MATCH(F301,'Leak Repair Summary'!$V$22:$V$31),MATCH(E301,'Leak Repair Summary'!$W$19:$AC$19)))/(INDEX('Leak Repair Summary'!$V$22:$V$31,MATCH(F301,'Leak Repair Summary'!$V$22:$V$31)+1,1)-INDEX('Leak Repair Summary'!$V$22:$V$31,MATCH(F301,'Leak Repair Summary'!$V$22:$V$31),1))*(F301-INDEX('Leak Repair Summary'!$V$22:$V$31,MATCH(F301,'Leak Repair Summary'!$V$22:$V$31),1))+INDEX('Leak Repair Summary'!$W$22:$AC$31,MATCH(F301,'Leak Repair Summary'!$V$22:$V$31),MATCH(E301,'Leak Repair Summary'!$W$19:$AC$19)))," "))</f>
        <v xml:space="preserve"> </v>
      </c>
      <c r="I301" s="173"/>
      <c r="J301" s="174"/>
      <c r="K301" s="151" t="str">
        <f t="shared" si="8"/>
        <v/>
      </c>
      <c r="L301" s="180"/>
      <c r="M301" s="152" t="str">
        <f t="shared" si="9"/>
        <v/>
      </c>
      <c r="N301" s="142"/>
    </row>
    <row r="302" spans="1:14" ht="15" thickBot="1">
      <c r="A302" s="149">
        <v>300</v>
      </c>
      <c r="B302" s="168"/>
      <c r="C302" s="169"/>
      <c r="D302" s="169"/>
      <c r="E302" s="170"/>
      <c r="F302" s="170"/>
      <c r="G302" s="170"/>
      <c r="H302" s="154" t="str">
        <f>IF(AND(G302&gt;0, E302&gt;0), G302, IF(AND(E302&gt;0, F302&gt;0),(((INDEX('Leak Repair Summary'!$W$22:$AC$31,MATCH(F302,'Leak Repair Summary'!$V$22:$V$31)+1,MATCH(E302,'Leak Repair Summary'!$W$19:$AC$19)+1)-INDEX('Leak Repair Summary'!$W$22:$AC$31,MATCH(F302,'Leak Repair Summary'!$V$22:$V$31),MATCH(E302,'Leak Repair Summary'!$W$19:$AC$19)+1))/(INDEX('Leak Repair Summary'!$V$22:$V$31,MATCH(F302,'Leak Repair Summary'!$V$22:$V$31)+1,1)-INDEX('Leak Repair Summary'!$V$22:$V$31,MATCH(F302,'Leak Repair Summary'!$V$22:$V$31),1))*(F302-INDEX('Leak Repair Summary'!$V$22:$V$31,MATCH(F302,'Leak Repair Summary'!$V$22:$V$31),1))+INDEX('Leak Repair Summary'!$W$22:$AC$31,MATCH(F302,'Leak Repair Summary'!$V$22:$V$31),MATCH(E302,'Leak Repair Summary'!$W$19:$AC$19)+1))-((INDEX('Leak Repair Summary'!$W$22:$AC$31,MATCH(F302,'Leak Repair Summary'!$V$22:$V$31)+1,MATCH(E302,'Leak Repair Summary'!$W$19:$AC$19))-INDEX('Leak Repair Summary'!$W$22:$AC$31,MATCH(F302,'Leak Repair Summary'!$V$22:$V$31),MATCH(E302,'Leak Repair Summary'!$W$19:$AC$19)))/(INDEX('Leak Repair Summary'!$V$22:$V$31,MATCH(F302,'Leak Repair Summary'!$V$22:$V$31)+1,1)-INDEX('Leak Repair Summary'!$V$22:$V$31,MATCH(F302,'Leak Repair Summary'!$V$22:$V$31),1))*(F302-INDEX('Leak Repair Summary'!$V$22:$V$31,MATCH(F302,'Leak Repair Summary'!$V$22:$V$31),1))+INDEX('Leak Repair Summary'!$W$22:$AC$31,MATCH(F302,'Leak Repair Summary'!$V$22:$V$31),MATCH(E302,'Leak Repair Summary'!$W$19:$AC$19))))/(INDEX('Leak Repair Summary'!$W$19:$AC$19,1,MATCH(E302,'Leak Repair Summary'!$W$19:$AC$19)+1)-INDEX('Leak Repair Summary'!$W$19:$AC$19,1,MATCH(E302,'Leak Repair Summary'!$W$19:$AC$19)))*(E302-INDEX('Leak Repair Summary'!$W$19:$AC$19,1,MATCH(E302,'Leak Repair Summary'!$W$19:$AC$19)))+((INDEX('Leak Repair Summary'!$W$22:$AC$31,MATCH(F302,'Leak Repair Summary'!$V$22:$V$31)+1,MATCH(E302,'Leak Repair Summary'!$W$19:$AC$19))-INDEX('Leak Repair Summary'!$W$22:$AC$31,MATCH(F302,'Leak Repair Summary'!$V$22:$V$31),MATCH(E302,'Leak Repair Summary'!$W$19:$AC$19)))/(INDEX('Leak Repair Summary'!$V$22:$V$31,MATCH(F302,'Leak Repair Summary'!$V$22:$V$31)+1,1)-INDEX('Leak Repair Summary'!$V$22:$V$31,MATCH(F302,'Leak Repair Summary'!$V$22:$V$31),1))*(F302-INDEX('Leak Repair Summary'!$V$22:$V$31,MATCH(F302,'Leak Repair Summary'!$V$22:$V$31),1))+INDEX('Leak Repair Summary'!$W$22:$AC$31,MATCH(F302,'Leak Repair Summary'!$V$22:$V$31),MATCH(E302,'Leak Repair Summary'!$W$19:$AC$19)))," "))</f>
        <v xml:space="preserve"> </v>
      </c>
      <c r="I302" s="177"/>
      <c r="J302" s="178"/>
      <c r="K302" s="155" t="str">
        <f t="shared" si="8"/>
        <v/>
      </c>
      <c r="L302" s="182"/>
      <c r="M302" s="156" t="str">
        <f t="shared" si="9"/>
        <v/>
      </c>
      <c r="N302" s="142"/>
    </row>
    <row r="303" spans="1:14">
      <c r="B303" s="157"/>
      <c r="C303" s="157"/>
      <c r="D303" s="157"/>
      <c r="E303" s="158"/>
      <c r="F303" s="158"/>
      <c r="G303" s="158"/>
      <c r="I303" s="159"/>
      <c r="J303" s="159"/>
      <c r="K303" s="90"/>
      <c r="L303" s="159"/>
      <c r="M303" s="90"/>
    </row>
  </sheetData>
  <sheetProtection algorithmName="SHA-512" hashValue="GoZGNBgq3+YtOhQCXViCWvY3xV6ts9eX1/No368jJ4Os7T0kTs02WxNIhSY8Ks9HA/M5bvkLYV4RWbStL3Eb9Q==" saltValue="1FIDlg8rHhlNq7Yq2RoYSQ==" spinCount="100000" sheet="1" objects="1" scenarios="1"/>
  <protectedRanges>
    <protectedRange sqref="B3:G302 L3:L302 I3:J302" name="Edit Cells"/>
  </protectedRanges>
  <mergeCells count="2">
    <mergeCell ref="B1:H1"/>
    <mergeCell ref="I1:M1"/>
  </mergeCells>
  <dataValidations count="4">
    <dataValidation type="custom" allowBlank="1" showInputMessage="1" showErrorMessage="1" errorTitle="Input Error" error="If dB Reading is greater than 100 db please contact the program to discuss calculation methodology." sqref="F3:F302" xr:uid="{00000000-0002-0000-0400-000000000000}">
      <formula1>F3&lt;=100</formula1>
    </dataValidation>
    <dataValidation type="custom" allowBlank="1" showInputMessage="1" showErrorMessage="1" errorTitle="Input Error" error="If system pressure is greater than 150 PSI please contact the program to discuss calculation methodology." promptTitle="Pressure" prompt="Pressure reading should be taken from the nearest regulator." sqref="E3:E302" xr:uid="{00000000-0002-0000-0400-000001000000}">
      <formula1>E3&lt;=150</formula1>
    </dataValidation>
    <dataValidation allowBlank="1" showInputMessage="1" showErrorMessage="1" promptTitle="Measured CFM" prompt="Use this cell only if a decibel reading was not obtained and CFM can be determined through some other method." sqref="G3:G302" xr:uid="{00000000-0002-0000-0400-000002000000}"/>
    <dataValidation type="list" allowBlank="1" showInputMessage="1" showErrorMessage="1" sqref="I3:I303" xr:uid="{DBFCB081-693F-4B14-9C9F-32CE4B2149C7}">
      <formula1>"Y, N"</formula1>
    </dataValidation>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8"/>
  <dimension ref="B1:N347"/>
  <sheetViews>
    <sheetView topLeftCell="D1" zoomScaleNormal="100" zoomScaleSheetLayoutView="90" workbookViewId="0">
      <selection activeCell="N6" sqref="N6:N9"/>
    </sheetView>
  </sheetViews>
  <sheetFormatPr defaultColWidth="9.140625" defaultRowHeight="14.25"/>
  <cols>
    <col min="1" max="1" width="0" style="199" hidden="1" customWidth="1"/>
    <col min="2" max="2" width="8.42578125" style="207" customWidth="1"/>
    <col min="3" max="3" width="20.28515625" style="207" customWidth="1"/>
    <col min="4" max="4" width="15.7109375" style="207" customWidth="1"/>
    <col min="5" max="6" width="10.7109375" style="207" customWidth="1"/>
    <col min="7" max="7" width="44.42578125" style="207" customWidth="1"/>
    <col min="8" max="8" width="10.7109375" style="207" customWidth="1"/>
    <col min="9" max="10" width="9.140625" style="199"/>
    <col min="11" max="11" width="27.85546875" style="199" customWidth="1"/>
    <col min="12" max="12" width="9.140625" style="199"/>
    <col min="13" max="13" width="10.42578125" style="199" customWidth="1"/>
    <col min="14" max="16384" width="9.140625" style="199"/>
  </cols>
  <sheetData>
    <row r="1" spans="2:14" ht="42.75">
      <c r="B1" s="197" t="s">
        <v>22</v>
      </c>
      <c r="C1" s="197" t="s">
        <v>23</v>
      </c>
      <c r="D1" s="197" t="s">
        <v>24</v>
      </c>
      <c r="E1" s="197" t="s">
        <v>167</v>
      </c>
      <c r="F1" s="198" t="s">
        <v>26</v>
      </c>
      <c r="G1" s="197" t="s">
        <v>27</v>
      </c>
      <c r="H1" s="197" t="s">
        <v>192</v>
      </c>
    </row>
    <row r="2" spans="2:14">
      <c r="B2" s="200">
        <f>IF('Leak List'!A3=0,"",'Leak List'!A3)</f>
        <v>1</v>
      </c>
      <c r="C2" s="201" t="str">
        <f>IF('Leak List'!B3=0,"",'Leak List'!B3)</f>
        <v/>
      </c>
      <c r="D2" s="202" t="str">
        <f>IF('Leak List'!C3=0,"",'Leak List'!C3)</f>
        <v/>
      </c>
      <c r="E2" s="203" t="str">
        <f>IF('Leak List'!E3=0,"",'Leak List'!E3)</f>
        <v/>
      </c>
      <c r="F2" s="203" t="str">
        <f>IF('Leak List'!F3=0,"",'Leak List'!F3)</f>
        <v/>
      </c>
      <c r="G2" s="202" t="str">
        <f>IF('Leak List'!D3=0,"",'Leak List'!D3)</f>
        <v/>
      </c>
      <c r="H2" s="204" t="str">
        <f>IF('Leak List'!H3=0,"",'Leak List'!H3)</f>
        <v xml:space="preserve"> </v>
      </c>
    </row>
    <row r="3" spans="2:14">
      <c r="B3" s="200">
        <f>IF('Leak List'!A4=0,"",'Leak List'!A4)</f>
        <v>2</v>
      </c>
      <c r="C3" s="201" t="str">
        <f>IF('Leak List'!B4=0,"",'Leak List'!B4)</f>
        <v/>
      </c>
      <c r="D3" s="202" t="str">
        <f>IF('Leak List'!C4=0,"",'Leak List'!C4)</f>
        <v/>
      </c>
      <c r="E3" s="200" t="str">
        <f>IF('Leak List'!E4=0,"",'Leak List'!E4)</f>
        <v/>
      </c>
      <c r="F3" s="200" t="str">
        <f>IF('Leak List'!F4=0,"",'Leak List'!F4)</f>
        <v/>
      </c>
      <c r="G3" s="202" t="str">
        <f>IF('Leak List'!D4=0,"",'Leak List'!D4)</f>
        <v/>
      </c>
      <c r="H3" s="204" t="str">
        <f>IF('Leak List'!H4=0,"",'Leak List'!H4)</f>
        <v xml:space="preserve"> </v>
      </c>
      <c r="K3" s="199" t="s">
        <v>304</v>
      </c>
    </row>
    <row r="4" spans="2:14">
      <c r="B4" s="200">
        <f>IF('Leak List'!A5=0,"",'Leak List'!A5)</f>
        <v>3</v>
      </c>
      <c r="C4" s="201" t="str">
        <f>IF('Leak List'!B5=0,"",'Leak List'!B5)</f>
        <v/>
      </c>
      <c r="D4" s="202" t="str">
        <f>IF('Leak List'!C5=0,"",'Leak List'!C5)</f>
        <v/>
      </c>
      <c r="E4" s="200" t="str">
        <f>IF('Leak List'!E5=0,"",'Leak List'!E5)</f>
        <v/>
      </c>
      <c r="F4" s="200" t="str">
        <f>IF('Leak List'!F5=0,"",'Leak List'!F5)</f>
        <v/>
      </c>
      <c r="G4" s="202" t="str">
        <f>IF('Leak List'!D5=0,"",'Leak List'!D5)</f>
        <v/>
      </c>
      <c r="H4" s="204" t="str">
        <f>IF('Leak List'!H5=0,"",'Leak List'!H5)</f>
        <v xml:space="preserve"> </v>
      </c>
      <c r="K4" s="199" t="s">
        <v>303</v>
      </c>
      <c r="L4" s="199" t="s">
        <v>331</v>
      </c>
      <c r="N4" s="199" t="s">
        <v>336</v>
      </c>
    </row>
    <row r="5" spans="2:14">
      <c r="B5" s="200">
        <f>IF('Leak List'!A6=0,"",'Leak List'!A6)</f>
        <v>4</v>
      </c>
      <c r="C5" s="201" t="str">
        <f>IF('Leak List'!B6=0,"",'Leak List'!B6)</f>
        <v/>
      </c>
      <c r="D5" s="202" t="str">
        <f>IF('Leak List'!C6=0,"",'Leak List'!C6)</f>
        <v/>
      </c>
      <c r="E5" s="200" t="str">
        <f>IF('Leak List'!E6=0,"",'Leak List'!E6)</f>
        <v/>
      </c>
      <c r="F5" s="200" t="str">
        <f>IF('Leak List'!F6=0,"",'Leak List'!F6)</f>
        <v/>
      </c>
      <c r="G5" s="202" t="str">
        <f>IF('Leak List'!D6=0,"",'Leak List'!D6)</f>
        <v/>
      </c>
      <c r="H5" s="204" t="str">
        <f>IF('Leak List'!H6=0,"",'Leak List'!H6)</f>
        <v xml:space="preserve"> </v>
      </c>
    </row>
    <row r="6" spans="2:14">
      <c r="B6" s="200">
        <f>IF('Leak List'!A7=0,"",'Leak List'!A7)</f>
        <v>5</v>
      </c>
      <c r="C6" s="201" t="str">
        <f>IF('Leak List'!B7=0,"",'Leak List'!B7)</f>
        <v/>
      </c>
      <c r="D6" s="202" t="str">
        <f>IF('Leak List'!C7=0,"",'Leak List'!C7)</f>
        <v/>
      </c>
      <c r="E6" s="200" t="str">
        <f>IF('Leak List'!E7=0,"",'Leak List'!E7)</f>
        <v/>
      </c>
      <c r="F6" s="200" t="str">
        <f>IF('Leak List'!F7=0,"",'Leak List'!F7)</f>
        <v/>
      </c>
      <c r="G6" s="202" t="str">
        <f>IF('Leak List'!D7=0,"",'Leak List'!D7)</f>
        <v/>
      </c>
      <c r="H6" s="204" t="str">
        <f>IF('Leak List'!H7=0,"",'Leak List'!H7)</f>
        <v xml:space="preserve"> </v>
      </c>
      <c r="K6" s="199" t="s">
        <v>305</v>
      </c>
      <c r="L6" s="199" t="s">
        <v>332</v>
      </c>
      <c r="N6" s="199" t="s">
        <v>337</v>
      </c>
    </row>
    <row r="7" spans="2:14">
      <c r="B7" s="200">
        <f>IF('Leak List'!A8=0,"",'Leak List'!A8)</f>
        <v>6</v>
      </c>
      <c r="C7" s="201" t="str">
        <f>IF('Leak List'!B8=0,"",'Leak List'!B8)</f>
        <v/>
      </c>
      <c r="D7" s="202" t="str">
        <f>IF('Leak List'!C8=0,"",'Leak List'!C8)</f>
        <v/>
      </c>
      <c r="E7" s="200" t="str">
        <f>IF('Leak List'!E8=0,"",'Leak List'!E8)</f>
        <v/>
      </c>
      <c r="F7" s="200" t="str">
        <f>IF('Leak List'!F8=0,"",'Leak List'!F8)</f>
        <v/>
      </c>
      <c r="G7" s="202" t="str">
        <f>IF('Leak List'!D8=0,"",'Leak List'!D8)</f>
        <v/>
      </c>
      <c r="H7" s="204" t="str">
        <f>IF('Leak List'!H8=0,"",'Leak List'!H8)</f>
        <v xml:space="preserve"> </v>
      </c>
      <c r="K7" s="199" t="s">
        <v>306</v>
      </c>
      <c r="L7" s="199" t="s">
        <v>333</v>
      </c>
      <c r="N7" s="199" t="s">
        <v>338</v>
      </c>
    </row>
    <row r="8" spans="2:14">
      <c r="B8" s="200">
        <f>IF('Leak List'!A9=0,"",'Leak List'!A9)</f>
        <v>7</v>
      </c>
      <c r="C8" s="201" t="str">
        <f>IF('Leak List'!B9=0,"",'Leak List'!B9)</f>
        <v/>
      </c>
      <c r="D8" s="202" t="str">
        <f>IF('Leak List'!C9=0,"",'Leak List'!C9)</f>
        <v/>
      </c>
      <c r="E8" s="200" t="str">
        <f>IF('Leak List'!E9=0,"",'Leak List'!E9)</f>
        <v/>
      </c>
      <c r="F8" s="200" t="str">
        <f>IF('Leak List'!F9=0,"",'Leak List'!F9)</f>
        <v/>
      </c>
      <c r="G8" s="202" t="str">
        <f>IF('Leak List'!D9=0,"",'Leak List'!D9)</f>
        <v/>
      </c>
      <c r="H8" s="204" t="str">
        <f>IF('Leak List'!H9=0,"",'Leak List'!H9)</f>
        <v xml:space="preserve"> </v>
      </c>
      <c r="K8" s="199" t="s">
        <v>307</v>
      </c>
      <c r="L8" s="199" t="s">
        <v>334</v>
      </c>
      <c r="N8" s="199" t="s">
        <v>335</v>
      </c>
    </row>
    <row r="9" spans="2:14">
      <c r="B9" s="200">
        <f>IF('Leak List'!A10=0,"",'Leak List'!A10)</f>
        <v>8</v>
      </c>
      <c r="C9" s="201" t="str">
        <f>IF('Leak List'!B10=0,"",'Leak List'!B10)</f>
        <v/>
      </c>
      <c r="D9" s="202" t="str">
        <f>IF('Leak List'!C10=0,"",'Leak List'!C10)</f>
        <v/>
      </c>
      <c r="E9" s="200" t="str">
        <f>IF('Leak List'!E10=0,"",'Leak List'!E10)</f>
        <v/>
      </c>
      <c r="F9" s="200" t="str">
        <f>IF('Leak List'!F10=0,"",'Leak List'!F10)</f>
        <v/>
      </c>
      <c r="G9" s="202" t="str">
        <f>IF('Leak List'!D10=0,"",'Leak List'!D10)</f>
        <v/>
      </c>
      <c r="H9" s="204" t="str">
        <f>IF('Leak List'!H10=0,"",'Leak List'!H10)</f>
        <v xml:space="preserve"> </v>
      </c>
      <c r="K9" s="199" t="s">
        <v>308</v>
      </c>
      <c r="L9" s="199" t="s">
        <v>335</v>
      </c>
      <c r="N9" s="199" t="s">
        <v>339</v>
      </c>
    </row>
    <row r="10" spans="2:14">
      <c r="B10" s="200">
        <f>IF('Leak List'!A11=0,"",'Leak List'!A11)</f>
        <v>9</v>
      </c>
      <c r="C10" s="201" t="str">
        <f>IF('Leak List'!B11=0,"",'Leak List'!B11)</f>
        <v/>
      </c>
      <c r="D10" s="202" t="str">
        <f>IF('Leak List'!C11=0,"",'Leak List'!C11)</f>
        <v/>
      </c>
      <c r="E10" s="200" t="str">
        <f>IF('Leak List'!E11=0,"",'Leak List'!E11)</f>
        <v/>
      </c>
      <c r="F10" s="200" t="str">
        <f>IF('Leak List'!F11=0,"",'Leak List'!F11)</f>
        <v/>
      </c>
      <c r="G10" s="202" t="str">
        <f>IF('Leak List'!D11=0,"",'Leak List'!D11)</f>
        <v/>
      </c>
      <c r="H10" s="204" t="str">
        <f>IF('Leak List'!H11=0,"",'Leak List'!H11)</f>
        <v xml:space="preserve"> </v>
      </c>
      <c r="K10" s="199" t="s">
        <v>309</v>
      </c>
    </row>
    <row r="11" spans="2:14">
      <c r="B11" s="200">
        <f>IF('Leak List'!A12=0,"",'Leak List'!A12)</f>
        <v>10</v>
      </c>
      <c r="C11" s="201" t="str">
        <f>IF('Leak List'!B12=0,"",'Leak List'!B12)</f>
        <v/>
      </c>
      <c r="D11" s="202" t="str">
        <f>IF('Leak List'!C12=0,"",'Leak List'!C12)</f>
        <v/>
      </c>
      <c r="E11" s="200" t="str">
        <f>IF('Leak List'!E12=0,"",'Leak List'!E12)</f>
        <v/>
      </c>
      <c r="F11" s="200" t="str">
        <f>IF('Leak List'!F12=0,"",'Leak List'!F12)</f>
        <v/>
      </c>
      <c r="G11" s="202" t="str">
        <f>IF('Leak List'!D12=0,"",'Leak List'!D12)</f>
        <v/>
      </c>
      <c r="H11" s="204" t="str">
        <f>IF('Leak List'!H12=0,"",'Leak List'!H12)</f>
        <v xml:space="preserve"> </v>
      </c>
      <c r="K11" s="199" t="s">
        <v>310</v>
      </c>
    </row>
    <row r="12" spans="2:14">
      <c r="B12" s="200">
        <f>IF('Leak List'!A13=0,"",'Leak List'!A13)</f>
        <v>11</v>
      </c>
      <c r="C12" s="201" t="str">
        <f>IF('Leak List'!B13=0,"",'Leak List'!B13)</f>
        <v/>
      </c>
      <c r="D12" s="202" t="str">
        <f>IF('Leak List'!C13=0,"",'Leak List'!C13)</f>
        <v/>
      </c>
      <c r="E12" s="200" t="str">
        <f>IF('Leak List'!E13=0,"",'Leak List'!E13)</f>
        <v/>
      </c>
      <c r="F12" s="200" t="str">
        <f>IF('Leak List'!F13=0,"",'Leak List'!F13)</f>
        <v/>
      </c>
      <c r="G12" s="202" t="str">
        <f>IF('Leak List'!D13=0,"",'Leak List'!D13)</f>
        <v/>
      </c>
      <c r="H12" s="204" t="str">
        <f>IF('Leak List'!H13=0,"",'Leak List'!H13)</f>
        <v xml:space="preserve"> </v>
      </c>
      <c r="K12" s="199" t="s">
        <v>311</v>
      </c>
    </row>
    <row r="13" spans="2:14">
      <c r="B13" s="200">
        <f>IF('Leak List'!A14=0,"",'Leak List'!A14)</f>
        <v>12</v>
      </c>
      <c r="C13" s="201" t="str">
        <f>IF('Leak List'!B14=0,"",'Leak List'!B14)</f>
        <v/>
      </c>
      <c r="D13" s="202" t="str">
        <f>IF('Leak List'!C14=0,"",'Leak List'!C14)</f>
        <v/>
      </c>
      <c r="E13" s="200" t="str">
        <f>IF('Leak List'!E14=0,"",'Leak List'!E14)</f>
        <v/>
      </c>
      <c r="F13" s="200" t="str">
        <f>IF('Leak List'!F14=0,"",'Leak List'!F14)</f>
        <v/>
      </c>
      <c r="G13" s="202" t="str">
        <f>IF('Leak List'!D14=0,"",'Leak List'!D14)</f>
        <v/>
      </c>
      <c r="H13" s="204" t="str">
        <f>IF('Leak List'!H14=0,"",'Leak List'!H14)</f>
        <v xml:space="preserve"> </v>
      </c>
      <c r="K13" s="199" t="s">
        <v>312</v>
      </c>
    </row>
    <row r="14" spans="2:14">
      <c r="B14" s="200">
        <f>IF('Leak List'!A15=0,"",'Leak List'!A15)</f>
        <v>13</v>
      </c>
      <c r="C14" s="201" t="str">
        <f>IF('Leak List'!B15=0,"",'Leak List'!B15)</f>
        <v/>
      </c>
      <c r="D14" s="202" t="str">
        <f>IF('Leak List'!C15=0,"",'Leak List'!C15)</f>
        <v/>
      </c>
      <c r="E14" s="200" t="str">
        <f>IF('Leak List'!E15=0,"",'Leak List'!E15)</f>
        <v/>
      </c>
      <c r="F14" s="200" t="str">
        <f>IF('Leak List'!F15=0,"",'Leak List'!F15)</f>
        <v/>
      </c>
      <c r="G14" s="202" t="str">
        <f>IF('Leak List'!D15=0,"",'Leak List'!D15)</f>
        <v/>
      </c>
      <c r="H14" s="204" t="str">
        <f>IF('Leak List'!H15=0,"",'Leak List'!H15)</f>
        <v xml:space="preserve"> </v>
      </c>
      <c r="K14" s="199" t="s">
        <v>313</v>
      </c>
    </row>
    <row r="15" spans="2:14">
      <c r="B15" s="200">
        <f>IF('Leak List'!A16=0,"",'Leak List'!A16)</f>
        <v>14</v>
      </c>
      <c r="C15" s="201" t="str">
        <f>IF('Leak List'!B16=0,"",'Leak List'!B16)</f>
        <v/>
      </c>
      <c r="D15" s="202" t="str">
        <f>IF('Leak List'!C16=0,"",'Leak List'!C16)</f>
        <v/>
      </c>
      <c r="E15" s="200" t="str">
        <f>IF('Leak List'!E16=0,"",'Leak List'!E16)</f>
        <v/>
      </c>
      <c r="F15" s="200" t="str">
        <f>IF('Leak List'!F16=0,"",'Leak List'!F16)</f>
        <v/>
      </c>
      <c r="G15" s="202" t="str">
        <f>IF('Leak List'!D16=0,"",'Leak List'!D16)</f>
        <v/>
      </c>
      <c r="H15" s="204" t="str">
        <f>IF('Leak List'!H16=0,"",'Leak List'!H16)</f>
        <v xml:space="preserve"> </v>
      </c>
      <c r="K15" s="199" t="s">
        <v>314</v>
      </c>
    </row>
    <row r="16" spans="2:14">
      <c r="B16" s="200">
        <f>IF('Leak List'!A17=0,"",'Leak List'!A17)</f>
        <v>15</v>
      </c>
      <c r="C16" s="201" t="str">
        <f>IF('Leak List'!B17=0,"",'Leak List'!B17)</f>
        <v/>
      </c>
      <c r="D16" s="202" t="str">
        <f>IF('Leak List'!C17=0,"",'Leak List'!C17)</f>
        <v/>
      </c>
      <c r="E16" s="200" t="str">
        <f>IF('Leak List'!E17=0,"",'Leak List'!E17)</f>
        <v/>
      </c>
      <c r="F16" s="200" t="str">
        <f>IF('Leak List'!F17=0,"",'Leak List'!F17)</f>
        <v/>
      </c>
      <c r="G16" s="202" t="str">
        <f>IF('Leak List'!D17=0,"",'Leak List'!D17)</f>
        <v/>
      </c>
      <c r="H16" s="204" t="str">
        <f>IF('Leak List'!H17=0,"",'Leak List'!H17)</f>
        <v xml:space="preserve"> </v>
      </c>
      <c r="K16" s="199" t="s">
        <v>315</v>
      </c>
    </row>
    <row r="17" spans="2:11">
      <c r="B17" s="200">
        <f>IF('Leak List'!A18=0,"",'Leak List'!A18)</f>
        <v>16</v>
      </c>
      <c r="C17" s="201" t="str">
        <f>IF('Leak List'!B18=0,"",'Leak List'!B18)</f>
        <v/>
      </c>
      <c r="D17" s="202" t="str">
        <f>IF('Leak List'!C18=0,"",'Leak List'!C18)</f>
        <v/>
      </c>
      <c r="E17" s="200" t="str">
        <f>IF('Leak List'!E18=0,"",'Leak List'!E18)</f>
        <v/>
      </c>
      <c r="F17" s="200" t="str">
        <f>IF('Leak List'!F18=0,"",'Leak List'!F18)</f>
        <v/>
      </c>
      <c r="G17" s="202" t="str">
        <f>IF('Leak List'!D18=0,"",'Leak List'!D18)</f>
        <v/>
      </c>
      <c r="H17" s="204" t="str">
        <f>IF('Leak List'!H18=0,"",'Leak List'!H18)</f>
        <v xml:space="preserve"> </v>
      </c>
      <c r="K17" s="199" t="s">
        <v>316</v>
      </c>
    </row>
    <row r="18" spans="2:11">
      <c r="B18" s="200">
        <f>IF('Leak List'!A19=0,"",'Leak List'!A19)</f>
        <v>17</v>
      </c>
      <c r="C18" s="201" t="str">
        <f>IF('Leak List'!B19=0,"",'Leak List'!B19)</f>
        <v/>
      </c>
      <c r="D18" s="202" t="str">
        <f>IF('Leak List'!C19=0,"",'Leak List'!C19)</f>
        <v/>
      </c>
      <c r="E18" s="200" t="str">
        <f>IF('Leak List'!E19=0,"",'Leak List'!E19)</f>
        <v/>
      </c>
      <c r="F18" s="200" t="str">
        <f>IF('Leak List'!F19=0,"",'Leak List'!F19)</f>
        <v/>
      </c>
      <c r="G18" s="202" t="str">
        <f>IF('Leak List'!D19=0,"",'Leak List'!D19)</f>
        <v/>
      </c>
      <c r="H18" s="204" t="str">
        <f>IF('Leak List'!H19=0,"",'Leak List'!H19)</f>
        <v xml:space="preserve"> </v>
      </c>
      <c r="K18" s="199" t="s">
        <v>317</v>
      </c>
    </row>
    <row r="19" spans="2:11">
      <c r="B19" s="200">
        <f>IF('Leak List'!A20=0,"",'Leak List'!A20)</f>
        <v>18</v>
      </c>
      <c r="C19" s="201" t="str">
        <f>IF('Leak List'!B20=0,"",'Leak List'!B20)</f>
        <v/>
      </c>
      <c r="D19" s="202" t="str">
        <f>IF('Leak List'!C20=0,"",'Leak List'!C20)</f>
        <v/>
      </c>
      <c r="E19" s="200" t="str">
        <f>IF('Leak List'!E20=0,"",'Leak List'!E20)</f>
        <v/>
      </c>
      <c r="F19" s="200" t="str">
        <f>IF('Leak List'!F20=0,"",'Leak List'!F20)</f>
        <v/>
      </c>
      <c r="G19" s="202" t="str">
        <f>IF('Leak List'!D20=0,"",'Leak List'!D20)</f>
        <v/>
      </c>
      <c r="H19" s="204" t="str">
        <f>IF('Leak List'!H20=0,"",'Leak List'!H20)</f>
        <v xml:space="preserve"> </v>
      </c>
      <c r="K19" s="199" t="s">
        <v>318</v>
      </c>
    </row>
    <row r="20" spans="2:11">
      <c r="B20" s="200">
        <f>IF('Leak List'!A21=0,"",'Leak List'!A21)</f>
        <v>19</v>
      </c>
      <c r="C20" s="201" t="str">
        <f>IF('Leak List'!B21=0,"",'Leak List'!B21)</f>
        <v/>
      </c>
      <c r="D20" s="202" t="str">
        <f>IF('Leak List'!C21=0,"",'Leak List'!C21)</f>
        <v/>
      </c>
      <c r="E20" s="200" t="str">
        <f>IF('Leak List'!E21=0,"",'Leak List'!E21)</f>
        <v/>
      </c>
      <c r="F20" s="200" t="str">
        <f>IF('Leak List'!F21=0,"",'Leak List'!F21)</f>
        <v/>
      </c>
      <c r="G20" s="202" t="str">
        <f>IF('Leak List'!D21=0,"",'Leak List'!D21)</f>
        <v/>
      </c>
      <c r="H20" s="204" t="str">
        <f>IF('Leak List'!H21=0,"",'Leak List'!H21)</f>
        <v xml:space="preserve"> </v>
      </c>
      <c r="K20" s="199" t="s">
        <v>319</v>
      </c>
    </row>
    <row r="21" spans="2:11">
      <c r="B21" s="200">
        <f>IF('Leak List'!A22=0,"",'Leak List'!A22)</f>
        <v>20</v>
      </c>
      <c r="C21" s="201" t="str">
        <f>IF('Leak List'!B22=0,"",'Leak List'!B22)</f>
        <v/>
      </c>
      <c r="D21" s="202" t="str">
        <f>IF('Leak List'!C22=0,"",'Leak List'!C22)</f>
        <v/>
      </c>
      <c r="E21" s="200" t="str">
        <f>IF('Leak List'!E22=0,"",'Leak List'!E22)</f>
        <v/>
      </c>
      <c r="F21" s="200" t="str">
        <f>IF('Leak List'!F22=0,"",'Leak List'!F22)</f>
        <v/>
      </c>
      <c r="G21" s="202" t="str">
        <f>IF('Leak List'!D22=0,"",'Leak List'!D22)</f>
        <v/>
      </c>
      <c r="H21" s="204" t="str">
        <f>IF('Leak List'!H22=0,"",'Leak List'!H22)</f>
        <v xml:space="preserve"> </v>
      </c>
      <c r="K21" s="199" t="s">
        <v>320</v>
      </c>
    </row>
    <row r="22" spans="2:11">
      <c r="B22" s="200">
        <f>IF('Leak List'!A23=0,"",'Leak List'!A23)</f>
        <v>21</v>
      </c>
      <c r="C22" s="201" t="str">
        <f>IF('Leak List'!B23=0,"",'Leak List'!B23)</f>
        <v/>
      </c>
      <c r="D22" s="202" t="str">
        <f>IF('Leak List'!C23=0,"",'Leak List'!C23)</f>
        <v/>
      </c>
      <c r="E22" s="200" t="str">
        <f>IF('Leak List'!E23=0,"",'Leak List'!E23)</f>
        <v/>
      </c>
      <c r="F22" s="200" t="str">
        <f>IF('Leak List'!F23=0,"",'Leak List'!F23)</f>
        <v/>
      </c>
      <c r="G22" s="202" t="str">
        <f>IF('Leak List'!D23=0,"",'Leak List'!D23)</f>
        <v/>
      </c>
      <c r="H22" s="204" t="str">
        <f>IF('Leak List'!H23=0,"",'Leak List'!H23)</f>
        <v xml:space="preserve"> </v>
      </c>
      <c r="K22" s="199" t="s">
        <v>321</v>
      </c>
    </row>
    <row r="23" spans="2:11">
      <c r="B23" s="200">
        <f>IF('Leak List'!A24=0,"",'Leak List'!A24)</f>
        <v>22</v>
      </c>
      <c r="C23" s="201" t="str">
        <f>IF('Leak List'!B24=0,"",'Leak List'!B24)</f>
        <v/>
      </c>
      <c r="D23" s="202" t="str">
        <f>IF('Leak List'!C24=0,"",'Leak List'!C24)</f>
        <v/>
      </c>
      <c r="E23" s="200" t="str">
        <f>IF('Leak List'!E24=0,"",'Leak List'!E24)</f>
        <v/>
      </c>
      <c r="F23" s="200" t="str">
        <f>IF('Leak List'!F24=0,"",'Leak List'!F24)</f>
        <v/>
      </c>
      <c r="G23" s="202" t="str">
        <f>IF('Leak List'!D24=0,"",'Leak List'!D24)</f>
        <v/>
      </c>
      <c r="H23" s="204" t="str">
        <f>IF('Leak List'!H24=0,"",'Leak List'!H24)</f>
        <v xml:space="preserve"> </v>
      </c>
      <c r="K23" s="199" t="s">
        <v>322</v>
      </c>
    </row>
    <row r="24" spans="2:11">
      <c r="B24" s="200">
        <f>IF('Leak List'!A25=0,"",'Leak List'!A25)</f>
        <v>23</v>
      </c>
      <c r="C24" s="201" t="str">
        <f>IF('Leak List'!B25=0,"",'Leak List'!B25)</f>
        <v/>
      </c>
      <c r="D24" s="202" t="str">
        <f>IF('Leak List'!C25=0,"",'Leak List'!C25)</f>
        <v/>
      </c>
      <c r="E24" s="200" t="str">
        <f>IF('Leak List'!E25=0,"",'Leak List'!E25)</f>
        <v/>
      </c>
      <c r="F24" s="200" t="str">
        <f>IF('Leak List'!F25=0,"",'Leak List'!F25)</f>
        <v/>
      </c>
      <c r="G24" s="202" t="str">
        <f>IF('Leak List'!D25=0,"",'Leak List'!D25)</f>
        <v/>
      </c>
      <c r="H24" s="204" t="str">
        <f>IF('Leak List'!H25=0,"",'Leak List'!H25)</f>
        <v xml:space="preserve"> </v>
      </c>
      <c r="K24" s="199" t="s">
        <v>323</v>
      </c>
    </row>
    <row r="25" spans="2:11">
      <c r="B25" s="200">
        <f>IF('Leak List'!A26=0,"",'Leak List'!A26)</f>
        <v>24</v>
      </c>
      <c r="C25" s="201" t="str">
        <f>IF('Leak List'!B26=0,"",'Leak List'!B26)</f>
        <v/>
      </c>
      <c r="D25" s="202" t="str">
        <f>IF('Leak List'!C26=0,"",'Leak List'!C26)</f>
        <v/>
      </c>
      <c r="E25" s="200" t="str">
        <f>IF('Leak List'!E26=0,"",'Leak List'!E26)</f>
        <v/>
      </c>
      <c r="F25" s="200" t="str">
        <f>IF('Leak List'!F26=0,"",'Leak List'!F26)</f>
        <v/>
      </c>
      <c r="G25" s="202" t="str">
        <f>IF('Leak List'!D26=0,"",'Leak List'!D26)</f>
        <v/>
      </c>
      <c r="H25" s="204" t="str">
        <f>IF('Leak List'!H26=0,"",'Leak List'!H26)</f>
        <v xml:space="preserve"> </v>
      </c>
      <c r="K25" s="199" t="s">
        <v>324</v>
      </c>
    </row>
    <row r="26" spans="2:11">
      <c r="B26" s="200">
        <f>IF('Leak List'!A27=0,"",'Leak List'!A27)</f>
        <v>25</v>
      </c>
      <c r="C26" s="201" t="str">
        <f>IF('Leak List'!B27=0,"",'Leak List'!B27)</f>
        <v/>
      </c>
      <c r="D26" s="202" t="str">
        <f>IF('Leak List'!C27=0,"",'Leak List'!C27)</f>
        <v/>
      </c>
      <c r="E26" s="200" t="str">
        <f>IF('Leak List'!E27=0,"",'Leak List'!E27)</f>
        <v/>
      </c>
      <c r="F26" s="200" t="str">
        <f>IF('Leak List'!F27=0,"",'Leak List'!F27)</f>
        <v/>
      </c>
      <c r="G26" s="202" t="str">
        <f>IF('Leak List'!D27=0,"",'Leak List'!D27)</f>
        <v/>
      </c>
      <c r="H26" s="204" t="str">
        <f>IF('Leak List'!H27=0,"",'Leak List'!H27)</f>
        <v xml:space="preserve"> </v>
      </c>
      <c r="K26" s="199" t="s">
        <v>325</v>
      </c>
    </row>
    <row r="27" spans="2:11">
      <c r="B27" s="200">
        <f>IF('Leak List'!A28=0,"",'Leak List'!A28)</f>
        <v>26</v>
      </c>
      <c r="C27" s="201" t="str">
        <f>IF('Leak List'!B28=0,"",'Leak List'!B28)</f>
        <v/>
      </c>
      <c r="D27" s="202" t="str">
        <f>IF('Leak List'!C28=0,"",'Leak List'!C28)</f>
        <v/>
      </c>
      <c r="E27" s="200" t="str">
        <f>IF('Leak List'!E28=0,"",'Leak List'!E28)</f>
        <v/>
      </c>
      <c r="F27" s="200" t="str">
        <f>IF('Leak List'!F28=0,"",'Leak List'!F28)</f>
        <v/>
      </c>
      <c r="G27" s="202" t="str">
        <f>IF('Leak List'!D28=0,"",'Leak List'!D28)</f>
        <v/>
      </c>
      <c r="H27" s="204" t="str">
        <f>IF('Leak List'!H28=0,"",'Leak List'!H28)</f>
        <v xml:space="preserve"> </v>
      </c>
      <c r="K27" s="199" t="s">
        <v>326</v>
      </c>
    </row>
    <row r="28" spans="2:11">
      <c r="B28" s="200">
        <f>IF('Leak List'!A29=0,"",'Leak List'!A29)</f>
        <v>27</v>
      </c>
      <c r="C28" s="201" t="str">
        <f>IF('Leak List'!B29=0,"",'Leak List'!B29)</f>
        <v/>
      </c>
      <c r="D28" s="202" t="str">
        <f>IF('Leak List'!C29=0,"",'Leak List'!C29)</f>
        <v/>
      </c>
      <c r="E28" s="200" t="str">
        <f>IF('Leak List'!E29=0,"",'Leak List'!E29)</f>
        <v/>
      </c>
      <c r="F28" s="200" t="str">
        <f>IF('Leak List'!F29=0,"",'Leak List'!F29)</f>
        <v/>
      </c>
      <c r="G28" s="202" t="str">
        <f>IF('Leak List'!D29=0,"",'Leak List'!D29)</f>
        <v/>
      </c>
      <c r="H28" s="204" t="str">
        <f>IF('Leak List'!H29=0,"",'Leak List'!H29)</f>
        <v xml:space="preserve"> </v>
      </c>
      <c r="K28" s="199" t="s">
        <v>327</v>
      </c>
    </row>
    <row r="29" spans="2:11">
      <c r="B29" s="200">
        <f>IF('Leak List'!A30=0,"",'Leak List'!A30)</f>
        <v>28</v>
      </c>
      <c r="C29" s="201" t="str">
        <f>IF('Leak List'!B30=0,"",'Leak List'!B30)</f>
        <v/>
      </c>
      <c r="D29" s="202" t="str">
        <f>IF('Leak List'!C30=0,"",'Leak List'!C30)</f>
        <v/>
      </c>
      <c r="E29" s="200" t="str">
        <f>IF('Leak List'!E30=0,"",'Leak List'!E30)</f>
        <v/>
      </c>
      <c r="F29" s="200" t="str">
        <f>IF('Leak List'!F30=0,"",'Leak List'!F30)</f>
        <v/>
      </c>
      <c r="G29" s="202" t="str">
        <f>IF('Leak List'!D30=0,"",'Leak List'!D30)</f>
        <v/>
      </c>
      <c r="H29" s="204" t="str">
        <f>IF('Leak List'!H30=0,"",'Leak List'!H30)</f>
        <v xml:space="preserve"> </v>
      </c>
      <c r="K29" s="199" t="s">
        <v>328</v>
      </c>
    </row>
    <row r="30" spans="2:11">
      <c r="B30" s="200">
        <f>IF('Leak List'!A31=0,"",'Leak List'!A31)</f>
        <v>29</v>
      </c>
      <c r="C30" s="201" t="str">
        <f>IF('Leak List'!B31=0,"",'Leak List'!B31)</f>
        <v/>
      </c>
      <c r="D30" s="202" t="str">
        <f>IF('Leak List'!C31=0,"",'Leak List'!C31)</f>
        <v/>
      </c>
      <c r="E30" s="200" t="str">
        <f>IF('Leak List'!E31=0,"",'Leak List'!E31)</f>
        <v/>
      </c>
      <c r="F30" s="200" t="str">
        <f>IF('Leak List'!F31=0,"",'Leak List'!F31)</f>
        <v/>
      </c>
      <c r="G30" s="202" t="str">
        <f>IF('Leak List'!D31=0,"",'Leak List'!D31)</f>
        <v/>
      </c>
      <c r="H30" s="204" t="str">
        <f>IF('Leak List'!H31=0,"",'Leak List'!H31)</f>
        <v xml:space="preserve"> </v>
      </c>
      <c r="K30" s="199" t="s">
        <v>329</v>
      </c>
    </row>
    <row r="31" spans="2:11">
      <c r="B31" s="200">
        <f>IF('Leak List'!A32=0,"",'Leak List'!A32)</f>
        <v>30</v>
      </c>
      <c r="C31" s="201" t="str">
        <f>IF('Leak List'!B32=0,"",'Leak List'!B32)</f>
        <v/>
      </c>
      <c r="D31" s="201" t="str">
        <f>IF('Leak List'!C32=0,"",'Leak List'!C32)</f>
        <v/>
      </c>
      <c r="E31" s="200" t="str">
        <f>IF('Leak List'!E32=0,"",'Leak List'!E32)</f>
        <v/>
      </c>
      <c r="F31" s="200" t="str">
        <f>IF('Leak List'!F32=0,"",'Leak List'!F32)</f>
        <v/>
      </c>
      <c r="G31" s="202" t="str">
        <f>IF('Leak List'!D32=0,"",'Leak List'!D32)</f>
        <v/>
      </c>
      <c r="H31" s="204" t="str">
        <f>IF('Leak List'!H32=0,"",'Leak List'!H32)</f>
        <v xml:space="preserve"> </v>
      </c>
      <c r="K31" s="199" t="s">
        <v>330</v>
      </c>
    </row>
    <row r="32" spans="2:11">
      <c r="B32" s="200">
        <f>IF('Leak List'!A33=0,"",'Leak List'!A33)</f>
        <v>31</v>
      </c>
      <c r="C32" s="201" t="str">
        <f>IF('Leak List'!B33=0,"",'Leak List'!B33)</f>
        <v/>
      </c>
      <c r="D32" s="201" t="str">
        <f>IF('Leak List'!C33=0,"",'Leak List'!C33)</f>
        <v/>
      </c>
      <c r="E32" s="200" t="str">
        <f>IF('Leak List'!E33=0,"",'Leak List'!E33)</f>
        <v/>
      </c>
      <c r="F32" s="200" t="str">
        <f>IF('Leak List'!F33=0,"",'Leak List'!F33)</f>
        <v/>
      </c>
      <c r="G32" s="202" t="str">
        <f>IF('Leak List'!D33=0,"",'Leak List'!D33)</f>
        <v/>
      </c>
      <c r="H32" s="204" t="str">
        <f>IF('Leak List'!H33=0,"",'Leak List'!H33)</f>
        <v xml:space="preserve"> </v>
      </c>
    </row>
    <row r="33" spans="2:8">
      <c r="B33" s="200">
        <f>IF('Leak List'!A34=0,"",'Leak List'!A34)</f>
        <v>32</v>
      </c>
      <c r="C33" s="201" t="str">
        <f>IF('Leak List'!B34=0,"",'Leak List'!B34)</f>
        <v/>
      </c>
      <c r="D33" s="201" t="str">
        <f>IF('Leak List'!C34=0,"",'Leak List'!C34)</f>
        <v/>
      </c>
      <c r="E33" s="200" t="str">
        <f>IF('Leak List'!E34=0,"",'Leak List'!E34)</f>
        <v/>
      </c>
      <c r="F33" s="200" t="str">
        <f>IF('Leak List'!F34=0,"",'Leak List'!F34)</f>
        <v/>
      </c>
      <c r="G33" s="202" t="str">
        <f>IF('Leak List'!D34=0,"",'Leak List'!D34)</f>
        <v/>
      </c>
      <c r="H33" s="204" t="str">
        <f>IF('Leak List'!H34=0,"",'Leak List'!H34)</f>
        <v xml:space="preserve"> </v>
      </c>
    </row>
    <row r="34" spans="2:8">
      <c r="B34" s="200">
        <f>IF('Leak List'!A35=0,"",'Leak List'!A35)</f>
        <v>33</v>
      </c>
      <c r="C34" s="201" t="str">
        <f>IF('Leak List'!B35=0,"",'Leak List'!B35)</f>
        <v/>
      </c>
      <c r="D34" s="201" t="str">
        <f>IF('Leak List'!C35=0,"",'Leak List'!C35)</f>
        <v/>
      </c>
      <c r="E34" s="200" t="str">
        <f>IF('Leak List'!E35=0,"",'Leak List'!E35)</f>
        <v/>
      </c>
      <c r="F34" s="200" t="str">
        <f>IF('Leak List'!F35=0,"",'Leak List'!F35)</f>
        <v/>
      </c>
      <c r="G34" s="202" t="str">
        <f>IF('Leak List'!D35=0,"",'Leak List'!D35)</f>
        <v/>
      </c>
      <c r="H34" s="204" t="str">
        <f>IF('Leak List'!H35=0,"",'Leak List'!H35)</f>
        <v xml:space="preserve"> </v>
      </c>
    </row>
    <row r="35" spans="2:8">
      <c r="B35" s="200">
        <f>IF('Leak List'!A36=0,"",'Leak List'!A36)</f>
        <v>34</v>
      </c>
      <c r="C35" s="201" t="str">
        <f>IF('Leak List'!B36=0,"",'Leak List'!B36)</f>
        <v/>
      </c>
      <c r="D35" s="201" t="str">
        <f>IF('Leak List'!C36=0,"",'Leak List'!C36)</f>
        <v/>
      </c>
      <c r="E35" s="200" t="str">
        <f>IF('Leak List'!E36=0,"",'Leak List'!E36)</f>
        <v/>
      </c>
      <c r="F35" s="200" t="str">
        <f>IF('Leak List'!F36=0,"",'Leak List'!F36)</f>
        <v/>
      </c>
      <c r="G35" s="202" t="str">
        <f>IF('Leak List'!D36=0,"",'Leak List'!D36)</f>
        <v/>
      </c>
      <c r="H35" s="204" t="str">
        <f>IF('Leak List'!H36=0,"",'Leak List'!H36)</f>
        <v xml:space="preserve"> </v>
      </c>
    </row>
    <row r="36" spans="2:8">
      <c r="B36" s="200">
        <f>IF('Leak List'!A37=0,"",'Leak List'!A37)</f>
        <v>35</v>
      </c>
      <c r="C36" s="201" t="str">
        <f>IF('Leak List'!B37=0,"",'Leak List'!B37)</f>
        <v/>
      </c>
      <c r="D36" s="201" t="str">
        <f>IF('Leak List'!C37=0,"",'Leak List'!C37)</f>
        <v/>
      </c>
      <c r="E36" s="200" t="str">
        <f>IF('Leak List'!E37=0,"",'Leak List'!E37)</f>
        <v/>
      </c>
      <c r="F36" s="200" t="str">
        <f>IF('Leak List'!F37=0,"",'Leak List'!F37)</f>
        <v/>
      </c>
      <c r="G36" s="202" t="str">
        <f>IF('Leak List'!D37=0,"",'Leak List'!D37)</f>
        <v/>
      </c>
      <c r="H36" s="204" t="str">
        <f>IF('Leak List'!H37=0,"",'Leak List'!H37)</f>
        <v xml:space="preserve"> </v>
      </c>
    </row>
    <row r="37" spans="2:8">
      <c r="B37" s="200">
        <f>IF('Leak List'!A38=0,"",'Leak List'!A38)</f>
        <v>36</v>
      </c>
      <c r="C37" s="201" t="str">
        <f>IF('Leak List'!B38=0,"",'Leak List'!B38)</f>
        <v/>
      </c>
      <c r="D37" s="201" t="str">
        <f>IF('Leak List'!C38=0,"",'Leak List'!C38)</f>
        <v/>
      </c>
      <c r="E37" s="200" t="str">
        <f>IF('Leak List'!E38=0,"",'Leak List'!E38)</f>
        <v/>
      </c>
      <c r="F37" s="200" t="str">
        <f>IF('Leak List'!F38=0,"",'Leak List'!F38)</f>
        <v/>
      </c>
      <c r="G37" s="202" t="str">
        <f>IF('Leak List'!D38=0,"",'Leak List'!D38)</f>
        <v/>
      </c>
      <c r="H37" s="204" t="str">
        <f>IF('Leak List'!H38=0,"",'Leak List'!H38)</f>
        <v xml:space="preserve"> </v>
      </c>
    </row>
    <row r="38" spans="2:8">
      <c r="B38" s="200">
        <f>IF('Leak List'!A39=0,"",'Leak List'!A39)</f>
        <v>37</v>
      </c>
      <c r="C38" s="201" t="str">
        <f>IF('Leak List'!B39=0,"",'Leak List'!B39)</f>
        <v/>
      </c>
      <c r="D38" s="201" t="str">
        <f>IF('Leak List'!C39=0,"",'Leak List'!C39)</f>
        <v/>
      </c>
      <c r="E38" s="200" t="str">
        <f>IF('Leak List'!E39=0,"",'Leak List'!E39)</f>
        <v/>
      </c>
      <c r="F38" s="200" t="str">
        <f>IF('Leak List'!F39=0,"",'Leak List'!F39)</f>
        <v/>
      </c>
      <c r="G38" s="202" t="str">
        <f>IF('Leak List'!D39=0,"",'Leak List'!D39)</f>
        <v/>
      </c>
      <c r="H38" s="204" t="str">
        <f>IF('Leak List'!H39=0,"",'Leak List'!H39)</f>
        <v xml:space="preserve"> </v>
      </c>
    </row>
    <row r="39" spans="2:8">
      <c r="B39" s="200">
        <f>IF('Leak List'!A40=0,"",'Leak List'!A40)</f>
        <v>38</v>
      </c>
      <c r="C39" s="201" t="str">
        <f>IF('Leak List'!B40=0,"",'Leak List'!B40)</f>
        <v/>
      </c>
      <c r="D39" s="201" t="str">
        <f>IF('Leak List'!C40=0,"",'Leak List'!C40)</f>
        <v/>
      </c>
      <c r="E39" s="200" t="str">
        <f>IF('Leak List'!E40=0,"",'Leak List'!E40)</f>
        <v/>
      </c>
      <c r="F39" s="200" t="str">
        <f>IF('Leak List'!F40=0,"",'Leak List'!F40)</f>
        <v/>
      </c>
      <c r="G39" s="202" t="str">
        <f>IF('Leak List'!D40=0,"",'Leak List'!D40)</f>
        <v/>
      </c>
      <c r="H39" s="204" t="str">
        <f>IF('Leak List'!H40=0,"",'Leak List'!H40)</f>
        <v xml:space="preserve"> </v>
      </c>
    </row>
    <row r="40" spans="2:8">
      <c r="B40" s="200">
        <f>IF('Leak List'!A41=0,"",'Leak List'!A41)</f>
        <v>39</v>
      </c>
      <c r="C40" s="201" t="str">
        <f>IF('Leak List'!B41=0,"",'Leak List'!B41)</f>
        <v/>
      </c>
      <c r="D40" s="201" t="str">
        <f>IF('Leak List'!C41=0,"",'Leak List'!C41)</f>
        <v/>
      </c>
      <c r="E40" s="200" t="str">
        <f>IF('Leak List'!E41=0,"",'Leak List'!E41)</f>
        <v/>
      </c>
      <c r="F40" s="200" t="str">
        <f>IF('Leak List'!F41=0,"",'Leak List'!F41)</f>
        <v/>
      </c>
      <c r="G40" s="202" t="str">
        <f>IF('Leak List'!D41=0,"",'Leak List'!D41)</f>
        <v/>
      </c>
      <c r="H40" s="204" t="str">
        <f>IF('Leak List'!H41=0,"",'Leak List'!H41)</f>
        <v xml:space="preserve"> </v>
      </c>
    </row>
    <row r="41" spans="2:8">
      <c r="B41" s="200">
        <f>IF('Leak List'!A42=0,"",'Leak List'!A42)</f>
        <v>40</v>
      </c>
      <c r="C41" s="201" t="str">
        <f>IF('Leak List'!B42=0,"",'Leak List'!B42)</f>
        <v/>
      </c>
      <c r="D41" s="201" t="str">
        <f>IF('Leak List'!C42=0,"",'Leak List'!C42)</f>
        <v/>
      </c>
      <c r="E41" s="200" t="str">
        <f>IF('Leak List'!E42=0,"",'Leak List'!E42)</f>
        <v/>
      </c>
      <c r="F41" s="200" t="str">
        <f>IF('Leak List'!F42=0,"",'Leak List'!F42)</f>
        <v/>
      </c>
      <c r="G41" s="202" t="str">
        <f>IF('Leak List'!D42=0,"",'Leak List'!D42)</f>
        <v/>
      </c>
      <c r="H41" s="204" t="str">
        <f>IF('Leak List'!H42=0,"",'Leak List'!H42)</f>
        <v xml:space="preserve"> </v>
      </c>
    </row>
    <row r="42" spans="2:8">
      <c r="B42" s="200">
        <f>IF('Leak List'!A43=0,"",'Leak List'!A43)</f>
        <v>41</v>
      </c>
      <c r="C42" s="201" t="str">
        <f>IF('Leak List'!B43=0,"",'Leak List'!B43)</f>
        <v/>
      </c>
      <c r="D42" s="201" t="str">
        <f>IF('Leak List'!C43=0,"",'Leak List'!C43)</f>
        <v/>
      </c>
      <c r="E42" s="200" t="str">
        <f>IF('Leak List'!E43=0,"",'Leak List'!E43)</f>
        <v/>
      </c>
      <c r="F42" s="200" t="str">
        <f>IF('Leak List'!F43=0,"",'Leak List'!F43)</f>
        <v/>
      </c>
      <c r="G42" s="202" t="str">
        <f>IF('Leak List'!D43=0,"",'Leak List'!D43)</f>
        <v/>
      </c>
      <c r="H42" s="204" t="str">
        <f>IF('Leak List'!H43=0,"",'Leak List'!H43)</f>
        <v xml:space="preserve"> </v>
      </c>
    </row>
    <row r="43" spans="2:8">
      <c r="B43" s="200">
        <f>IF('Leak List'!A44=0,"",'Leak List'!A44)</f>
        <v>42</v>
      </c>
      <c r="C43" s="201" t="str">
        <f>IF('Leak List'!B44=0,"",'Leak List'!B44)</f>
        <v/>
      </c>
      <c r="D43" s="201" t="str">
        <f>IF('Leak List'!C44=0,"",'Leak List'!C44)</f>
        <v/>
      </c>
      <c r="E43" s="200" t="str">
        <f>IF('Leak List'!E44=0,"",'Leak List'!E44)</f>
        <v/>
      </c>
      <c r="F43" s="200" t="str">
        <f>IF('Leak List'!F44=0,"",'Leak List'!F44)</f>
        <v/>
      </c>
      <c r="G43" s="202" t="str">
        <f>IF('Leak List'!D44=0,"",'Leak List'!D44)</f>
        <v/>
      </c>
      <c r="H43" s="204" t="str">
        <f>IF('Leak List'!H44=0,"",'Leak List'!H44)</f>
        <v xml:space="preserve"> </v>
      </c>
    </row>
    <row r="44" spans="2:8">
      <c r="B44" s="200">
        <f>IF('Leak List'!A45=0,"",'Leak List'!A45)</f>
        <v>43</v>
      </c>
      <c r="C44" s="201" t="str">
        <f>IF('Leak List'!B45=0,"",'Leak List'!B45)</f>
        <v/>
      </c>
      <c r="D44" s="201" t="str">
        <f>IF('Leak List'!C45=0,"",'Leak List'!C45)</f>
        <v/>
      </c>
      <c r="E44" s="200" t="str">
        <f>IF('Leak List'!E45=0,"",'Leak List'!E45)</f>
        <v/>
      </c>
      <c r="F44" s="200" t="str">
        <f>IF('Leak List'!F45=0,"",'Leak List'!F45)</f>
        <v/>
      </c>
      <c r="G44" s="202" t="str">
        <f>IF('Leak List'!D45=0,"",'Leak List'!D45)</f>
        <v/>
      </c>
      <c r="H44" s="204" t="str">
        <f>IF('Leak List'!H45=0,"",'Leak List'!H45)</f>
        <v xml:space="preserve"> </v>
      </c>
    </row>
    <row r="45" spans="2:8">
      <c r="B45" s="200">
        <f>IF('Leak List'!A46=0,"",'Leak List'!A46)</f>
        <v>44</v>
      </c>
      <c r="C45" s="201" t="str">
        <f>IF('Leak List'!B46=0,"",'Leak List'!B46)</f>
        <v/>
      </c>
      <c r="D45" s="201" t="str">
        <f>IF('Leak List'!C46=0,"",'Leak List'!C46)</f>
        <v/>
      </c>
      <c r="E45" s="200" t="str">
        <f>IF('Leak List'!E46=0,"",'Leak List'!E46)</f>
        <v/>
      </c>
      <c r="F45" s="200" t="str">
        <f>IF('Leak List'!F46=0,"",'Leak List'!F46)</f>
        <v/>
      </c>
      <c r="G45" s="202" t="str">
        <f>IF('Leak List'!D46=0,"",'Leak List'!D46)</f>
        <v/>
      </c>
      <c r="H45" s="204" t="str">
        <f>IF('Leak List'!H46=0,"",'Leak List'!H46)</f>
        <v xml:space="preserve"> </v>
      </c>
    </row>
    <row r="46" spans="2:8">
      <c r="B46" s="200">
        <f>IF('Leak List'!A47=0,"",'Leak List'!A47)</f>
        <v>45</v>
      </c>
      <c r="C46" s="201" t="str">
        <f>IF('Leak List'!B47=0,"",'Leak List'!B47)</f>
        <v/>
      </c>
      <c r="D46" s="201" t="str">
        <f>IF('Leak List'!C47=0,"",'Leak List'!C47)</f>
        <v/>
      </c>
      <c r="E46" s="200" t="str">
        <f>IF('Leak List'!E47=0,"",'Leak List'!E47)</f>
        <v/>
      </c>
      <c r="F46" s="200" t="str">
        <f>IF('Leak List'!F47=0,"",'Leak List'!F47)</f>
        <v/>
      </c>
      <c r="G46" s="202" t="str">
        <f>IF('Leak List'!D47=0,"",'Leak List'!D47)</f>
        <v/>
      </c>
      <c r="H46" s="204" t="str">
        <f>IF('Leak List'!H47=0,"",'Leak List'!H47)</f>
        <v xml:space="preserve"> </v>
      </c>
    </row>
    <row r="47" spans="2:8">
      <c r="B47" s="200">
        <f>IF('Leak List'!A48=0,"",'Leak List'!A48)</f>
        <v>46</v>
      </c>
      <c r="C47" s="201" t="str">
        <f>IF('Leak List'!B48=0,"",'Leak List'!B48)</f>
        <v/>
      </c>
      <c r="D47" s="201" t="str">
        <f>IF('Leak List'!C48=0,"",'Leak List'!C48)</f>
        <v/>
      </c>
      <c r="E47" s="200" t="str">
        <f>IF('Leak List'!E48=0,"",'Leak List'!E48)</f>
        <v/>
      </c>
      <c r="F47" s="200" t="str">
        <f>IF('Leak List'!F48=0,"",'Leak List'!F48)</f>
        <v/>
      </c>
      <c r="G47" s="202" t="str">
        <f>IF('Leak List'!D48=0,"",'Leak List'!D48)</f>
        <v/>
      </c>
      <c r="H47" s="204" t="str">
        <f>IF('Leak List'!H48=0,"",'Leak List'!H48)</f>
        <v xml:space="preserve"> </v>
      </c>
    </row>
    <row r="48" spans="2:8">
      <c r="B48" s="200">
        <f>IF('Leak List'!A49=0,"",'Leak List'!A49)</f>
        <v>47</v>
      </c>
      <c r="C48" s="201" t="str">
        <f>IF('Leak List'!B49=0,"",'Leak List'!B49)</f>
        <v/>
      </c>
      <c r="D48" s="201" t="str">
        <f>IF('Leak List'!C49=0,"",'Leak List'!C49)</f>
        <v/>
      </c>
      <c r="E48" s="200" t="str">
        <f>IF('Leak List'!E49=0,"",'Leak List'!E49)</f>
        <v/>
      </c>
      <c r="F48" s="200" t="str">
        <f>IF('Leak List'!F49=0,"",'Leak List'!F49)</f>
        <v/>
      </c>
      <c r="G48" s="202" t="str">
        <f>IF('Leak List'!D49=0,"",'Leak List'!D49)</f>
        <v/>
      </c>
      <c r="H48" s="204" t="str">
        <f>IF('Leak List'!H49=0,"",'Leak List'!H49)</f>
        <v xml:space="preserve"> </v>
      </c>
    </row>
    <row r="49" spans="2:8">
      <c r="B49" s="200">
        <f>IF('Leak List'!A50=0,"",'Leak List'!A50)</f>
        <v>48</v>
      </c>
      <c r="C49" s="201" t="str">
        <f>IF('Leak List'!B50=0,"",'Leak List'!B50)</f>
        <v/>
      </c>
      <c r="D49" s="201" t="str">
        <f>IF('Leak List'!C50=0,"",'Leak List'!C50)</f>
        <v/>
      </c>
      <c r="E49" s="200" t="str">
        <f>IF('Leak List'!E50=0,"",'Leak List'!E50)</f>
        <v/>
      </c>
      <c r="F49" s="200" t="str">
        <f>IF('Leak List'!F50=0,"",'Leak List'!F50)</f>
        <v/>
      </c>
      <c r="G49" s="202" t="str">
        <f>IF('Leak List'!D50=0,"",'Leak List'!D50)</f>
        <v/>
      </c>
      <c r="H49" s="204" t="str">
        <f>IF('Leak List'!H50=0,"",'Leak List'!H50)</f>
        <v xml:space="preserve"> </v>
      </c>
    </row>
    <row r="50" spans="2:8">
      <c r="B50" s="200">
        <f>IF('Leak List'!A51=0,"",'Leak List'!A51)</f>
        <v>49</v>
      </c>
      <c r="C50" s="201" t="str">
        <f>IF('Leak List'!B51=0,"",'Leak List'!B51)</f>
        <v/>
      </c>
      <c r="D50" s="201" t="str">
        <f>IF('Leak List'!C51=0,"",'Leak List'!C51)</f>
        <v/>
      </c>
      <c r="E50" s="200" t="str">
        <f>IF('Leak List'!E51=0,"",'Leak List'!E51)</f>
        <v/>
      </c>
      <c r="F50" s="200" t="str">
        <f>IF('Leak List'!F51=0,"",'Leak List'!F51)</f>
        <v/>
      </c>
      <c r="G50" s="202" t="str">
        <f>IF('Leak List'!D51=0,"",'Leak List'!D51)</f>
        <v/>
      </c>
      <c r="H50" s="204" t="str">
        <f>IF('Leak List'!H51=0,"",'Leak List'!H51)</f>
        <v xml:space="preserve"> </v>
      </c>
    </row>
    <row r="51" spans="2:8">
      <c r="B51" s="200">
        <f>IF('Leak List'!A52=0,"",'Leak List'!A52)</f>
        <v>50</v>
      </c>
      <c r="C51" s="201" t="str">
        <f>IF('Leak List'!B52=0,"",'Leak List'!B52)</f>
        <v/>
      </c>
      <c r="D51" s="201" t="str">
        <f>IF('Leak List'!C52=0,"",'Leak List'!C52)</f>
        <v/>
      </c>
      <c r="E51" s="200" t="str">
        <f>IF('Leak List'!E52=0,"",'Leak List'!E52)</f>
        <v/>
      </c>
      <c r="F51" s="200" t="str">
        <f>IF('Leak List'!F52=0,"",'Leak List'!F52)</f>
        <v/>
      </c>
      <c r="G51" s="202" t="str">
        <f>IF('Leak List'!D52=0,"",'Leak List'!D52)</f>
        <v/>
      </c>
      <c r="H51" s="204" t="str">
        <f>IF('Leak List'!H52=0,"",'Leak List'!H52)</f>
        <v xml:space="preserve"> </v>
      </c>
    </row>
    <row r="52" spans="2:8">
      <c r="B52" s="200">
        <f>IF('Leak List'!A53=0,"",'Leak List'!A53)</f>
        <v>51</v>
      </c>
      <c r="C52" s="201" t="str">
        <f>IF('Leak List'!B53=0,"",'Leak List'!B53)</f>
        <v/>
      </c>
      <c r="D52" s="201" t="str">
        <f>IF('Leak List'!C53=0,"",'Leak List'!C53)</f>
        <v/>
      </c>
      <c r="E52" s="200" t="str">
        <f>IF('Leak List'!E53=0,"",'Leak List'!E53)</f>
        <v/>
      </c>
      <c r="F52" s="200" t="str">
        <f>IF('Leak List'!F53=0,"",'Leak List'!F53)</f>
        <v/>
      </c>
      <c r="G52" s="202" t="str">
        <f>IF('Leak List'!D53=0,"",'Leak List'!D53)</f>
        <v/>
      </c>
      <c r="H52" s="204" t="str">
        <f>IF('Leak List'!H53=0,"",'Leak List'!H53)</f>
        <v xml:space="preserve"> </v>
      </c>
    </row>
    <row r="53" spans="2:8">
      <c r="B53" s="200">
        <f>IF('Leak List'!A54=0,"",'Leak List'!A54)</f>
        <v>52</v>
      </c>
      <c r="C53" s="201" t="str">
        <f>IF('Leak List'!B54=0,"",'Leak List'!B54)</f>
        <v/>
      </c>
      <c r="D53" s="201" t="str">
        <f>IF('Leak List'!C54=0,"",'Leak List'!C54)</f>
        <v/>
      </c>
      <c r="E53" s="200" t="str">
        <f>IF('Leak List'!E54=0,"",'Leak List'!E54)</f>
        <v/>
      </c>
      <c r="F53" s="200" t="str">
        <f>IF('Leak List'!F54=0,"",'Leak List'!F54)</f>
        <v/>
      </c>
      <c r="G53" s="202" t="str">
        <f>IF('Leak List'!D54=0,"",'Leak List'!D54)</f>
        <v/>
      </c>
      <c r="H53" s="204" t="str">
        <f>IF('Leak List'!H54=0,"",'Leak List'!H54)</f>
        <v xml:space="preserve"> </v>
      </c>
    </row>
    <row r="54" spans="2:8">
      <c r="B54" s="200">
        <f>IF('Leak List'!A55=0,"",'Leak List'!A55)</f>
        <v>53</v>
      </c>
      <c r="C54" s="201" t="str">
        <f>IF('Leak List'!B55=0,"",'Leak List'!B55)</f>
        <v/>
      </c>
      <c r="D54" s="201" t="str">
        <f>IF('Leak List'!C55=0,"",'Leak List'!C55)</f>
        <v/>
      </c>
      <c r="E54" s="200" t="str">
        <f>IF('Leak List'!E55=0,"",'Leak List'!E55)</f>
        <v/>
      </c>
      <c r="F54" s="200" t="str">
        <f>IF('Leak List'!F55=0,"",'Leak List'!F55)</f>
        <v/>
      </c>
      <c r="G54" s="202" t="str">
        <f>IF('Leak List'!D55=0,"",'Leak List'!D55)</f>
        <v/>
      </c>
      <c r="H54" s="204" t="str">
        <f>IF('Leak List'!H55=0,"",'Leak List'!H55)</f>
        <v xml:space="preserve"> </v>
      </c>
    </row>
    <row r="55" spans="2:8">
      <c r="B55" s="200">
        <f>IF('Leak List'!A56=0,"",'Leak List'!A56)</f>
        <v>54</v>
      </c>
      <c r="C55" s="201" t="str">
        <f>IF('Leak List'!B56=0,"",'Leak List'!B56)</f>
        <v/>
      </c>
      <c r="D55" s="201" t="str">
        <f>IF('Leak List'!C56=0,"",'Leak List'!C56)</f>
        <v/>
      </c>
      <c r="E55" s="200" t="str">
        <f>IF('Leak List'!E56=0,"",'Leak List'!E56)</f>
        <v/>
      </c>
      <c r="F55" s="200" t="str">
        <f>IF('Leak List'!F56=0,"",'Leak List'!F56)</f>
        <v/>
      </c>
      <c r="G55" s="202" t="str">
        <f>IF('Leak List'!D56=0,"",'Leak List'!D56)</f>
        <v/>
      </c>
      <c r="H55" s="204" t="str">
        <f>IF('Leak List'!H56=0,"",'Leak List'!H56)</f>
        <v xml:space="preserve"> </v>
      </c>
    </row>
    <row r="56" spans="2:8">
      <c r="B56" s="200">
        <f>IF('Leak List'!A57=0,"",'Leak List'!A57)</f>
        <v>55</v>
      </c>
      <c r="C56" s="201" t="str">
        <f>IF('Leak List'!B57=0,"",'Leak List'!B57)</f>
        <v/>
      </c>
      <c r="D56" s="201" t="str">
        <f>IF('Leak List'!C57=0,"",'Leak List'!C57)</f>
        <v/>
      </c>
      <c r="E56" s="200" t="str">
        <f>IF('Leak List'!E57=0,"",'Leak List'!E57)</f>
        <v/>
      </c>
      <c r="F56" s="200" t="str">
        <f>IF('Leak List'!F57=0,"",'Leak List'!F57)</f>
        <v/>
      </c>
      <c r="G56" s="202" t="str">
        <f>IF('Leak List'!D57=0,"",'Leak List'!D57)</f>
        <v/>
      </c>
      <c r="H56" s="204" t="str">
        <f>IF('Leak List'!H57=0,"",'Leak List'!H57)</f>
        <v xml:space="preserve"> </v>
      </c>
    </row>
    <row r="57" spans="2:8">
      <c r="B57" s="200">
        <f>IF('Leak List'!A58=0,"",'Leak List'!A58)</f>
        <v>56</v>
      </c>
      <c r="C57" s="201" t="str">
        <f>IF('Leak List'!B58=0,"",'Leak List'!B58)</f>
        <v/>
      </c>
      <c r="D57" s="201" t="str">
        <f>IF('Leak List'!C58=0,"",'Leak List'!C58)</f>
        <v/>
      </c>
      <c r="E57" s="200" t="str">
        <f>IF('Leak List'!E58=0,"",'Leak List'!E58)</f>
        <v/>
      </c>
      <c r="F57" s="200" t="str">
        <f>IF('Leak List'!F58=0,"",'Leak List'!F58)</f>
        <v/>
      </c>
      <c r="G57" s="202" t="str">
        <f>IF('Leak List'!D58=0,"",'Leak List'!D58)</f>
        <v/>
      </c>
      <c r="H57" s="204" t="str">
        <f>IF('Leak List'!H58=0,"",'Leak List'!H58)</f>
        <v xml:space="preserve"> </v>
      </c>
    </row>
    <row r="58" spans="2:8">
      <c r="B58" s="200">
        <f>IF('Leak List'!A59=0,"",'Leak List'!A59)</f>
        <v>57</v>
      </c>
      <c r="C58" s="201" t="str">
        <f>IF('Leak List'!B59=0,"",'Leak List'!B59)</f>
        <v/>
      </c>
      <c r="D58" s="201" t="str">
        <f>IF('Leak List'!C59=0,"",'Leak List'!C59)</f>
        <v/>
      </c>
      <c r="E58" s="200" t="str">
        <f>IF('Leak List'!E59=0,"",'Leak List'!E59)</f>
        <v/>
      </c>
      <c r="F58" s="200" t="str">
        <f>IF('Leak List'!F59=0,"",'Leak List'!F59)</f>
        <v/>
      </c>
      <c r="G58" s="202" t="str">
        <f>IF('Leak List'!D59=0,"",'Leak List'!D59)</f>
        <v/>
      </c>
      <c r="H58" s="204" t="str">
        <f>IF('Leak List'!H59=0,"",'Leak List'!H59)</f>
        <v xml:space="preserve"> </v>
      </c>
    </row>
    <row r="59" spans="2:8">
      <c r="B59" s="200">
        <f>IF('Leak List'!A60=0,"",'Leak List'!A60)</f>
        <v>58</v>
      </c>
      <c r="C59" s="201" t="str">
        <f>IF('Leak List'!B60=0,"",'Leak List'!B60)</f>
        <v/>
      </c>
      <c r="D59" s="201" t="str">
        <f>IF('Leak List'!C60=0,"",'Leak List'!C60)</f>
        <v/>
      </c>
      <c r="E59" s="200" t="str">
        <f>IF('Leak List'!E60=0,"",'Leak List'!E60)</f>
        <v/>
      </c>
      <c r="F59" s="200" t="str">
        <f>IF('Leak List'!F60=0,"",'Leak List'!F60)</f>
        <v/>
      </c>
      <c r="G59" s="202" t="str">
        <f>IF('Leak List'!D60=0,"",'Leak List'!D60)</f>
        <v/>
      </c>
      <c r="H59" s="204" t="str">
        <f>IF('Leak List'!H60=0,"",'Leak List'!H60)</f>
        <v xml:space="preserve"> </v>
      </c>
    </row>
    <row r="60" spans="2:8">
      <c r="B60" s="200">
        <f>IF('Leak List'!A61=0,"",'Leak List'!A61)</f>
        <v>59</v>
      </c>
      <c r="C60" s="201" t="str">
        <f>IF('Leak List'!B61=0,"",'Leak List'!B61)</f>
        <v/>
      </c>
      <c r="D60" s="201" t="str">
        <f>IF('Leak List'!C61=0,"",'Leak List'!C61)</f>
        <v/>
      </c>
      <c r="E60" s="200" t="str">
        <f>IF('Leak List'!E61=0,"",'Leak List'!E61)</f>
        <v/>
      </c>
      <c r="F60" s="200" t="str">
        <f>IF('Leak List'!F61=0,"",'Leak List'!F61)</f>
        <v/>
      </c>
      <c r="G60" s="202" t="str">
        <f>IF('Leak List'!D61=0,"",'Leak List'!D61)</f>
        <v/>
      </c>
      <c r="H60" s="204" t="str">
        <f>IF('Leak List'!H61=0,"",'Leak List'!H61)</f>
        <v xml:space="preserve"> </v>
      </c>
    </row>
    <row r="61" spans="2:8">
      <c r="B61" s="200">
        <f>IF('Leak List'!A62=0,"",'Leak List'!A62)</f>
        <v>60</v>
      </c>
      <c r="C61" s="201" t="str">
        <f>IF('Leak List'!B62=0,"",'Leak List'!B62)</f>
        <v/>
      </c>
      <c r="D61" s="201" t="str">
        <f>IF('Leak List'!C62=0,"",'Leak List'!C62)</f>
        <v/>
      </c>
      <c r="E61" s="200" t="str">
        <f>IF('Leak List'!E62=0,"",'Leak List'!E62)</f>
        <v/>
      </c>
      <c r="F61" s="200" t="str">
        <f>IF('Leak List'!F62=0,"",'Leak List'!F62)</f>
        <v/>
      </c>
      <c r="G61" s="202" t="str">
        <f>IF('Leak List'!D62=0,"",'Leak List'!D62)</f>
        <v/>
      </c>
      <c r="H61" s="204" t="str">
        <f>IF('Leak List'!H62=0,"",'Leak List'!H62)</f>
        <v xml:space="preserve"> </v>
      </c>
    </row>
    <row r="62" spans="2:8">
      <c r="B62" s="200">
        <f>IF('Leak List'!A63=0,"",'Leak List'!A63)</f>
        <v>61</v>
      </c>
      <c r="C62" s="201" t="str">
        <f>IF('Leak List'!B63=0,"",'Leak List'!B63)</f>
        <v/>
      </c>
      <c r="D62" s="201" t="str">
        <f>IF('Leak List'!C63=0,"",'Leak List'!C63)</f>
        <v/>
      </c>
      <c r="E62" s="200" t="str">
        <f>IF('Leak List'!E63=0,"",'Leak List'!E63)</f>
        <v/>
      </c>
      <c r="F62" s="200" t="str">
        <f>IF('Leak List'!F63=0,"",'Leak List'!F63)</f>
        <v/>
      </c>
      <c r="G62" s="202" t="str">
        <f>IF('Leak List'!D63=0,"",'Leak List'!D63)</f>
        <v/>
      </c>
      <c r="H62" s="204" t="str">
        <f>IF('Leak List'!H63=0,"",'Leak List'!H63)</f>
        <v xml:space="preserve"> </v>
      </c>
    </row>
    <row r="63" spans="2:8">
      <c r="B63" s="200">
        <f>IF('Leak List'!A64=0,"",'Leak List'!A64)</f>
        <v>62</v>
      </c>
      <c r="C63" s="201" t="str">
        <f>IF('Leak List'!B64=0,"",'Leak List'!B64)</f>
        <v/>
      </c>
      <c r="D63" s="201" t="str">
        <f>IF('Leak List'!C64=0,"",'Leak List'!C64)</f>
        <v/>
      </c>
      <c r="E63" s="200" t="str">
        <f>IF('Leak List'!E64=0,"",'Leak List'!E64)</f>
        <v/>
      </c>
      <c r="F63" s="200" t="str">
        <f>IF('Leak List'!F64=0,"",'Leak List'!F64)</f>
        <v/>
      </c>
      <c r="G63" s="202" t="str">
        <f>IF('Leak List'!D64=0,"",'Leak List'!D64)</f>
        <v/>
      </c>
      <c r="H63" s="204" t="str">
        <f>IF('Leak List'!H64=0,"",'Leak List'!H64)</f>
        <v xml:space="preserve"> </v>
      </c>
    </row>
    <row r="64" spans="2:8">
      <c r="B64" s="200">
        <f>IF('Leak List'!A65=0,"",'Leak List'!A65)</f>
        <v>63</v>
      </c>
      <c r="C64" s="201" t="str">
        <f>IF('Leak List'!B65=0,"",'Leak List'!B65)</f>
        <v/>
      </c>
      <c r="D64" s="201" t="str">
        <f>IF('Leak List'!C65=0,"",'Leak List'!C65)</f>
        <v/>
      </c>
      <c r="E64" s="200" t="str">
        <f>IF('Leak List'!E65=0,"",'Leak List'!E65)</f>
        <v/>
      </c>
      <c r="F64" s="200" t="str">
        <f>IF('Leak List'!F65=0,"",'Leak List'!F65)</f>
        <v/>
      </c>
      <c r="G64" s="202" t="str">
        <f>IF('Leak List'!D65=0,"",'Leak List'!D65)</f>
        <v/>
      </c>
      <c r="H64" s="204" t="str">
        <f>IF('Leak List'!H65=0,"",'Leak List'!H65)</f>
        <v xml:space="preserve"> </v>
      </c>
    </row>
    <row r="65" spans="2:8">
      <c r="B65" s="200">
        <f>IF('Leak List'!A66=0,"",'Leak List'!A66)</f>
        <v>64</v>
      </c>
      <c r="C65" s="201" t="str">
        <f>IF('Leak List'!B66=0,"",'Leak List'!B66)</f>
        <v/>
      </c>
      <c r="D65" s="201" t="str">
        <f>IF('Leak List'!C66=0,"",'Leak List'!C66)</f>
        <v/>
      </c>
      <c r="E65" s="200" t="str">
        <f>IF('Leak List'!E66=0,"",'Leak List'!E66)</f>
        <v/>
      </c>
      <c r="F65" s="200" t="str">
        <f>IF('Leak List'!F66=0,"",'Leak List'!F66)</f>
        <v/>
      </c>
      <c r="G65" s="202" t="str">
        <f>IF('Leak List'!D66=0,"",'Leak List'!D66)</f>
        <v/>
      </c>
      <c r="H65" s="204" t="str">
        <f>IF('Leak List'!H66=0,"",'Leak List'!H66)</f>
        <v xml:space="preserve"> </v>
      </c>
    </row>
    <row r="66" spans="2:8">
      <c r="B66" s="200">
        <f>IF('Leak List'!A67=0,"",'Leak List'!A67)</f>
        <v>65</v>
      </c>
      <c r="C66" s="201" t="str">
        <f>IF('Leak List'!B67=0,"",'Leak List'!B67)</f>
        <v/>
      </c>
      <c r="D66" s="201" t="str">
        <f>IF('Leak List'!C67=0,"",'Leak List'!C67)</f>
        <v/>
      </c>
      <c r="E66" s="200" t="str">
        <f>IF('Leak List'!E67=0,"",'Leak List'!E67)</f>
        <v/>
      </c>
      <c r="F66" s="200" t="str">
        <f>IF('Leak List'!F67=0,"",'Leak List'!F67)</f>
        <v/>
      </c>
      <c r="G66" s="202" t="str">
        <f>IF('Leak List'!D67=0,"",'Leak List'!D67)</f>
        <v/>
      </c>
      <c r="H66" s="204" t="str">
        <f>IF('Leak List'!H67=0,"",'Leak List'!H67)</f>
        <v xml:space="preserve"> </v>
      </c>
    </row>
    <row r="67" spans="2:8">
      <c r="B67" s="200">
        <f>IF('Leak List'!A68=0,"",'Leak List'!A68)</f>
        <v>66</v>
      </c>
      <c r="C67" s="201" t="str">
        <f>IF('Leak List'!B68=0,"",'Leak List'!B68)</f>
        <v/>
      </c>
      <c r="D67" s="201" t="str">
        <f>IF('Leak List'!C68=0,"",'Leak List'!C68)</f>
        <v/>
      </c>
      <c r="E67" s="200" t="str">
        <f>IF('Leak List'!E68=0,"",'Leak List'!E68)</f>
        <v/>
      </c>
      <c r="F67" s="200" t="str">
        <f>IF('Leak List'!F68=0,"",'Leak List'!F68)</f>
        <v/>
      </c>
      <c r="G67" s="202" t="str">
        <f>IF('Leak List'!D68=0,"",'Leak List'!D68)</f>
        <v/>
      </c>
      <c r="H67" s="204" t="str">
        <f>IF('Leak List'!H68=0,"",'Leak List'!H68)</f>
        <v xml:space="preserve"> </v>
      </c>
    </row>
    <row r="68" spans="2:8">
      <c r="B68" s="200">
        <f>IF('Leak List'!A69=0,"",'Leak List'!A69)</f>
        <v>67</v>
      </c>
      <c r="C68" s="201" t="str">
        <f>IF('Leak List'!B69=0,"",'Leak List'!B69)</f>
        <v/>
      </c>
      <c r="D68" s="201" t="str">
        <f>IF('Leak List'!C69=0,"",'Leak List'!C69)</f>
        <v/>
      </c>
      <c r="E68" s="200" t="str">
        <f>IF('Leak List'!E69=0,"",'Leak List'!E69)</f>
        <v/>
      </c>
      <c r="F68" s="200" t="str">
        <f>IF('Leak List'!F69=0,"",'Leak List'!F69)</f>
        <v/>
      </c>
      <c r="G68" s="202" t="str">
        <f>IF('Leak List'!D69=0,"",'Leak List'!D69)</f>
        <v/>
      </c>
      <c r="H68" s="204" t="str">
        <f>IF('Leak List'!H69=0,"",'Leak List'!H69)</f>
        <v xml:space="preserve"> </v>
      </c>
    </row>
    <row r="69" spans="2:8">
      <c r="B69" s="200">
        <f>IF('Leak List'!A70=0,"",'Leak List'!A70)</f>
        <v>68</v>
      </c>
      <c r="C69" s="201" t="str">
        <f>IF('Leak List'!B70=0,"",'Leak List'!B70)</f>
        <v/>
      </c>
      <c r="D69" s="201" t="str">
        <f>IF('Leak List'!C70=0,"",'Leak List'!C70)</f>
        <v/>
      </c>
      <c r="E69" s="200" t="str">
        <f>IF('Leak List'!E70=0,"",'Leak List'!E70)</f>
        <v/>
      </c>
      <c r="F69" s="200" t="str">
        <f>IF('Leak List'!F70=0,"",'Leak List'!F70)</f>
        <v/>
      </c>
      <c r="G69" s="202" t="str">
        <f>IF('Leak List'!D70=0,"",'Leak List'!D70)</f>
        <v/>
      </c>
      <c r="H69" s="204" t="str">
        <f>IF('Leak List'!H70=0,"",'Leak List'!H70)</f>
        <v xml:space="preserve"> </v>
      </c>
    </row>
    <row r="70" spans="2:8">
      <c r="B70" s="200">
        <f>IF('Leak List'!A71=0,"",'Leak List'!A71)</f>
        <v>69</v>
      </c>
      <c r="C70" s="201" t="str">
        <f>IF('Leak List'!B71=0,"",'Leak List'!B71)</f>
        <v/>
      </c>
      <c r="D70" s="201" t="str">
        <f>IF('Leak List'!C71=0,"",'Leak List'!C71)</f>
        <v/>
      </c>
      <c r="E70" s="200" t="str">
        <f>IF('Leak List'!E71=0,"",'Leak List'!E71)</f>
        <v/>
      </c>
      <c r="F70" s="200" t="str">
        <f>IF('Leak List'!F71=0,"",'Leak List'!F71)</f>
        <v/>
      </c>
      <c r="G70" s="202" t="str">
        <f>IF('Leak List'!D71=0,"",'Leak List'!D71)</f>
        <v/>
      </c>
      <c r="H70" s="204" t="str">
        <f>IF('Leak List'!H71=0,"",'Leak List'!H71)</f>
        <v xml:space="preserve"> </v>
      </c>
    </row>
    <row r="71" spans="2:8">
      <c r="B71" s="200">
        <f>IF('Leak List'!A72=0,"",'Leak List'!A72)</f>
        <v>70</v>
      </c>
      <c r="C71" s="201" t="str">
        <f>IF('Leak List'!B72=0,"",'Leak List'!B72)</f>
        <v/>
      </c>
      <c r="D71" s="201" t="str">
        <f>IF('Leak List'!C72=0,"",'Leak List'!C72)</f>
        <v/>
      </c>
      <c r="E71" s="200" t="str">
        <f>IF('Leak List'!E72=0,"",'Leak List'!E72)</f>
        <v/>
      </c>
      <c r="F71" s="200" t="str">
        <f>IF('Leak List'!F72=0,"",'Leak List'!F72)</f>
        <v/>
      </c>
      <c r="G71" s="202" t="str">
        <f>IF('Leak List'!D72=0,"",'Leak List'!D72)</f>
        <v/>
      </c>
      <c r="H71" s="204" t="str">
        <f>IF('Leak List'!H72=0,"",'Leak List'!H72)</f>
        <v xml:space="preserve"> </v>
      </c>
    </row>
    <row r="72" spans="2:8">
      <c r="B72" s="200">
        <f>IF('Leak List'!A73=0,"",'Leak List'!A73)</f>
        <v>71</v>
      </c>
      <c r="C72" s="201" t="str">
        <f>IF('Leak List'!B73=0,"",'Leak List'!B73)</f>
        <v/>
      </c>
      <c r="D72" s="201" t="str">
        <f>IF('Leak List'!C73=0,"",'Leak List'!C73)</f>
        <v/>
      </c>
      <c r="E72" s="200" t="str">
        <f>IF('Leak List'!E73=0,"",'Leak List'!E73)</f>
        <v/>
      </c>
      <c r="F72" s="200" t="str">
        <f>IF('Leak List'!F73=0,"",'Leak List'!F73)</f>
        <v/>
      </c>
      <c r="G72" s="202" t="str">
        <f>IF('Leak List'!D73=0,"",'Leak List'!D73)</f>
        <v/>
      </c>
      <c r="H72" s="204" t="str">
        <f>IF('Leak List'!H73=0,"",'Leak List'!H73)</f>
        <v xml:space="preserve"> </v>
      </c>
    </row>
    <row r="73" spans="2:8">
      <c r="B73" s="200">
        <f>IF('Leak List'!A74=0,"",'Leak List'!A74)</f>
        <v>72</v>
      </c>
      <c r="C73" s="201" t="str">
        <f>IF('Leak List'!B74=0,"",'Leak List'!B74)</f>
        <v/>
      </c>
      <c r="D73" s="201" t="str">
        <f>IF('Leak List'!C74=0,"",'Leak List'!C74)</f>
        <v/>
      </c>
      <c r="E73" s="200" t="str">
        <f>IF('Leak List'!E74=0,"",'Leak List'!E74)</f>
        <v/>
      </c>
      <c r="F73" s="200" t="str">
        <f>IF('Leak List'!F74=0,"",'Leak List'!F74)</f>
        <v/>
      </c>
      <c r="G73" s="202" t="str">
        <f>IF('Leak List'!D74=0,"",'Leak List'!D74)</f>
        <v/>
      </c>
      <c r="H73" s="204" t="str">
        <f>IF('Leak List'!H74=0,"",'Leak List'!H74)</f>
        <v xml:space="preserve"> </v>
      </c>
    </row>
    <row r="74" spans="2:8">
      <c r="B74" s="200">
        <f>IF('Leak List'!A75=0,"",'Leak List'!A75)</f>
        <v>73</v>
      </c>
      <c r="C74" s="201" t="str">
        <f>IF('Leak List'!B75=0,"",'Leak List'!B75)</f>
        <v/>
      </c>
      <c r="D74" s="201" t="str">
        <f>IF('Leak List'!C75=0,"",'Leak List'!C75)</f>
        <v/>
      </c>
      <c r="E74" s="200" t="str">
        <f>IF('Leak List'!E75=0,"",'Leak List'!E75)</f>
        <v/>
      </c>
      <c r="F74" s="200" t="str">
        <f>IF('Leak List'!F75=0,"",'Leak List'!F75)</f>
        <v/>
      </c>
      <c r="G74" s="202" t="str">
        <f>IF('Leak List'!D75=0,"",'Leak List'!D75)</f>
        <v/>
      </c>
      <c r="H74" s="204" t="str">
        <f>IF('Leak List'!H75=0,"",'Leak List'!H75)</f>
        <v xml:space="preserve"> </v>
      </c>
    </row>
    <row r="75" spans="2:8">
      <c r="B75" s="200">
        <f>IF('Leak List'!A76=0,"",'Leak List'!A76)</f>
        <v>74</v>
      </c>
      <c r="C75" s="201" t="str">
        <f>IF('Leak List'!B76=0,"",'Leak List'!B76)</f>
        <v/>
      </c>
      <c r="D75" s="201" t="str">
        <f>IF('Leak List'!C76=0,"",'Leak List'!C76)</f>
        <v/>
      </c>
      <c r="E75" s="200" t="str">
        <f>IF('Leak List'!E76=0,"",'Leak List'!E76)</f>
        <v/>
      </c>
      <c r="F75" s="200" t="str">
        <f>IF('Leak List'!F76=0,"",'Leak List'!F76)</f>
        <v/>
      </c>
      <c r="G75" s="202" t="str">
        <f>IF('Leak List'!D76=0,"",'Leak List'!D76)</f>
        <v/>
      </c>
      <c r="H75" s="204" t="str">
        <f>IF('Leak List'!H76=0,"",'Leak List'!H76)</f>
        <v xml:space="preserve"> </v>
      </c>
    </row>
    <row r="76" spans="2:8">
      <c r="B76" s="200">
        <f>IF('Leak List'!A77=0,"",'Leak List'!A77)</f>
        <v>75</v>
      </c>
      <c r="C76" s="201" t="str">
        <f>IF('Leak List'!B77=0,"",'Leak List'!B77)</f>
        <v/>
      </c>
      <c r="D76" s="201" t="str">
        <f>IF('Leak List'!C77=0,"",'Leak List'!C77)</f>
        <v/>
      </c>
      <c r="E76" s="200" t="str">
        <f>IF('Leak List'!E77=0,"",'Leak List'!E77)</f>
        <v/>
      </c>
      <c r="F76" s="200" t="str">
        <f>IF('Leak List'!F77=0,"",'Leak List'!F77)</f>
        <v/>
      </c>
      <c r="G76" s="202" t="str">
        <f>IF('Leak List'!D77=0,"",'Leak List'!D77)</f>
        <v/>
      </c>
      <c r="H76" s="204" t="str">
        <f>IF('Leak List'!H77=0,"",'Leak List'!H77)</f>
        <v xml:space="preserve"> </v>
      </c>
    </row>
    <row r="77" spans="2:8">
      <c r="B77" s="200">
        <f>IF('Leak List'!A78=0,"",'Leak List'!A78)</f>
        <v>76</v>
      </c>
      <c r="C77" s="201" t="str">
        <f>IF('Leak List'!B78=0,"",'Leak List'!B78)</f>
        <v/>
      </c>
      <c r="D77" s="201" t="str">
        <f>IF('Leak List'!C78=0,"",'Leak List'!C78)</f>
        <v/>
      </c>
      <c r="E77" s="200" t="str">
        <f>IF('Leak List'!E78=0,"",'Leak List'!E78)</f>
        <v/>
      </c>
      <c r="F77" s="200" t="str">
        <f>IF('Leak List'!F78=0,"",'Leak List'!F78)</f>
        <v/>
      </c>
      <c r="G77" s="202" t="str">
        <f>IF('Leak List'!D78=0,"",'Leak List'!D78)</f>
        <v/>
      </c>
      <c r="H77" s="204" t="str">
        <f>IF('Leak List'!H78=0,"",'Leak List'!H78)</f>
        <v xml:space="preserve"> </v>
      </c>
    </row>
    <row r="78" spans="2:8">
      <c r="B78" s="200">
        <f>IF('Leak List'!A79=0,"",'Leak List'!A79)</f>
        <v>77</v>
      </c>
      <c r="C78" s="201" t="str">
        <f>IF('Leak List'!B79=0,"",'Leak List'!B79)</f>
        <v/>
      </c>
      <c r="D78" s="201" t="str">
        <f>IF('Leak List'!C79=0,"",'Leak List'!C79)</f>
        <v/>
      </c>
      <c r="E78" s="200" t="str">
        <f>IF('Leak List'!E79=0,"",'Leak List'!E79)</f>
        <v/>
      </c>
      <c r="F78" s="200" t="str">
        <f>IF('Leak List'!F79=0,"",'Leak List'!F79)</f>
        <v/>
      </c>
      <c r="G78" s="202" t="str">
        <f>IF('Leak List'!D79=0,"",'Leak List'!D79)</f>
        <v/>
      </c>
      <c r="H78" s="204" t="str">
        <f>IF('Leak List'!H79=0,"",'Leak List'!H79)</f>
        <v xml:space="preserve"> </v>
      </c>
    </row>
    <row r="79" spans="2:8">
      <c r="B79" s="200">
        <f>IF('Leak List'!A80=0,"",'Leak List'!A80)</f>
        <v>78</v>
      </c>
      <c r="C79" s="201" t="str">
        <f>IF('Leak List'!B80=0,"",'Leak List'!B80)</f>
        <v/>
      </c>
      <c r="D79" s="201" t="str">
        <f>IF('Leak List'!C80=0,"",'Leak List'!C80)</f>
        <v/>
      </c>
      <c r="E79" s="200" t="str">
        <f>IF('Leak List'!E80=0,"",'Leak List'!E80)</f>
        <v/>
      </c>
      <c r="F79" s="200" t="str">
        <f>IF('Leak List'!F80=0,"",'Leak List'!F80)</f>
        <v/>
      </c>
      <c r="G79" s="202" t="str">
        <f>IF('Leak List'!D80=0,"",'Leak List'!D80)</f>
        <v/>
      </c>
      <c r="H79" s="204" t="str">
        <f>IF('Leak List'!H80=0,"",'Leak List'!H80)</f>
        <v xml:space="preserve"> </v>
      </c>
    </row>
    <row r="80" spans="2:8">
      <c r="B80" s="200">
        <f>IF('Leak List'!A81=0,"",'Leak List'!A81)</f>
        <v>79</v>
      </c>
      <c r="C80" s="201" t="str">
        <f>IF('Leak List'!B81=0,"",'Leak List'!B81)</f>
        <v/>
      </c>
      <c r="D80" s="201" t="str">
        <f>IF('Leak List'!C81=0,"",'Leak List'!C81)</f>
        <v/>
      </c>
      <c r="E80" s="200" t="str">
        <f>IF('Leak List'!E81=0,"",'Leak List'!E81)</f>
        <v/>
      </c>
      <c r="F80" s="200" t="str">
        <f>IF('Leak List'!F81=0,"",'Leak List'!F81)</f>
        <v/>
      </c>
      <c r="G80" s="202" t="str">
        <f>IF('Leak List'!D81=0,"",'Leak List'!D81)</f>
        <v/>
      </c>
      <c r="H80" s="204" t="str">
        <f>IF('Leak List'!H81=0,"",'Leak List'!H81)</f>
        <v xml:space="preserve"> </v>
      </c>
    </row>
    <row r="81" spans="2:8">
      <c r="B81" s="200">
        <f>IF('Leak List'!A82=0,"",'Leak List'!A82)</f>
        <v>80</v>
      </c>
      <c r="C81" s="201" t="str">
        <f>IF('Leak List'!B82=0,"",'Leak List'!B82)</f>
        <v/>
      </c>
      <c r="D81" s="201" t="str">
        <f>IF('Leak List'!C82=0,"",'Leak List'!C82)</f>
        <v/>
      </c>
      <c r="E81" s="200" t="str">
        <f>IF('Leak List'!E82=0,"",'Leak List'!E82)</f>
        <v/>
      </c>
      <c r="F81" s="200" t="str">
        <f>IF('Leak List'!F82=0,"",'Leak List'!F82)</f>
        <v/>
      </c>
      <c r="G81" s="202" t="str">
        <f>IF('Leak List'!D82=0,"",'Leak List'!D82)</f>
        <v/>
      </c>
      <c r="H81" s="204" t="str">
        <f>IF('Leak List'!H82=0,"",'Leak List'!H82)</f>
        <v xml:space="preserve"> </v>
      </c>
    </row>
    <row r="82" spans="2:8">
      <c r="B82" s="200">
        <f>IF('Leak List'!A83=0,"",'Leak List'!A83)</f>
        <v>81</v>
      </c>
      <c r="C82" s="201" t="str">
        <f>IF('Leak List'!B83=0,"",'Leak List'!B83)</f>
        <v/>
      </c>
      <c r="D82" s="201" t="str">
        <f>IF('Leak List'!C83=0,"",'Leak List'!C83)</f>
        <v/>
      </c>
      <c r="E82" s="200" t="str">
        <f>IF('Leak List'!E83=0,"",'Leak List'!E83)</f>
        <v/>
      </c>
      <c r="F82" s="200" t="str">
        <f>IF('Leak List'!F83=0,"",'Leak List'!F83)</f>
        <v/>
      </c>
      <c r="G82" s="202" t="str">
        <f>IF('Leak List'!D83=0,"",'Leak List'!D83)</f>
        <v/>
      </c>
      <c r="H82" s="204" t="str">
        <f>IF('Leak List'!H83=0,"",'Leak List'!H83)</f>
        <v xml:space="preserve"> </v>
      </c>
    </row>
    <row r="83" spans="2:8">
      <c r="B83" s="200">
        <f>IF('Leak List'!A84=0,"",'Leak List'!A84)</f>
        <v>82</v>
      </c>
      <c r="C83" s="201" t="str">
        <f>IF('Leak List'!B84=0,"",'Leak List'!B84)</f>
        <v/>
      </c>
      <c r="D83" s="201" t="str">
        <f>IF('Leak List'!C84=0,"",'Leak List'!C84)</f>
        <v/>
      </c>
      <c r="E83" s="200" t="str">
        <f>IF('Leak List'!E84=0,"",'Leak List'!E84)</f>
        <v/>
      </c>
      <c r="F83" s="200" t="str">
        <f>IF('Leak List'!F84=0,"",'Leak List'!F84)</f>
        <v/>
      </c>
      <c r="G83" s="202" t="str">
        <f>IF('Leak List'!D84=0,"",'Leak List'!D84)</f>
        <v/>
      </c>
      <c r="H83" s="204" t="str">
        <f>IF('Leak List'!H84=0,"",'Leak List'!H84)</f>
        <v xml:space="preserve"> </v>
      </c>
    </row>
    <row r="84" spans="2:8">
      <c r="B84" s="200">
        <f>IF('Leak List'!A85=0,"",'Leak List'!A85)</f>
        <v>83</v>
      </c>
      <c r="C84" s="201" t="str">
        <f>IF('Leak List'!B85=0,"",'Leak List'!B85)</f>
        <v/>
      </c>
      <c r="D84" s="201" t="str">
        <f>IF('Leak List'!C85=0,"",'Leak List'!C85)</f>
        <v/>
      </c>
      <c r="E84" s="200" t="str">
        <f>IF('Leak List'!E85=0,"",'Leak List'!E85)</f>
        <v/>
      </c>
      <c r="F84" s="200" t="str">
        <f>IF('Leak List'!F85=0,"",'Leak List'!F85)</f>
        <v/>
      </c>
      <c r="G84" s="202" t="str">
        <f>IF('Leak List'!D85=0,"",'Leak List'!D85)</f>
        <v/>
      </c>
      <c r="H84" s="204" t="str">
        <f>IF('Leak List'!H85=0,"",'Leak List'!H85)</f>
        <v xml:space="preserve"> </v>
      </c>
    </row>
    <row r="85" spans="2:8">
      <c r="B85" s="200">
        <f>IF('Leak List'!A86=0,"",'Leak List'!A86)</f>
        <v>84</v>
      </c>
      <c r="C85" s="201" t="str">
        <f>IF('Leak List'!B86=0,"",'Leak List'!B86)</f>
        <v/>
      </c>
      <c r="D85" s="201" t="str">
        <f>IF('Leak List'!C86=0,"",'Leak List'!C86)</f>
        <v/>
      </c>
      <c r="E85" s="200" t="str">
        <f>IF('Leak List'!E86=0,"",'Leak List'!E86)</f>
        <v/>
      </c>
      <c r="F85" s="200" t="str">
        <f>IF('Leak List'!F86=0,"",'Leak List'!F86)</f>
        <v/>
      </c>
      <c r="G85" s="202" t="str">
        <f>IF('Leak List'!D86=0,"",'Leak List'!D86)</f>
        <v/>
      </c>
      <c r="H85" s="204" t="str">
        <f>IF('Leak List'!H86=0,"",'Leak List'!H86)</f>
        <v xml:space="preserve"> </v>
      </c>
    </row>
    <row r="86" spans="2:8">
      <c r="B86" s="200">
        <f>IF('Leak List'!A87=0,"",'Leak List'!A87)</f>
        <v>85</v>
      </c>
      <c r="C86" s="201" t="str">
        <f>IF('Leak List'!B87=0,"",'Leak List'!B87)</f>
        <v/>
      </c>
      <c r="D86" s="201" t="str">
        <f>IF('Leak List'!C87=0,"",'Leak List'!C87)</f>
        <v/>
      </c>
      <c r="E86" s="200" t="str">
        <f>IF('Leak List'!E87=0,"",'Leak List'!E87)</f>
        <v/>
      </c>
      <c r="F86" s="200" t="str">
        <f>IF('Leak List'!F87=0,"",'Leak List'!F87)</f>
        <v/>
      </c>
      <c r="G86" s="202" t="str">
        <f>IF('Leak List'!D87=0,"",'Leak List'!D87)</f>
        <v/>
      </c>
      <c r="H86" s="204" t="str">
        <f>IF('Leak List'!H87=0,"",'Leak List'!H87)</f>
        <v xml:space="preserve"> </v>
      </c>
    </row>
    <row r="87" spans="2:8">
      <c r="B87" s="200">
        <f>IF('Leak List'!A88=0,"",'Leak List'!A88)</f>
        <v>86</v>
      </c>
      <c r="C87" s="201" t="str">
        <f>IF('Leak List'!B88=0,"",'Leak List'!B88)</f>
        <v/>
      </c>
      <c r="D87" s="201" t="str">
        <f>IF('Leak List'!C88=0,"",'Leak List'!C88)</f>
        <v/>
      </c>
      <c r="E87" s="200" t="str">
        <f>IF('Leak List'!E88=0,"",'Leak List'!E88)</f>
        <v/>
      </c>
      <c r="F87" s="200" t="str">
        <f>IF('Leak List'!F88=0,"",'Leak List'!F88)</f>
        <v/>
      </c>
      <c r="G87" s="202" t="str">
        <f>IF('Leak List'!D88=0,"",'Leak List'!D88)</f>
        <v/>
      </c>
      <c r="H87" s="204" t="str">
        <f>IF('Leak List'!H88=0,"",'Leak List'!H88)</f>
        <v xml:space="preserve"> </v>
      </c>
    </row>
    <row r="88" spans="2:8">
      <c r="B88" s="200">
        <f>IF('Leak List'!A89=0,"",'Leak List'!A89)</f>
        <v>87</v>
      </c>
      <c r="C88" s="201" t="str">
        <f>IF('Leak List'!B89=0,"",'Leak List'!B89)</f>
        <v/>
      </c>
      <c r="D88" s="201" t="str">
        <f>IF('Leak List'!C89=0,"",'Leak List'!C89)</f>
        <v/>
      </c>
      <c r="E88" s="200" t="str">
        <f>IF('Leak List'!E89=0,"",'Leak List'!E89)</f>
        <v/>
      </c>
      <c r="F88" s="200" t="str">
        <f>IF('Leak List'!F89=0,"",'Leak List'!F89)</f>
        <v/>
      </c>
      <c r="G88" s="202" t="str">
        <f>IF('Leak List'!D89=0,"",'Leak List'!D89)</f>
        <v/>
      </c>
      <c r="H88" s="204" t="str">
        <f>IF('Leak List'!H89=0,"",'Leak List'!H89)</f>
        <v xml:space="preserve"> </v>
      </c>
    </row>
    <row r="89" spans="2:8">
      <c r="B89" s="200">
        <f>IF('Leak List'!A90=0,"",'Leak List'!A90)</f>
        <v>88</v>
      </c>
      <c r="C89" s="201" t="str">
        <f>IF('Leak List'!B90=0,"",'Leak List'!B90)</f>
        <v/>
      </c>
      <c r="D89" s="201" t="str">
        <f>IF('Leak List'!C90=0,"",'Leak List'!C90)</f>
        <v/>
      </c>
      <c r="E89" s="200" t="str">
        <f>IF('Leak List'!E90=0,"",'Leak List'!E90)</f>
        <v/>
      </c>
      <c r="F89" s="200" t="str">
        <f>IF('Leak List'!F90=0,"",'Leak List'!F90)</f>
        <v/>
      </c>
      <c r="G89" s="202" t="str">
        <f>IF('Leak List'!D90=0,"",'Leak List'!D90)</f>
        <v/>
      </c>
      <c r="H89" s="204" t="str">
        <f>IF('Leak List'!H90=0,"",'Leak List'!H90)</f>
        <v xml:space="preserve"> </v>
      </c>
    </row>
    <row r="90" spans="2:8">
      <c r="B90" s="200">
        <f>IF('Leak List'!A91=0,"",'Leak List'!A91)</f>
        <v>89</v>
      </c>
      <c r="C90" s="201" t="str">
        <f>IF('Leak List'!B91=0,"",'Leak List'!B91)</f>
        <v/>
      </c>
      <c r="D90" s="201" t="str">
        <f>IF('Leak List'!C91=0,"",'Leak List'!C91)</f>
        <v/>
      </c>
      <c r="E90" s="200" t="str">
        <f>IF('Leak List'!E91=0,"",'Leak List'!E91)</f>
        <v/>
      </c>
      <c r="F90" s="200" t="str">
        <f>IF('Leak List'!F91=0,"",'Leak List'!F91)</f>
        <v/>
      </c>
      <c r="G90" s="202" t="str">
        <f>IF('Leak List'!D91=0,"",'Leak List'!D91)</f>
        <v/>
      </c>
      <c r="H90" s="204" t="str">
        <f>IF('Leak List'!H91=0,"",'Leak List'!H91)</f>
        <v xml:space="preserve"> </v>
      </c>
    </row>
    <row r="91" spans="2:8">
      <c r="B91" s="200">
        <f>IF('Leak List'!A92=0,"",'Leak List'!A92)</f>
        <v>90</v>
      </c>
      <c r="C91" s="201" t="str">
        <f>IF('Leak List'!B92=0,"",'Leak List'!B92)</f>
        <v/>
      </c>
      <c r="D91" s="201" t="str">
        <f>IF('Leak List'!C92=0,"",'Leak List'!C92)</f>
        <v/>
      </c>
      <c r="E91" s="200" t="str">
        <f>IF('Leak List'!E92=0,"",'Leak List'!E92)</f>
        <v/>
      </c>
      <c r="F91" s="200" t="str">
        <f>IF('Leak List'!F92=0,"",'Leak List'!F92)</f>
        <v/>
      </c>
      <c r="G91" s="202" t="str">
        <f>IF('Leak List'!D92=0,"",'Leak List'!D92)</f>
        <v/>
      </c>
      <c r="H91" s="204" t="str">
        <f>IF('Leak List'!H92=0,"",'Leak List'!H92)</f>
        <v xml:space="preserve"> </v>
      </c>
    </row>
    <row r="92" spans="2:8">
      <c r="B92" s="200">
        <f>IF('Leak List'!A93=0,"",'Leak List'!A93)</f>
        <v>91</v>
      </c>
      <c r="C92" s="201" t="str">
        <f>IF('Leak List'!B93=0,"",'Leak List'!B93)</f>
        <v/>
      </c>
      <c r="D92" s="201" t="str">
        <f>IF('Leak List'!C93=0,"",'Leak List'!C93)</f>
        <v/>
      </c>
      <c r="E92" s="200" t="str">
        <f>IF('Leak List'!E93=0,"",'Leak List'!E93)</f>
        <v/>
      </c>
      <c r="F92" s="200" t="str">
        <f>IF('Leak List'!F93=0,"",'Leak List'!F93)</f>
        <v/>
      </c>
      <c r="G92" s="202" t="str">
        <f>IF('Leak List'!D93=0,"",'Leak List'!D93)</f>
        <v/>
      </c>
      <c r="H92" s="204" t="str">
        <f>IF('Leak List'!H93=0,"",'Leak List'!H93)</f>
        <v xml:space="preserve"> </v>
      </c>
    </row>
    <row r="93" spans="2:8">
      <c r="B93" s="200">
        <f>IF('Leak List'!A94=0,"",'Leak List'!A94)</f>
        <v>92</v>
      </c>
      <c r="C93" s="201" t="str">
        <f>IF('Leak List'!B94=0,"",'Leak List'!B94)</f>
        <v/>
      </c>
      <c r="D93" s="201" t="str">
        <f>IF('Leak List'!C94=0,"",'Leak List'!C94)</f>
        <v/>
      </c>
      <c r="E93" s="200" t="str">
        <f>IF('Leak List'!E94=0,"",'Leak List'!E94)</f>
        <v/>
      </c>
      <c r="F93" s="200" t="str">
        <f>IF('Leak List'!F94=0,"",'Leak List'!F94)</f>
        <v/>
      </c>
      <c r="G93" s="202" t="str">
        <f>IF('Leak List'!D94=0,"",'Leak List'!D94)</f>
        <v/>
      </c>
      <c r="H93" s="204" t="str">
        <f>IF('Leak List'!H94=0,"",'Leak List'!H94)</f>
        <v xml:space="preserve"> </v>
      </c>
    </row>
    <row r="94" spans="2:8">
      <c r="B94" s="200">
        <f>IF('Leak List'!A95=0,"",'Leak List'!A95)</f>
        <v>93</v>
      </c>
      <c r="C94" s="201" t="str">
        <f>IF('Leak List'!B95=0,"",'Leak List'!B95)</f>
        <v/>
      </c>
      <c r="D94" s="201" t="str">
        <f>IF('Leak List'!C95=0,"",'Leak List'!C95)</f>
        <v/>
      </c>
      <c r="E94" s="200" t="str">
        <f>IF('Leak List'!E95=0,"",'Leak List'!E95)</f>
        <v/>
      </c>
      <c r="F94" s="200" t="str">
        <f>IF('Leak List'!F95=0,"",'Leak List'!F95)</f>
        <v/>
      </c>
      <c r="G94" s="202" t="str">
        <f>IF('Leak List'!D95=0,"",'Leak List'!D95)</f>
        <v/>
      </c>
      <c r="H94" s="204" t="str">
        <f>IF('Leak List'!H95=0,"",'Leak List'!H95)</f>
        <v xml:space="preserve"> </v>
      </c>
    </row>
    <row r="95" spans="2:8">
      <c r="B95" s="200">
        <f>IF('Leak List'!A96=0,"",'Leak List'!A96)</f>
        <v>94</v>
      </c>
      <c r="C95" s="201" t="str">
        <f>IF('Leak List'!B96=0,"",'Leak List'!B96)</f>
        <v/>
      </c>
      <c r="D95" s="201" t="str">
        <f>IF('Leak List'!C96=0,"",'Leak List'!C96)</f>
        <v/>
      </c>
      <c r="E95" s="200" t="str">
        <f>IF('Leak List'!E96=0,"",'Leak List'!E96)</f>
        <v/>
      </c>
      <c r="F95" s="200" t="str">
        <f>IF('Leak List'!F96=0,"",'Leak List'!F96)</f>
        <v/>
      </c>
      <c r="G95" s="202" t="str">
        <f>IF('Leak List'!D96=0,"",'Leak List'!D96)</f>
        <v/>
      </c>
      <c r="H95" s="204" t="str">
        <f>IF('Leak List'!H96=0,"",'Leak List'!H96)</f>
        <v xml:space="preserve"> </v>
      </c>
    </row>
    <row r="96" spans="2:8">
      <c r="B96" s="200">
        <f>IF('Leak List'!A97=0,"",'Leak List'!A97)</f>
        <v>95</v>
      </c>
      <c r="C96" s="201" t="str">
        <f>IF('Leak List'!B97=0,"",'Leak List'!B97)</f>
        <v/>
      </c>
      <c r="D96" s="201" t="str">
        <f>IF('Leak List'!C97=0,"",'Leak List'!C97)</f>
        <v/>
      </c>
      <c r="E96" s="200" t="str">
        <f>IF('Leak List'!E97=0,"",'Leak List'!E97)</f>
        <v/>
      </c>
      <c r="F96" s="200" t="str">
        <f>IF('Leak List'!F97=0,"",'Leak List'!F97)</f>
        <v/>
      </c>
      <c r="G96" s="202" t="str">
        <f>IF('Leak List'!D97=0,"",'Leak List'!D97)</f>
        <v/>
      </c>
      <c r="H96" s="204" t="str">
        <f>IF('Leak List'!H97=0,"",'Leak List'!H97)</f>
        <v xml:space="preserve"> </v>
      </c>
    </row>
    <row r="97" spans="2:8">
      <c r="B97" s="200">
        <f>IF('Leak List'!A98=0,"",'Leak List'!A98)</f>
        <v>96</v>
      </c>
      <c r="C97" s="201" t="str">
        <f>IF('Leak List'!B98=0,"",'Leak List'!B98)</f>
        <v/>
      </c>
      <c r="D97" s="201" t="str">
        <f>IF('Leak List'!C98=0,"",'Leak List'!C98)</f>
        <v/>
      </c>
      <c r="E97" s="200" t="str">
        <f>IF('Leak List'!E98=0,"",'Leak List'!E98)</f>
        <v/>
      </c>
      <c r="F97" s="200" t="str">
        <f>IF('Leak List'!F98=0,"",'Leak List'!F98)</f>
        <v/>
      </c>
      <c r="G97" s="202" t="str">
        <f>IF('Leak List'!D98=0,"",'Leak List'!D98)</f>
        <v/>
      </c>
      <c r="H97" s="204" t="str">
        <f>IF('Leak List'!H98=0,"",'Leak List'!H98)</f>
        <v xml:space="preserve"> </v>
      </c>
    </row>
    <row r="98" spans="2:8">
      <c r="B98" s="200">
        <f>IF('Leak List'!A99=0,"",'Leak List'!A99)</f>
        <v>97</v>
      </c>
      <c r="C98" s="201" t="str">
        <f>IF('Leak List'!B99=0,"",'Leak List'!B99)</f>
        <v/>
      </c>
      <c r="D98" s="201" t="str">
        <f>IF('Leak List'!C99=0,"",'Leak List'!C99)</f>
        <v/>
      </c>
      <c r="E98" s="200" t="str">
        <f>IF('Leak List'!E99=0,"",'Leak List'!E99)</f>
        <v/>
      </c>
      <c r="F98" s="200" t="str">
        <f>IF('Leak List'!F99=0,"",'Leak List'!F99)</f>
        <v/>
      </c>
      <c r="G98" s="202" t="str">
        <f>IF('Leak List'!D99=0,"",'Leak List'!D99)</f>
        <v/>
      </c>
      <c r="H98" s="204" t="str">
        <f>IF('Leak List'!H99=0,"",'Leak List'!H99)</f>
        <v xml:space="preserve"> </v>
      </c>
    </row>
    <row r="99" spans="2:8">
      <c r="B99" s="200">
        <f>IF('Leak List'!A100=0,"",'Leak List'!A100)</f>
        <v>98</v>
      </c>
      <c r="C99" s="201" t="str">
        <f>IF('Leak List'!B100=0,"",'Leak List'!B100)</f>
        <v/>
      </c>
      <c r="D99" s="201" t="str">
        <f>IF('Leak List'!C100=0,"",'Leak List'!C100)</f>
        <v/>
      </c>
      <c r="E99" s="200" t="str">
        <f>IF('Leak List'!E100=0,"",'Leak List'!E100)</f>
        <v/>
      </c>
      <c r="F99" s="200" t="str">
        <f>IF('Leak List'!F100=0,"",'Leak List'!F100)</f>
        <v/>
      </c>
      <c r="G99" s="202" t="str">
        <f>IF('Leak List'!D100=0,"",'Leak List'!D100)</f>
        <v/>
      </c>
      <c r="H99" s="204" t="str">
        <f>IF('Leak List'!H100=0,"",'Leak List'!H100)</f>
        <v xml:space="preserve"> </v>
      </c>
    </row>
    <row r="100" spans="2:8">
      <c r="B100" s="200">
        <f>IF('Leak List'!A101=0,"",'Leak List'!A101)</f>
        <v>99</v>
      </c>
      <c r="C100" s="201" t="str">
        <f>IF('Leak List'!B101=0,"",'Leak List'!B101)</f>
        <v/>
      </c>
      <c r="D100" s="201" t="str">
        <f>IF('Leak List'!C101=0,"",'Leak List'!C101)</f>
        <v/>
      </c>
      <c r="E100" s="200" t="str">
        <f>IF('Leak List'!E101=0,"",'Leak List'!E101)</f>
        <v/>
      </c>
      <c r="F100" s="200" t="str">
        <f>IF('Leak List'!F101=0,"",'Leak List'!F101)</f>
        <v/>
      </c>
      <c r="G100" s="202" t="str">
        <f>IF('Leak List'!D101=0,"",'Leak List'!D101)</f>
        <v/>
      </c>
      <c r="H100" s="204" t="str">
        <f>IF('Leak List'!H101=0,"",'Leak List'!H101)</f>
        <v xml:space="preserve"> </v>
      </c>
    </row>
    <row r="101" spans="2:8">
      <c r="B101" s="200">
        <f>IF('Leak List'!A102=0,"",'Leak List'!A102)</f>
        <v>100</v>
      </c>
      <c r="C101" s="201" t="str">
        <f>IF('Leak List'!B102=0,"",'Leak List'!B102)</f>
        <v/>
      </c>
      <c r="D101" s="201" t="str">
        <f>IF('Leak List'!C102=0,"",'Leak List'!C102)</f>
        <v/>
      </c>
      <c r="E101" s="200" t="str">
        <f>IF('Leak List'!E102=0,"",'Leak List'!E102)</f>
        <v/>
      </c>
      <c r="F101" s="200" t="str">
        <f>IF('Leak List'!F102=0,"",'Leak List'!F102)</f>
        <v/>
      </c>
      <c r="G101" s="202" t="str">
        <f>IF('Leak List'!D102=0,"",'Leak List'!D102)</f>
        <v/>
      </c>
      <c r="H101" s="204" t="str">
        <f>IF('Leak List'!H102=0,"",'Leak List'!H102)</f>
        <v xml:space="preserve"> </v>
      </c>
    </row>
    <row r="102" spans="2:8">
      <c r="B102" s="200">
        <f>IF('Leak List'!A103=0,"",'Leak List'!A103)</f>
        <v>101</v>
      </c>
      <c r="C102" s="201" t="str">
        <f>IF('Leak List'!B103=0,"",'Leak List'!B103)</f>
        <v/>
      </c>
      <c r="D102" s="201" t="str">
        <f>IF('Leak List'!C103=0,"",'Leak List'!C103)</f>
        <v/>
      </c>
      <c r="E102" s="200" t="str">
        <f>IF('Leak List'!E103=0,"",'Leak List'!E103)</f>
        <v/>
      </c>
      <c r="F102" s="200" t="str">
        <f>IF('Leak List'!F103=0,"",'Leak List'!F103)</f>
        <v/>
      </c>
      <c r="G102" s="202" t="str">
        <f>IF('Leak List'!D103=0,"",'Leak List'!D103)</f>
        <v/>
      </c>
      <c r="H102" s="204" t="str">
        <f>IF('Leak List'!H103=0,"",'Leak List'!H103)</f>
        <v xml:space="preserve"> </v>
      </c>
    </row>
    <row r="103" spans="2:8">
      <c r="B103" s="200">
        <f>IF('Leak List'!A104=0,"",'Leak List'!A104)</f>
        <v>102</v>
      </c>
      <c r="C103" s="201" t="str">
        <f>IF('Leak List'!B104=0,"",'Leak List'!B104)</f>
        <v/>
      </c>
      <c r="D103" s="201" t="str">
        <f>IF('Leak List'!C104=0,"",'Leak List'!C104)</f>
        <v/>
      </c>
      <c r="E103" s="200" t="str">
        <f>IF('Leak List'!E104=0,"",'Leak List'!E104)</f>
        <v/>
      </c>
      <c r="F103" s="200" t="str">
        <f>IF('Leak List'!F104=0,"",'Leak List'!F104)</f>
        <v/>
      </c>
      <c r="G103" s="202" t="str">
        <f>IF('Leak List'!D104=0,"",'Leak List'!D104)</f>
        <v/>
      </c>
      <c r="H103" s="204" t="str">
        <f>IF('Leak List'!H104=0,"",'Leak List'!H104)</f>
        <v xml:space="preserve"> </v>
      </c>
    </row>
    <row r="104" spans="2:8">
      <c r="B104" s="200">
        <f>IF('Leak List'!A105=0,"",'Leak List'!A105)</f>
        <v>103</v>
      </c>
      <c r="C104" s="201" t="str">
        <f>IF('Leak List'!B105=0,"",'Leak List'!B105)</f>
        <v/>
      </c>
      <c r="D104" s="201" t="str">
        <f>IF('Leak List'!C105=0,"",'Leak List'!C105)</f>
        <v/>
      </c>
      <c r="E104" s="200" t="str">
        <f>IF('Leak List'!E105=0,"",'Leak List'!E105)</f>
        <v/>
      </c>
      <c r="F104" s="200" t="str">
        <f>IF('Leak List'!F105=0,"",'Leak List'!F105)</f>
        <v/>
      </c>
      <c r="G104" s="202" t="str">
        <f>IF('Leak List'!D105=0,"",'Leak List'!D105)</f>
        <v/>
      </c>
      <c r="H104" s="204" t="str">
        <f>IF('Leak List'!H105=0,"",'Leak List'!H105)</f>
        <v xml:space="preserve"> </v>
      </c>
    </row>
    <row r="105" spans="2:8">
      <c r="B105" s="200">
        <f>IF('Leak List'!A106=0,"",'Leak List'!A106)</f>
        <v>104</v>
      </c>
      <c r="C105" s="201" t="str">
        <f>IF('Leak List'!B106=0,"",'Leak List'!B106)</f>
        <v/>
      </c>
      <c r="D105" s="201" t="str">
        <f>IF('Leak List'!C106=0,"",'Leak List'!C106)</f>
        <v/>
      </c>
      <c r="E105" s="200" t="str">
        <f>IF('Leak List'!E106=0,"",'Leak List'!E106)</f>
        <v/>
      </c>
      <c r="F105" s="200" t="str">
        <f>IF('Leak List'!F106=0,"",'Leak List'!F106)</f>
        <v/>
      </c>
      <c r="G105" s="202" t="str">
        <f>IF('Leak List'!D106=0,"",'Leak List'!D106)</f>
        <v/>
      </c>
      <c r="H105" s="204" t="str">
        <f>IF('Leak List'!H106=0,"",'Leak List'!H106)</f>
        <v xml:space="preserve"> </v>
      </c>
    </row>
    <row r="106" spans="2:8">
      <c r="B106" s="200">
        <f>IF('Leak List'!A107=0,"",'Leak List'!A107)</f>
        <v>105</v>
      </c>
      <c r="C106" s="201" t="str">
        <f>IF('Leak List'!B107=0,"",'Leak List'!B107)</f>
        <v/>
      </c>
      <c r="D106" s="201" t="str">
        <f>IF('Leak List'!C107=0,"",'Leak List'!C107)</f>
        <v/>
      </c>
      <c r="E106" s="200" t="str">
        <f>IF('Leak List'!E107=0,"",'Leak List'!E107)</f>
        <v/>
      </c>
      <c r="F106" s="200" t="str">
        <f>IF('Leak List'!F107=0,"",'Leak List'!F107)</f>
        <v/>
      </c>
      <c r="G106" s="202" t="str">
        <f>IF('Leak List'!D107=0,"",'Leak List'!D107)</f>
        <v/>
      </c>
      <c r="H106" s="204" t="str">
        <f>IF('Leak List'!H107=0,"",'Leak List'!H107)</f>
        <v xml:space="preserve"> </v>
      </c>
    </row>
    <row r="107" spans="2:8">
      <c r="B107" s="200">
        <f>IF('Leak List'!A108=0,"",'Leak List'!A108)</f>
        <v>106</v>
      </c>
      <c r="C107" s="201" t="str">
        <f>IF('Leak List'!B108=0,"",'Leak List'!B108)</f>
        <v/>
      </c>
      <c r="D107" s="201" t="str">
        <f>IF('Leak List'!C108=0,"",'Leak List'!C108)</f>
        <v/>
      </c>
      <c r="E107" s="200" t="str">
        <f>IF('Leak List'!E108=0,"",'Leak List'!E108)</f>
        <v/>
      </c>
      <c r="F107" s="200" t="str">
        <f>IF('Leak List'!F108=0,"",'Leak List'!F108)</f>
        <v/>
      </c>
      <c r="G107" s="202" t="str">
        <f>IF('Leak List'!D108=0,"",'Leak List'!D108)</f>
        <v/>
      </c>
      <c r="H107" s="204" t="str">
        <f>IF('Leak List'!H108=0,"",'Leak List'!H108)</f>
        <v xml:space="preserve"> </v>
      </c>
    </row>
    <row r="108" spans="2:8">
      <c r="B108" s="200">
        <f>IF('Leak List'!A109=0,"",'Leak List'!A109)</f>
        <v>107</v>
      </c>
      <c r="C108" s="201" t="str">
        <f>IF('Leak List'!B109=0,"",'Leak List'!B109)</f>
        <v/>
      </c>
      <c r="D108" s="201" t="str">
        <f>IF('Leak List'!C109=0,"",'Leak List'!C109)</f>
        <v/>
      </c>
      <c r="E108" s="200" t="str">
        <f>IF('Leak List'!E109=0,"",'Leak List'!E109)</f>
        <v/>
      </c>
      <c r="F108" s="200" t="str">
        <f>IF('Leak List'!F109=0,"",'Leak List'!F109)</f>
        <v/>
      </c>
      <c r="G108" s="202" t="str">
        <f>IF('Leak List'!D109=0,"",'Leak List'!D109)</f>
        <v/>
      </c>
      <c r="H108" s="204" t="str">
        <f>IF('Leak List'!H109=0,"",'Leak List'!H109)</f>
        <v xml:space="preserve"> </v>
      </c>
    </row>
    <row r="109" spans="2:8">
      <c r="B109" s="200">
        <f>IF('Leak List'!A110=0,"",'Leak List'!A110)</f>
        <v>108</v>
      </c>
      <c r="C109" s="201" t="str">
        <f>IF('Leak List'!B110=0,"",'Leak List'!B110)</f>
        <v/>
      </c>
      <c r="D109" s="201" t="str">
        <f>IF('Leak List'!C110=0,"",'Leak List'!C110)</f>
        <v/>
      </c>
      <c r="E109" s="200" t="str">
        <f>IF('Leak List'!E110=0,"",'Leak List'!E110)</f>
        <v/>
      </c>
      <c r="F109" s="200" t="str">
        <f>IF('Leak List'!F110=0,"",'Leak List'!F110)</f>
        <v/>
      </c>
      <c r="G109" s="202" t="str">
        <f>IF('Leak List'!D110=0,"",'Leak List'!D110)</f>
        <v/>
      </c>
      <c r="H109" s="204" t="str">
        <f>IF('Leak List'!H110=0,"",'Leak List'!H110)</f>
        <v xml:space="preserve"> </v>
      </c>
    </row>
    <row r="110" spans="2:8">
      <c r="B110" s="200">
        <f>IF('Leak List'!A111=0,"",'Leak List'!A111)</f>
        <v>109</v>
      </c>
      <c r="C110" s="201" t="str">
        <f>IF('Leak List'!B111=0,"",'Leak List'!B111)</f>
        <v/>
      </c>
      <c r="D110" s="201" t="str">
        <f>IF('Leak List'!C111=0,"",'Leak List'!C111)</f>
        <v/>
      </c>
      <c r="E110" s="200" t="str">
        <f>IF('Leak List'!E111=0,"",'Leak List'!E111)</f>
        <v/>
      </c>
      <c r="F110" s="200" t="str">
        <f>IF('Leak List'!F111=0,"",'Leak List'!F111)</f>
        <v/>
      </c>
      <c r="G110" s="202" t="str">
        <f>IF('Leak List'!D111=0,"",'Leak List'!D111)</f>
        <v/>
      </c>
      <c r="H110" s="204" t="str">
        <f>IF('Leak List'!H111=0,"",'Leak List'!H111)</f>
        <v xml:space="preserve"> </v>
      </c>
    </row>
    <row r="111" spans="2:8">
      <c r="B111" s="200">
        <f>IF('Leak List'!A112=0,"",'Leak List'!A112)</f>
        <v>110</v>
      </c>
      <c r="C111" s="201" t="str">
        <f>IF('Leak List'!B112=0,"",'Leak List'!B112)</f>
        <v/>
      </c>
      <c r="D111" s="201" t="str">
        <f>IF('Leak List'!C112=0,"",'Leak List'!C112)</f>
        <v/>
      </c>
      <c r="E111" s="200" t="str">
        <f>IF('Leak List'!E112=0,"",'Leak List'!E112)</f>
        <v/>
      </c>
      <c r="F111" s="200" t="str">
        <f>IF('Leak List'!F112=0,"",'Leak List'!F112)</f>
        <v/>
      </c>
      <c r="G111" s="202" t="str">
        <f>IF('Leak List'!D112=0,"",'Leak List'!D112)</f>
        <v/>
      </c>
      <c r="H111" s="204" t="str">
        <f>IF('Leak List'!H112=0,"",'Leak List'!H112)</f>
        <v xml:space="preserve"> </v>
      </c>
    </row>
    <row r="112" spans="2:8">
      <c r="B112" s="200">
        <f>IF('Leak List'!A113=0,"",'Leak List'!A113)</f>
        <v>111</v>
      </c>
      <c r="C112" s="201" t="str">
        <f>IF('Leak List'!B113=0,"",'Leak List'!B113)</f>
        <v/>
      </c>
      <c r="D112" s="201" t="str">
        <f>IF('Leak List'!C113=0,"",'Leak List'!C113)</f>
        <v/>
      </c>
      <c r="E112" s="200" t="str">
        <f>IF('Leak List'!E113=0,"",'Leak List'!E113)</f>
        <v/>
      </c>
      <c r="F112" s="200" t="str">
        <f>IF('Leak List'!F113=0,"",'Leak List'!F113)</f>
        <v/>
      </c>
      <c r="G112" s="202" t="str">
        <f>IF('Leak List'!D113=0,"",'Leak List'!D113)</f>
        <v/>
      </c>
      <c r="H112" s="204" t="str">
        <f>IF('Leak List'!H113=0,"",'Leak List'!H113)</f>
        <v xml:space="preserve"> </v>
      </c>
    </row>
    <row r="113" spans="2:8">
      <c r="B113" s="200">
        <f>IF('Leak List'!A114=0,"",'Leak List'!A114)</f>
        <v>112</v>
      </c>
      <c r="C113" s="201" t="str">
        <f>IF('Leak List'!B114=0,"",'Leak List'!B114)</f>
        <v/>
      </c>
      <c r="D113" s="201" t="str">
        <f>IF('Leak List'!C114=0,"",'Leak List'!C114)</f>
        <v/>
      </c>
      <c r="E113" s="200" t="str">
        <f>IF('Leak List'!E114=0,"",'Leak List'!E114)</f>
        <v/>
      </c>
      <c r="F113" s="200" t="str">
        <f>IF('Leak List'!F114=0,"",'Leak List'!F114)</f>
        <v/>
      </c>
      <c r="G113" s="202" t="str">
        <f>IF('Leak List'!D114=0,"",'Leak List'!D114)</f>
        <v/>
      </c>
      <c r="H113" s="204" t="str">
        <f>IF('Leak List'!H114=0,"",'Leak List'!H114)</f>
        <v xml:space="preserve"> </v>
      </c>
    </row>
    <row r="114" spans="2:8">
      <c r="B114" s="200">
        <f>IF('Leak List'!A115=0,"",'Leak List'!A115)</f>
        <v>113</v>
      </c>
      <c r="C114" s="201" t="str">
        <f>IF('Leak List'!B115=0,"",'Leak List'!B115)</f>
        <v/>
      </c>
      <c r="D114" s="201" t="str">
        <f>IF('Leak List'!C115=0,"",'Leak List'!C115)</f>
        <v/>
      </c>
      <c r="E114" s="200" t="str">
        <f>IF('Leak List'!E115=0,"",'Leak List'!E115)</f>
        <v/>
      </c>
      <c r="F114" s="200" t="str">
        <f>IF('Leak List'!F115=0,"",'Leak List'!F115)</f>
        <v/>
      </c>
      <c r="G114" s="202" t="str">
        <f>IF('Leak List'!D115=0,"",'Leak List'!D115)</f>
        <v/>
      </c>
      <c r="H114" s="204" t="str">
        <f>IF('Leak List'!H115=0,"",'Leak List'!H115)</f>
        <v xml:space="preserve"> </v>
      </c>
    </row>
    <row r="115" spans="2:8">
      <c r="B115" s="200">
        <f>IF('Leak List'!A116=0,"",'Leak List'!A116)</f>
        <v>114</v>
      </c>
      <c r="C115" s="201" t="str">
        <f>IF('Leak List'!B116=0,"",'Leak List'!B116)</f>
        <v/>
      </c>
      <c r="D115" s="201" t="str">
        <f>IF('Leak List'!C116=0,"",'Leak List'!C116)</f>
        <v/>
      </c>
      <c r="E115" s="200" t="str">
        <f>IF('Leak List'!E116=0,"",'Leak List'!E116)</f>
        <v/>
      </c>
      <c r="F115" s="200" t="str">
        <f>IF('Leak List'!F116=0,"",'Leak List'!F116)</f>
        <v/>
      </c>
      <c r="G115" s="202" t="str">
        <f>IF('Leak List'!D116=0,"",'Leak List'!D116)</f>
        <v/>
      </c>
      <c r="H115" s="204" t="str">
        <f>IF('Leak List'!H116=0,"",'Leak List'!H116)</f>
        <v xml:space="preserve"> </v>
      </c>
    </row>
    <row r="116" spans="2:8">
      <c r="B116" s="200">
        <f>IF('Leak List'!A117=0,"",'Leak List'!A117)</f>
        <v>115</v>
      </c>
      <c r="C116" s="201" t="str">
        <f>IF('Leak List'!B117=0,"",'Leak List'!B117)</f>
        <v/>
      </c>
      <c r="D116" s="201" t="str">
        <f>IF('Leak List'!C117=0,"",'Leak List'!C117)</f>
        <v/>
      </c>
      <c r="E116" s="200" t="str">
        <f>IF('Leak List'!E117=0,"",'Leak List'!E117)</f>
        <v/>
      </c>
      <c r="F116" s="200" t="str">
        <f>IF('Leak List'!F117=0,"",'Leak List'!F117)</f>
        <v/>
      </c>
      <c r="G116" s="202" t="str">
        <f>IF('Leak List'!D117=0,"",'Leak List'!D117)</f>
        <v/>
      </c>
      <c r="H116" s="204" t="str">
        <f>IF('Leak List'!H117=0,"",'Leak List'!H117)</f>
        <v xml:space="preserve"> </v>
      </c>
    </row>
    <row r="117" spans="2:8">
      <c r="B117" s="200">
        <f>IF('Leak List'!A118=0,"",'Leak List'!A118)</f>
        <v>116</v>
      </c>
      <c r="C117" s="201" t="str">
        <f>IF('Leak List'!B118=0,"",'Leak List'!B118)</f>
        <v/>
      </c>
      <c r="D117" s="201" t="str">
        <f>IF('Leak List'!C118=0,"",'Leak List'!C118)</f>
        <v/>
      </c>
      <c r="E117" s="200" t="str">
        <f>IF('Leak List'!E118=0,"",'Leak List'!E118)</f>
        <v/>
      </c>
      <c r="F117" s="200" t="str">
        <f>IF('Leak List'!F118=0,"",'Leak List'!F118)</f>
        <v/>
      </c>
      <c r="G117" s="202" t="str">
        <f>IF('Leak List'!D118=0,"",'Leak List'!D118)</f>
        <v/>
      </c>
      <c r="H117" s="204" t="str">
        <f>IF('Leak List'!H118=0,"",'Leak List'!H118)</f>
        <v xml:space="preserve"> </v>
      </c>
    </row>
    <row r="118" spans="2:8">
      <c r="B118" s="200">
        <f>IF('Leak List'!A119=0,"",'Leak List'!A119)</f>
        <v>117</v>
      </c>
      <c r="C118" s="201" t="str">
        <f>IF('Leak List'!B119=0,"",'Leak List'!B119)</f>
        <v/>
      </c>
      <c r="D118" s="201" t="str">
        <f>IF('Leak List'!C119=0,"",'Leak List'!C119)</f>
        <v/>
      </c>
      <c r="E118" s="200" t="str">
        <f>IF('Leak List'!E119=0,"",'Leak List'!E119)</f>
        <v/>
      </c>
      <c r="F118" s="200" t="str">
        <f>IF('Leak List'!F119=0,"",'Leak List'!F119)</f>
        <v/>
      </c>
      <c r="G118" s="202" t="str">
        <f>IF('Leak List'!D119=0,"",'Leak List'!D119)</f>
        <v/>
      </c>
      <c r="H118" s="204" t="str">
        <f>IF('Leak List'!H119=0,"",'Leak List'!H119)</f>
        <v xml:space="preserve"> </v>
      </c>
    </row>
    <row r="119" spans="2:8">
      <c r="B119" s="200">
        <f>IF('Leak List'!A120=0,"",'Leak List'!A120)</f>
        <v>118</v>
      </c>
      <c r="C119" s="201" t="str">
        <f>IF('Leak List'!B120=0,"",'Leak List'!B120)</f>
        <v/>
      </c>
      <c r="D119" s="201" t="str">
        <f>IF('Leak List'!C120=0,"",'Leak List'!C120)</f>
        <v/>
      </c>
      <c r="E119" s="200" t="str">
        <f>IF('Leak List'!E120=0,"",'Leak List'!E120)</f>
        <v/>
      </c>
      <c r="F119" s="200" t="str">
        <f>IF('Leak List'!F120=0,"",'Leak List'!F120)</f>
        <v/>
      </c>
      <c r="G119" s="202" t="str">
        <f>IF('Leak List'!D120=0,"",'Leak List'!D120)</f>
        <v/>
      </c>
      <c r="H119" s="204" t="str">
        <f>IF('Leak List'!H120=0,"",'Leak List'!H120)</f>
        <v xml:space="preserve"> </v>
      </c>
    </row>
    <row r="120" spans="2:8">
      <c r="B120" s="200">
        <f>IF('Leak List'!A121=0,"",'Leak List'!A121)</f>
        <v>119</v>
      </c>
      <c r="C120" s="201" t="str">
        <f>IF('Leak List'!B121=0,"",'Leak List'!B121)</f>
        <v/>
      </c>
      <c r="D120" s="201" t="str">
        <f>IF('Leak List'!C121=0,"",'Leak List'!C121)</f>
        <v/>
      </c>
      <c r="E120" s="200" t="str">
        <f>IF('Leak List'!E121=0,"",'Leak List'!E121)</f>
        <v/>
      </c>
      <c r="F120" s="200" t="str">
        <f>IF('Leak List'!F121=0,"",'Leak List'!F121)</f>
        <v/>
      </c>
      <c r="G120" s="202" t="str">
        <f>IF('Leak List'!D121=0,"",'Leak List'!D121)</f>
        <v/>
      </c>
      <c r="H120" s="204" t="str">
        <f>IF('Leak List'!H121=0,"",'Leak List'!H121)</f>
        <v xml:space="preserve"> </v>
      </c>
    </row>
    <row r="121" spans="2:8">
      <c r="B121" s="200">
        <f>IF('Leak List'!A122=0,"",'Leak List'!A122)</f>
        <v>120</v>
      </c>
      <c r="C121" s="201" t="str">
        <f>IF('Leak List'!B122=0,"",'Leak List'!B122)</f>
        <v/>
      </c>
      <c r="D121" s="201" t="str">
        <f>IF('Leak List'!C122=0,"",'Leak List'!C122)</f>
        <v/>
      </c>
      <c r="E121" s="200" t="str">
        <f>IF('Leak List'!E122=0,"",'Leak List'!E122)</f>
        <v/>
      </c>
      <c r="F121" s="200" t="str">
        <f>IF('Leak List'!F122=0,"",'Leak List'!F122)</f>
        <v/>
      </c>
      <c r="G121" s="202" t="str">
        <f>IF('Leak List'!D122=0,"",'Leak List'!D122)</f>
        <v/>
      </c>
      <c r="H121" s="204" t="str">
        <f>IF('Leak List'!H122=0,"",'Leak List'!H122)</f>
        <v xml:space="preserve"> </v>
      </c>
    </row>
    <row r="122" spans="2:8">
      <c r="B122" s="200">
        <f>IF('Leak List'!A123=0,"",'Leak List'!A123)</f>
        <v>121</v>
      </c>
      <c r="C122" s="201" t="str">
        <f>IF('Leak List'!B123=0,"",'Leak List'!B123)</f>
        <v/>
      </c>
      <c r="D122" s="201" t="str">
        <f>IF('Leak List'!C123=0,"",'Leak List'!C123)</f>
        <v/>
      </c>
      <c r="E122" s="200" t="str">
        <f>IF('Leak List'!E123=0,"",'Leak List'!E123)</f>
        <v/>
      </c>
      <c r="F122" s="200" t="str">
        <f>IF('Leak List'!F123=0,"",'Leak List'!F123)</f>
        <v/>
      </c>
      <c r="G122" s="202" t="str">
        <f>IF('Leak List'!D123=0,"",'Leak List'!D123)</f>
        <v/>
      </c>
      <c r="H122" s="204" t="str">
        <f>IF('Leak List'!H123=0,"",'Leak List'!H123)</f>
        <v xml:space="preserve"> </v>
      </c>
    </row>
    <row r="123" spans="2:8">
      <c r="B123" s="200">
        <f>IF('Leak List'!A124=0,"",'Leak List'!A124)</f>
        <v>122</v>
      </c>
      <c r="C123" s="201" t="str">
        <f>IF('Leak List'!B124=0,"",'Leak List'!B124)</f>
        <v/>
      </c>
      <c r="D123" s="201" t="str">
        <f>IF('Leak List'!C124=0,"",'Leak List'!C124)</f>
        <v/>
      </c>
      <c r="E123" s="200" t="str">
        <f>IF('Leak List'!E124=0,"",'Leak List'!E124)</f>
        <v/>
      </c>
      <c r="F123" s="200" t="str">
        <f>IF('Leak List'!F124=0,"",'Leak List'!F124)</f>
        <v/>
      </c>
      <c r="G123" s="202" t="str">
        <f>IF('Leak List'!D124=0,"",'Leak List'!D124)</f>
        <v/>
      </c>
      <c r="H123" s="204" t="str">
        <f>IF('Leak List'!H124=0,"",'Leak List'!H124)</f>
        <v xml:space="preserve"> </v>
      </c>
    </row>
    <row r="124" spans="2:8">
      <c r="B124" s="200">
        <f>IF('Leak List'!A125=0,"",'Leak List'!A125)</f>
        <v>123</v>
      </c>
      <c r="C124" s="201" t="str">
        <f>IF('Leak List'!B125=0,"",'Leak List'!B125)</f>
        <v/>
      </c>
      <c r="D124" s="201" t="str">
        <f>IF('Leak List'!C125=0,"",'Leak List'!C125)</f>
        <v/>
      </c>
      <c r="E124" s="200" t="str">
        <f>IF('Leak List'!E125=0,"",'Leak List'!E125)</f>
        <v/>
      </c>
      <c r="F124" s="200" t="str">
        <f>IF('Leak List'!F125=0,"",'Leak List'!F125)</f>
        <v/>
      </c>
      <c r="G124" s="202" t="str">
        <f>IF('Leak List'!D125=0,"",'Leak List'!D125)</f>
        <v/>
      </c>
      <c r="H124" s="204" t="str">
        <f>IF('Leak List'!H125=0,"",'Leak List'!H125)</f>
        <v xml:space="preserve"> </v>
      </c>
    </row>
    <row r="125" spans="2:8">
      <c r="B125" s="200">
        <f>IF('Leak List'!A126=0,"",'Leak List'!A126)</f>
        <v>124</v>
      </c>
      <c r="C125" s="201" t="str">
        <f>IF('Leak List'!B126=0,"",'Leak List'!B126)</f>
        <v/>
      </c>
      <c r="D125" s="201" t="str">
        <f>IF('Leak List'!C126=0,"",'Leak List'!C126)</f>
        <v/>
      </c>
      <c r="E125" s="200" t="str">
        <f>IF('Leak List'!E126=0,"",'Leak List'!E126)</f>
        <v/>
      </c>
      <c r="F125" s="200" t="str">
        <f>IF('Leak List'!F126=0,"",'Leak List'!F126)</f>
        <v/>
      </c>
      <c r="G125" s="202" t="str">
        <f>IF('Leak List'!D126=0,"",'Leak List'!D126)</f>
        <v/>
      </c>
      <c r="H125" s="204" t="str">
        <f>IF('Leak List'!H126=0,"",'Leak List'!H126)</f>
        <v xml:space="preserve"> </v>
      </c>
    </row>
    <row r="126" spans="2:8">
      <c r="B126" s="200">
        <f>IF('Leak List'!A127=0,"",'Leak List'!A127)</f>
        <v>125</v>
      </c>
      <c r="C126" s="201" t="str">
        <f>IF('Leak List'!B127=0,"",'Leak List'!B127)</f>
        <v/>
      </c>
      <c r="D126" s="201" t="str">
        <f>IF('Leak List'!C127=0,"",'Leak List'!C127)</f>
        <v/>
      </c>
      <c r="E126" s="200" t="str">
        <f>IF('Leak List'!E127=0,"",'Leak List'!E127)</f>
        <v/>
      </c>
      <c r="F126" s="200" t="str">
        <f>IF('Leak List'!F127=0,"",'Leak List'!F127)</f>
        <v/>
      </c>
      <c r="G126" s="202" t="str">
        <f>IF('Leak List'!D127=0,"",'Leak List'!D127)</f>
        <v/>
      </c>
      <c r="H126" s="204" t="str">
        <f>IF('Leak List'!H127=0,"",'Leak List'!H127)</f>
        <v xml:space="preserve"> </v>
      </c>
    </row>
    <row r="127" spans="2:8">
      <c r="B127" s="200">
        <f>IF('Leak List'!A128=0,"",'Leak List'!A128)</f>
        <v>126</v>
      </c>
      <c r="C127" s="201" t="str">
        <f>IF('Leak List'!B128=0,"",'Leak List'!B128)</f>
        <v/>
      </c>
      <c r="D127" s="201" t="str">
        <f>IF('Leak List'!C128=0,"",'Leak List'!C128)</f>
        <v/>
      </c>
      <c r="E127" s="200" t="str">
        <f>IF('Leak List'!E128=0,"",'Leak List'!E128)</f>
        <v/>
      </c>
      <c r="F127" s="200" t="str">
        <f>IF('Leak List'!F128=0,"",'Leak List'!F128)</f>
        <v/>
      </c>
      <c r="G127" s="202" t="str">
        <f>IF('Leak List'!D128=0,"",'Leak List'!D128)</f>
        <v/>
      </c>
      <c r="H127" s="204" t="str">
        <f>IF('Leak List'!H128=0,"",'Leak List'!H128)</f>
        <v xml:space="preserve"> </v>
      </c>
    </row>
    <row r="128" spans="2:8">
      <c r="B128" s="200">
        <f>IF('Leak List'!A129=0,"",'Leak List'!A129)</f>
        <v>127</v>
      </c>
      <c r="C128" s="201" t="str">
        <f>IF('Leak List'!B129=0,"",'Leak List'!B129)</f>
        <v/>
      </c>
      <c r="D128" s="201" t="str">
        <f>IF('Leak List'!C129=0,"",'Leak List'!C129)</f>
        <v/>
      </c>
      <c r="E128" s="200" t="str">
        <f>IF('Leak List'!E129=0,"",'Leak List'!E129)</f>
        <v/>
      </c>
      <c r="F128" s="200" t="str">
        <f>IF('Leak List'!F129=0,"",'Leak List'!F129)</f>
        <v/>
      </c>
      <c r="G128" s="202" t="str">
        <f>IF('Leak List'!D129=0,"",'Leak List'!D129)</f>
        <v/>
      </c>
      <c r="H128" s="204" t="str">
        <f>IF('Leak List'!H129=0,"",'Leak List'!H129)</f>
        <v xml:space="preserve"> </v>
      </c>
    </row>
    <row r="129" spans="2:8">
      <c r="B129" s="200">
        <f>IF('Leak List'!A130=0,"",'Leak List'!A130)</f>
        <v>128</v>
      </c>
      <c r="C129" s="201" t="str">
        <f>IF('Leak List'!B130=0,"",'Leak List'!B130)</f>
        <v/>
      </c>
      <c r="D129" s="201" t="str">
        <f>IF('Leak List'!C130=0,"",'Leak List'!C130)</f>
        <v/>
      </c>
      <c r="E129" s="200" t="str">
        <f>IF('Leak List'!E130=0,"",'Leak List'!E130)</f>
        <v/>
      </c>
      <c r="F129" s="200" t="str">
        <f>IF('Leak List'!F130=0,"",'Leak List'!F130)</f>
        <v/>
      </c>
      <c r="G129" s="202" t="str">
        <f>IF('Leak List'!D130=0,"",'Leak List'!D130)</f>
        <v/>
      </c>
      <c r="H129" s="204" t="str">
        <f>IF('Leak List'!H130=0,"",'Leak List'!H130)</f>
        <v xml:space="preserve"> </v>
      </c>
    </row>
    <row r="130" spans="2:8">
      <c r="B130" s="200">
        <f>IF('Leak List'!A131=0,"",'Leak List'!A131)</f>
        <v>129</v>
      </c>
      <c r="C130" s="201" t="str">
        <f>IF('Leak List'!B131=0,"",'Leak List'!B131)</f>
        <v/>
      </c>
      <c r="D130" s="201" t="str">
        <f>IF('Leak List'!C131=0,"",'Leak List'!C131)</f>
        <v/>
      </c>
      <c r="E130" s="200" t="str">
        <f>IF('Leak List'!E131=0,"",'Leak List'!E131)</f>
        <v/>
      </c>
      <c r="F130" s="200" t="str">
        <f>IF('Leak List'!F131=0,"",'Leak List'!F131)</f>
        <v/>
      </c>
      <c r="G130" s="202" t="str">
        <f>IF('Leak List'!D131=0,"",'Leak List'!D131)</f>
        <v/>
      </c>
      <c r="H130" s="204" t="str">
        <f>IF('Leak List'!H131=0,"",'Leak List'!H131)</f>
        <v xml:space="preserve"> </v>
      </c>
    </row>
    <row r="131" spans="2:8">
      <c r="B131" s="200">
        <f>IF('Leak List'!A132=0,"",'Leak List'!A132)</f>
        <v>130</v>
      </c>
      <c r="C131" s="201" t="str">
        <f>IF('Leak List'!B132=0,"",'Leak List'!B132)</f>
        <v/>
      </c>
      <c r="D131" s="201" t="str">
        <f>IF('Leak List'!C132=0,"",'Leak List'!C132)</f>
        <v/>
      </c>
      <c r="E131" s="200" t="str">
        <f>IF('Leak List'!E132=0,"",'Leak List'!E132)</f>
        <v/>
      </c>
      <c r="F131" s="200" t="str">
        <f>IF('Leak List'!F132=0,"",'Leak List'!F132)</f>
        <v/>
      </c>
      <c r="G131" s="202" t="str">
        <f>IF('Leak List'!D132=0,"",'Leak List'!D132)</f>
        <v/>
      </c>
      <c r="H131" s="204" t="str">
        <f>IF('Leak List'!H132=0,"",'Leak List'!H132)</f>
        <v xml:space="preserve"> </v>
      </c>
    </row>
    <row r="132" spans="2:8">
      <c r="B132" s="200">
        <f>IF('Leak List'!A133=0,"",'Leak List'!A133)</f>
        <v>131</v>
      </c>
      <c r="C132" s="201" t="str">
        <f>IF('Leak List'!B133=0,"",'Leak List'!B133)</f>
        <v/>
      </c>
      <c r="D132" s="201" t="str">
        <f>IF('Leak List'!C133=0,"",'Leak List'!C133)</f>
        <v/>
      </c>
      <c r="E132" s="200" t="str">
        <f>IF('Leak List'!E133=0,"",'Leak List'!E133)</f>
        <v/>
      </c>
      <c r="F132" s="200" t="str">
        <f>IF('Leak List'!F133=0,"",'Leak List'!F133)</f>
        <v/>
      </c>
      <c r="G132" s="202" t="str">
        <f>IF('Leak List'!D133=0,"",'Leak List'!D133)</f>
        <v/>
      </c>
      <c r="H132" s="204" t="str">
        <f>IF('Leak List'!H133=0,"",'Leak List'!H133)</f>
        <v xml:space="preserve"> </v>
      </c>
    </row>
    <row r="133" spans="2:8">
      <c r="B133" s="200">
        <f>IF('Leak List'!A134=0,"",'Leak List'!A134)</f>
        <v>132</v>
      </c>
      <c r="C133" s="201" t="str">
        <f>IF('Leak List'!B134=0,"",'Leak List'!B134)</f>
        <v/>
      </c>
      <c r="D133" s="201" t="str">
        <f>IF('Leak List'!C134=0,"",'Leak List'!C134)</f>
        <v/>
      </c>
      <c r="E133" s="200" t="str">
        <f>IF('Leak List'!E134=0,"",'Leak List'!E134)</f>
        <v/>
      </c>
      <c r="F133" s="200" t="str">
        <f>IF('Leak List'!F134=0,"",'Leak List'!F134)</f>
        <v/>
      </c>
      <c r="G133" s="202" t="str">
        <f>IF('Leak List'!D134=0,"",'Leak List'!D134)</f>
        <v/>
      </c>
      <c r="H133" s="204" t="str">
        <f>IF('Leak List'!H134=0,"",'Leak List'!H134)</f>
        <v xml:space="preserve"> </v>
      </c>
    </row>
    <row r="134" spans="2:8">
      <c r="B134" s="200">
        <f>IF('Leak List'!A135=0,"",'Leak List'!A135)</f>
        <v>133</v>
      </c>
      <c r="C134" s="201" t="str">
        <f>IF('Leak List'!B135=0,"",'Leak List'!B135)</f>
        <v/>
      </c>
      <c r="D134" s="201" t="str">
        <f>IF('Leak List'!C135=0,"",'Leak List'!C135)</f>
        <v/>
      </c>
      <c r="E134" s="200" t="str">
        <f>IF('Leak List'!E135=0,"",'Leak List'!E135)</f>
        <v/>
      </c>
      <c r="F134" s="200" t="str">
        <f>IF('Leak List'!F135=0,"",'Leak List'!F135)</f>
        <v/>
      </c>
      <c r="G134" s="202" t="str">
        <f>IF('Leak List'!D135=0,"",'Leak List'!D135)</f>
        <v/>
      </c>
      <c r="H134" s="204" t="str">
        <f>IF('Leak List'!H135=0,"",'Leak List'!H135)</f>
        <v xml:space="preserve"> </v>
      </c>
    </row>
    <row r="135" spans="2:8">
      <c r="B135" s="200">
        <f>IF('Leak List'!A136=0,"",'Leak List'!A136)</f>
        <v>134</v>
      </c>
      <c r="C135" s="201" t="str">
        <f>IF('Leak List'!B136=0,"",'Leak List'!B136)</f>
        <v/>
      </c>
      <c r="D135" s="201" t="str">
        <f>IF('Leak List'!C136=0,"",'Leak List'!C136)</f>
        <v/>
      </c>
      <c r="E135" s="200" t="str">
        <f>IF('Leak List'!E136=0,"",'Leak List'!E136)</f>
        <v/>
      </c>
      <c r="F135" s="200" t="str">
        <f>IF('Leak List'!F136=0,"",'Leak List'!F136)</f>
        <v/>
      </c>
      <c r="G135" s="202" t="str">
        <f>IF('Leak List'!D136=0,"",'Leak List'!D136)</f>
        <v/>
      </c>
      <c r="H135" s="204" t="str">
        <f>IF('Leak List'!H136=0,"",'Leak List'!H136)</f>
        <v xml:space="preserve"> </v>
      </c>
    </row>
    <row r="136" spans="2:8">
      <c r="B136" s="200">
        <f>IF('Leak List'!A137=0,"",'Leak List'!A137)</f>
        <v>135</v>
      </c>
      <c r="C136" s="201" t="str">
        <f>IF('Leak List'!B137=0,"",'Leak List'!B137)</f>
        <v/>
      </c>
      <c r="D136" s="201" t="str">
        <f>IF('Leak List'!C137=0,"",'Leak List'!C137)</f>
        <v/>
      </c>
      <c r="E136" s="200" t="str">
        <f>IF('Leak List'!E137=0,"",'Leak List'!E137)</f>
        <v/>
      </c>
      <c r="F136" s="200" t="str">
        <f>IF('Leak List'!F137=0,"",'Leak List'!F137)</f>
        <v/>
      </c>
      <c r="G136" s="202" t="str">
        <f>IF('Leak List'!D137=0,"",'Leak List'!D137)</f>
        <v/>
      </c>
      <c r="H136" s="204" t="str">
        <f>IF('Leak List'!H137=0,"",'Leak List'!H137)</f>
        <v xml:space="preserve"> </v>
      </c>
    </row>
    <row r="137" spans="2:8">
      <c r="B137" s="200">
        <f>IF('Leak List'!A138=0,"",'Leak List'!A138)</f>
        <v>136</v>
      </c>
      <c r="C137" s="201" t="str">
        <f>IF('Leak List'!B138=0,"",'Leak List'!B138)</f>
        <v/>
      </c>
      <c r="D137" s="201" t="str">
        <f>IF('Leak List'!C138=0,"",'Leak List'!C138)</f>
        <v/>
      </c>
      <c r="E137" s="200" t="str">
        <f>IF('Leak List'!E138=0,"",'Leak List'!E138)</f>
        <v/>
      </c>
      <c r="F137" s="200" t="str">
        <f>IF('Leak List'!F138=0,"",'Leak List'!F138)</f>
        <v/>
      </c>
      <c r="G137" s="202" t="str">
        <f>IF('Leak List'!D138=0,"",'Leak List'!D138)</f>
        <v/>
      </c>
      <c r="H137" s="204" t="str">
        <f>IF('Leak List'!H138=0,"",'Leak List'!H138)</f>
        <v xml:space="preserve"> </v>
      </c>
    </row>
    <row r="138" spans="2:8">
      <c r="B138" s="200">
        <f>IF('Leak List'!A139=0,"",'Leak List'!A139)</f>
        <v>137</v>
      </c>
      <c r="C138" s="201" t="str">
        <f>IF('Leak List'!B139=0,"",'Leak List'!B139)</f>
        <v/>
      </c>
      <c r="D138" s="201" t="str">
        <f>IF('Leak List'!C139=0,"",'Leak List'!C139)</f>
        <v/>
      </c>
      <c r="E138" s="200" t="str">
        <f>IF('Leak List'!E139=0,"",'Leak List'!E139)</f>
        <v/>
      </c>
      <c r="F138" s="200" t="str">
        <f>IF('Leak List'!F139=0,"",'Leak List'!F139)</f>
        <v/>
      </c>
      <c r="G138" s="202" t="str">
        <f>IF('Leak List'!D139=0,"",'Leak List'!D139)</f>
        <v/>
      </c>
      <c r="H138" s="204" t="str">
        <f>IF('Leak List'!H139=0,"",'Leak List'!H139)</f>
        <v xml:space="preserve"> </v>
      </c>
    </row>
    <row r="139" spans="2:8">
      <c r="B139" s="200">
        <f>IF('Leak List'!A140=0,"",'Leak List'!A140)</f>
        <v>138</v>
      </c>
      <c r="C139" s="201" t="str">
        <f>IF('Leak List'!B140=0,"",'Leak List'!B140)</f>
        <v/>
      </c>
      <c r="D139" s="201" t="str">
        <f>IF('Leak List'!C140=0,"",'Leak List'!C140)</f>
        <v/>
      </c>
      <c r="E139" s="200" t="str">
        <f>IF('Leak List'!E140=0,"",'Leak List'!E140)</f>
        <v/>
      </c>
      <c r="F139" s="200" t="str">
        <f>IF('Leak List'!F140=0,"",'Leak List'!F140)</f>
        <v/>
      </c>
      <c r="G139" s="202" t="str">
        <f>IF('Leak List'!D140=0,"",'Leak List'!D140)</f>
        <v/>
      </c>
      <c r="H139" s="204" t="str">
        <f>IF('Leak List'!H140=0,"",'Leak List'!H140)</f>
        <v xml:space="preserve"> </v>
      </c>
    </row>
    <row r="140" spans="2:8">
      <c r="B140" s="200">
        <f>IF('Leak List'!A141=0,"",'Leak List'!A141)</f>
        <v>139</v>
      </c>
      <c r="C140" s="201" t="str">
        <f>IF('Leak List'!B141=0,"",'Leak List'!B141)</f>
        <v/>
      </c>
      <c r="D140" s="201" t="str">
        <f>IF('Leak List'!C141=0,"",'Leak List'!C141)</f>
        <v/>
      </c>
      <c r="E140" s="200" t="str">
        <f>IF('Leak List'!E141=0,"",'Leak List'!E141)</f>
        <v/>
      </c>
      <c r="F140" s="200" t="str">
        <f>IF('Leak List'!F141=0,"",'Leak List'!F141)</f>
        <v/>
      </c>
      <c r="G140" s="202" t="str">
        <f>IF('Leak List'!D141=0,"",'Leak List'!D141)</f>
        <v/>
      </c>
      <c r="H140" s="204" t="str">
        <f>IF('Leak List'!H141=0,"",'Leak List'!H141)</f>
        <v xml:space="preserve"> </v>
      </c>
    </row>
    <row r="141" spans="2:8">
      <c r="B141" s="200">
        <f>IF('Leak List'!A142=0,"",'Leak List'!A142)</f>
        <v>140</v>
      </c>
      <c r="C141" s="201" t="str">
        <f>IF('Leak List'!B142=0,"",'Leak List'!B142)</f>
        <v/>
      </c>
      <c r="D141" s="201" t="str">
        <f>IF('Leak List'!C142=0,"",'Leak List'!C142)</f>
        <v/>
      </c>
      <c r="E141" s="200" t="str">
        <f>IF('Leak List'!E142=0,"",'Leak List'!E142)</f>
        <v/>
      </c>
      <c r="F141" s="200" t="str">
        <f>IF('Leak List'!F142=0,"",'Leak List'!F142)</f>
        <v/>
      </c>
      <c r="G141" s="202" t="str">
        <f>IF('Leak List'!D142=0,"",'Leak List'!D142)</f>
        <v/>
      </c>
      <c r="H141" s="204" t="str">
        <f>IF('Leak List'!H142=0,"",'Leak List'!H142)</f>
        <v xml:space="preserve"> </v>
      </c>
    </row>
    <row r="142" spans="2:8">
      <c r="B142" s="200">
        <f>IF('Leak List'!A143=0,"",'Leak List'!A143)</f>
        <v>13</v>
      </c>
      <c r="C142" s="201" t="str">
        <f>IF('Leak List'!B143=0,"",'Leak List'!B143)</f>
        <v/>
      </c>
      <c r="D142" s="201" t="str">
        <f>IF('Leak List'!C143=0,"",'Leak List'!C143)</f>
        <v/>
      </c>
      <c r="E142" s="200" t="str">
        <f>IF('Leak List'!E143=0,"",'Leak List'!E143)</f>
        <v/>
      </c>
      <c r="F142" s="200" t="str">
        <f>IF('Leak List'!F143=0,"",'Leak List'!F143)</f>
        <v/>
      </c>
      <c r="G142" s="202" t="str">
        <f>IF('Leak List'!D143=0,"",'Leak List'!D143)</f>
        <v/>
      </c>
      <c r="H142" s="204" t="str">
        <f>IF('Leak List'!H143=0,"",'Leak List'!H143)</f>
        <v xml:space="preserve"> </v>
      </c>
    </row>
    <row r="143" spans="2:8">
      <c r="B143" s="200">
        <f>IF('Leak List'!A144=0,"",'Leak List'!A144)</f>
        <v>142</v>
      </c>
      <c r="C143" s="201" t="str">
        <f>IF('Leak List'!B144=0,"",'Leak List'!B144)</f>
        <v/>
      </c>
      <c r="D143" s="201" t="str">
        <f>IF('Leak List'!C144=0,"",'Leak List'!C144)</f>
        <v/>
      </c>
      <c r="E143" s="200" t="str">
        <f>IF('Leak List'!E144=0,"",'Leak List'!E144)</f>
        <v/>
      </c>
      <c r="F143" s="200" t="str">
        <f>IF('Leak List'!F144=0,"",'Leak List'!F144)</f>
        <v/>
      </c>
      <c r="G143" s="202" t="str">
        <f>IF('Leak List'!D144=0,"",'Leak List'!D144)</f>
        <v/>
      </c>
      <c r="H143" s="204" t="str">
        <f>IF('Leak List'!H144=0,"",'Leak List'!H144)</f>
        <v xml:space="preserve"> </v>
      </c>
    </row>
    <row r="144" spans="2:8">
      <c r="B144" s="200">
        <f>IF('Leak List'!A145=0,"",'Leak List'!A145)</f>
        <v>143</v>
      </c>
      <c r="C144" s="201" t="str">
        <f>IF('Leak List'!B145=0,"",'Leak List'!B145)</f>
        <v/>
      </c>
      <c r="D144" s="201" t="str">
        <f>IF('Leak List'!C145=0,"",'Leak List'!C145)</f>
        <v/>
      </c>
      <c r="E144" s="200" t="str">
        <f>IF('Leak List'!E145=0,"",'Leak List'!E145)</f>
        <v/>
      </c>
      <c r="F144" s="200" t="str">
        <f>IF('Leak List'!F145=0,"",'Leak List'!F145)</f>
        <v/>
      </c>
      <c r="G144" s="202" t="str">
        <f>IF('Leak List'!D145=0,"",'Leak List'!D145)</f>
        <v/>
      </c>
      <c r="H144" s="204" t="str">
        <f>IF('Leak List'!H145=0,"",'Leak List'!H145)</f>
        <v xml:space="preserve"> </v>
      </c>
    </row>
    <row r="145" spans="2:8">
      <c r="B145" s="200">
        <f>IF('Leak List'!A146=0,"",'Leak List'!A146)</f>
        <v>144</v>
      </c>
      <c r="C145" s="201" t="str">
        <f>IF('Leak List'!B146=0,"",'Leak List'!B146)</f>
        <v/>
      </c>
      <c r="D145" s="201" t="str">
        <f>IF('Leak List'!C146=0,"",'Leak List'!C146)</f>
        <v/>
      </c>
      <c r="E145" s="200" t="str">
        <f>IF('Leak List'!E146=0,"",'Leak List'!E146)</f>
        <v/>
      </c>
      <c r="F145" s="200" t="str">
        <f>IF('Leak List'!F146=0,"",'Leak List'!F146)</f>
        <v/>
      </c>
      <c r="G145" s="202" t="str">
        <f>IF('Leak List'!D146=0,"",'Leak List'!D146)</f>
        <v/>
      </c>
      <c r="H145" s="204" t="str">
        <f>IF('Leak List'!H146=0,"",'Leak List'!H146)</f>
        <v xml:space="preserve"> </v>
      </c>
    </row>
    <row r="146" spans="2:8">
      <c r="B146" s="200">
        <f>IF('Leak List'!A147=0,"",'Leak List'!A147)</f>
        <v>145</v>
      </c>
      <c r="C146" s="201" t="str">
        <f>IF('Leak List'!B147=0,"",'Leak List'!B147)</f>
        <v/>
      </c>
      <c r="D146" s="201" t="str">
        <f>IF('Leak List'!C147=0,"",'Leak List'!C147)</f>
        <v/>
      </c>
      <c r="E146" s="200" t="str">
        <f>IF('Leak List'!E147=0,"",'Leak List'!E147)</f>
        <v/>
      </c>
      <c r="F146" s="200" t="str">
        <f>IF('Leak List'!F147=0,"",'Leak List'!F147)</f>
        <v/>
      </c>
      <c r="G146" s="202" t="str">
        <f>IF('Leak List'!D147=0,"",'Leak List'!D147)</f>
        <v/>
      </c>
      <c r="H146" s="204" t="str">
        <f>IF('Leak List'!H147=0,"",'Leak List'!H147)</f>
        <v xml:space="preserve"> </v>
      </c>
    </row>
    <row r="147" spans="2:8">
      <c r="B147" s="200">
        <f>IF('Leak List'!A148=0,"",'Leak List'!A148)</f>
        <v>146</v>
      </c>
      <c r="C147" s="201" t="str">
        <f>IF('Leak List'!B148=0,"",'Leak List'!B148)</f>
        <v/>
      </c>
      <c r="D147" s="201" t="str">
        <f>IF('Leak List'!C148=0,"",'Leak List'!C148)</f>
        <v/>
      </c>
      <c r="E147" s="200" t="str">
        <f>IF('Leak List'!E148=0,"",'Leak List'!E148)</f>
        <v/>
      </c>
      <c r="F147" s="200" t="str">
        <f>IF('Leak List'!F148=0,"",'Leak List'!F148)</f>
        <v/>
      </c>
      <c r="G147" s="202" t="str">
        <f>IF('Leak List'!D148=0,"",'Leak List'!D148)</f>
        <v/>
      </c>
      <c r="H147" s="204" t="str">
        <f>IF('Leak List'!H148=0,"",'Leak List'!H148)</f>
        <v xml:space="preserve"> </v>
      </c>
    </row>
    <row r="148" spans="2:8">
      <c r="B148" s="200">
        <f>IF('Leak List'!A149=0,"",'Leak List'!A149)</f>
        <v>147</v>
      </c>
      <c r="C148" s="201" t="str">
        <f>IF('Leak List'!B149=0,"",'Leak List'!B149)</f>
        <v/>
      </c>
      <c r="D148" s="201" t="str">
        <f>IF('Leak List'!C149=0,"",'Leak List'!C149)</f>
        <v/>
      </c>
      <c r="E148" s="200" t="str">
        <f>IF('Leak List'!E149=0,"",'Leak List'!E149)</f>
        <v/>
      </c>
      <c r="F148" s="200" t="str">
        <f>IF('Leak List'!F149=0,"",'Leak List'!F149)</f>
        <v/>
      </c>
      <c r="G148" s="202" t="str">
        <f>IF('Leak List'!D149=0,"",'Leak List'!D149)</f>
        <v/>
      </c>
      <c r="H148" s="204" t="str">
        <f>IF('Leak List'!H149=0,"",'Leak List'!H149)</f>
        <v xml:space="preserve"> </v>
      </c>
    </row>
    <row r="149" spans="2:8">
      <c r="B149" s="200">
        <f>IF('Leak List'!A150=0,"",'Leak List'!A150)</f>
        <v>148</v>
      </c>
      <c r="C149" s="201" t="str">
        <f>IF('Leak List'!B150=0,"",'Leak List'!B150)</f>
        <v/>
      </c>
      <c r="D149" s="201" t="str">
        <f>IF('Leak List'!C150=0,"",'Leak List'!C150)</f>
        <v/>
      </c>
      <c r="E149" s="200" t="str">
        <f>IF('Leak List'!E150=0,"",'Leak List'!E150)</f>
        <v/>
      </c>
      <c r="F149" s="200" t="str">
        <f>IF('Leak List'!F150=0,"",'Leak List'!F150)</f>
        <v/>
      </c>
      <c r="G149" s="202" t="str">
        <f>IF('Leak List'!D150=0,"",'Leak List'!D150)</f>
        <v/>
      </c>
      <c r="H149" s="204" t="str">
        <f>IF('Leak List'!H150=0,"",'Leak List'!H150)</f>
        <v xml:space="preserve"> </v>
      </c>
    </row>
    <row r="150" spans="2:8">
      <c r="B150" s="200">
        <f>IF('Leak List'!A151=0,"",'Leak List'!A151)</f>
        <v>149</v>
      </c>
      <c r="C150" s="201" t="str">
        <f>IF('Leak List'!B151=0,"",'Leak List'!B151)</f>
        <v/>
      </c>
      <c r="D150" s="201" t="str">
        <f>IF('Leak List'!C151=0,"",'Leak List'!C151)</f>
        <v/>
      </c>
      <c r="E150" s="200" t="str">
        <f>IF('Leak List'!E151=0,"",'Leak List'!E151)</f>
        <v/>
      </c>
      <c r="F150" s="200" t="str">
        <f>IF('Leak List'!F151=0,"",'Leak List'!F151)</f>
        <v/>
      </c>
      <c r="G150" s="202" t="str">
        <f>IF('Leak List'!D151=0,"",'Leak List'!D151)</f>
        <v/>
      </c>
      <c r="H150" s="204" t="str">
        <f>IF('Leak List'!H151=0,"",'Leak List'!H151)</f>
        <v xml:space="preserve"> </v>
      </c>
    </row>
    <row r="151" spans="2:8">
      <c r="B151" s="200">
        <f>IF('Leak List'!A152=0,"",'Leak List'!A152)</f>
        <v>150</v>
      </c>
      <c r="C151" s="201" t="str">
        <f>IF('Leak List'!B152=0,"",'Leak List'!B152)</f>
        <v/>
      </c>
      <c r="D151" s="201" t="str">
        <f>IF('Leak List'!C152=0,"",'Leak List'!C152)</f>
        <v/>
      </c>
      <c r="E151" s="200" t="str">
        <f>IF('Leak List'!E152=0,"",'Leak List'!E152)</f>
        <v/>
      </c>
      <c r="F151" s="200" t="str">
        <f>IF('Leak List'!F152=0,"",'Leak List'!F152)</f>
        <v/>
      </c>
      <c r="G151" s="202" t="str">
        <f>IF('Leak List'!D152=0,"",'Leak List'!D152)</f>
        <v/>
      </c>
      <c r="H151" s="204" t="str">
        <f>IF('Leak List'!H152=0,"",'Leak List'!H152)</f>
        <v xml:space="preserve"> </v>
      </c>
    </row>
    <row r="152" spans="2:8">
      <c r="B152" s="200">
        <f>IF('Leak List'!A153=0,"",'Leak List'!A153)</f>
        <v>151</v>
      </c>
      <c r="C152" s="201" t="str">
        <f>IF('Leak List'!B153=0,"",'Leak List'!B153)</f>
        <v/>
      </c>
      <c r="D152" s="201" t="str">
        <f>IF('Leak List'!C153=0,"",'Leak List'!C153)</f>
        <v/>
      </c>
      <c r="E152" s="200" t="str">
        <f>IF('Leak List'!E153=0,"",'Leak List'!E153)</f>
        <v/>
      </c>
      <c r="F152" s="200" t="str">
        <f>IF('Leak List'!F153=0,"",'Leak List'!F153)</f>
        <v/>
      </c>
      <c r="G152" s="202" t="str">
        <f>IF('Leak List'!D153=0,"",'Leak List'!D153)</f>
        <v/>
      </c>
      <c r="H152" s="204" t="str">
        <f>IF('Leak List'!H153=0,"",'Leak List'!H153)</f>
        <v xml:space="preserve"> </v>
      </c>
    </row>
    <row r="153" spans="2:8">
      <c r="B153" s="200">
        <f>IF('Leak List'!A154=0,"",'Leak List'!A154)</f>
        <v>152</v>
      </c>
      <c r="C153" s="201" t="str">
        <f>IF('Leak List'!B154=0,"",'Leak List'!B154)</f>
        <v/>
      </c>
      <c r="D153" s="201" t="str">
        <f>IF('Leak List'!C154=0,"",'Leak List'!C154)</f>
        <v/>
      </c>
      <c r="E153" s="200" t="str">
        <f>IF('Leak List'!E154=0,"",'Leak List'!E154)</f>
        <v/>
      </c>
      <c r="F153" s="200" t="str">
        <f>IF('Leak List'!F154=0,"",'Leak List'!F154)</f>
        <v/>
      </c>
      <c r="G153" s="202" t="str">
        <f>IF('Leak List'!D154=0,"",'Leak List'!D154)</f>
        <v/>
      </c>
      <c r="H153" s="204" t="str">
        <f>IF('Leak List'!H154=0,"",'Leak List'!H154)</f>
        <v xml:space="preserve"> </v>
      </c>
    </row>
    <row r="154" spans="2:8">
      <c r="B154" s="200">
        <f>IF('Leak List'!A155=0,"",'Leak List'!A155)</f>
        <v>153</v>
      </c>
      <c r="C154" s="201" t="str">
        <f>IF('Leak List'!B155=0,"",'Leak List'!B155)</f>
        <v/>
      </c>
      <c r="D154" s="201" t="str">
        <f>IF('Leak List'!C155=0,"",'Leak List'!C155)</f>
        <v/>
      </c>
      <c r="E154" s="200" t="str">
        <f>IF('Leak List'!E155=0,"",'Leak List'!E155)</f>
        <v/>
      </c>
      <c r="F154" s="200" t="str">
        <f>IF('Leak List'!F155=0,"",'Leak List'!F155)</f>
        <v/>
      </c>
      <c r="G154" s="202" t="str">
        <f>IF('Leak List'!D155=0,"",'Leak List'!D155)</f>
        <v/>
      </c>
      <c r="H154" s="204" t="str">
        <f>IF('Leak List'!H155=0,"",'Leak List'!H155)</f>
        <v xml:space="preserve"> </v>
      </c>
    </row>
    <row r="155" spans="2:8">
      <c r="B155" s="200">
        <f>IF('Leak List'!A156=0,"",'Leak List'!A156)</f>
        <v>154</v>
      </c>
      <c r="C155" s="201" t="str">
        <f>IF('Leak List'!B156=0,"",'Leak List'!B156)</f>
        <v/>
      </c>
      <c r="D155" s="201" t="str">
        <f>IF('Leak List'!C156=0,"",'Leak List'!C156)</f>
        <v/>
      </c>
      <c r="E155" s="200" t="str">
        <f>IF('Leak List'!E156=0,"",'Leak List'!E156)</f>
        <v/>
      </c>
      <c r="F155" s="200" t="str">
        <f>IF('Leak List'!F156=0,"",'Leak List'!F156)</f>
        <v/>
      </c>
      <c r="G155" s="202" t="str">
        <f>IF('Leak List'!D156=0,"",'Leak List'!D156)</f>
        <v/>
      </c>
      <c r="H155" s="204" t="str">
        <f>IF('Leak List'!H156=0,"",'Leak List'!H156)</f>
        <v xml:space="preserve"> </v>
      </c>
    </row>
    <row r="156" spans="2:8">
      <c r="B156" s="200">
        <f>IF('Leak List'!A157=0,"",'Leak List'!A157)</f>
        <v>155</v>
      </c>
      <c r="C156" s="201" t="str">
        <f>IF('Leak List'!B157=0,"",'Leak List'!B157)</f>
        <v/>
      </c>
      <c r="D156" s="201" t="str">
        <f>IF('Leak List'!C157=0,"",'Leak List'!C157)</f>
        <v/>
      </c>
      <c r="E156" s="200" t="str">
        <f>IF('Leak List'!E157=0,"",'Leak List'!E157)</f>
        <v/>
      </c>
      <c r="F156" s="200" t="str">
        <f>IF('Leak List'!F157=0,"",'Leak List'!F157)</f>
        <v/>
      </c>
      <c r="G156" s="202" t="str">
        <f>IF('Leak List'!D157=0,"",'Leak List'!D157)</f>
        <v/>
      </c>
      <c r="H156" s="204" t="str">
        <f>IF('Leak List'!H157=0,"",'Leak List'!H157)</f>
        <v xml:space="preserve"> </v>
      </c>
    </row>
    <row r="157" spans="2:8">
      <c r="B157" s="200">
        <f>IF('Leak List'!A158=0,"",'Leak List'!A158)</f>
        <v>156</v>
      </c>
      <c r="C157" s="201" t="str">
        <f>IF('Leak List'!B158=0,"",'Leak List'!B158)</f>
        <v/>
      </c>
      <c r="D157" s="201" t="str">
        <f>IF('Leak List'!C158=0,"",'Leak List'!C158)</f>
        <v/>
      </c>
      <c r="E157" s="200" t="str">
        <f>IF('Leak List'!E158=0,"",'Leak List'!E158)</f>
        <v/>
      </c>
      <c r="F157" s="200" t="str">
        <f>IF('Leak List'!F158=0,"",'Leak List'!F158)</f>
        <v/>
      </c>
      <c r="G157" s="202" t="str">
        <f>IF('Leak List'!D158=0,"",'Leak List'!D158)</f>
        <v/>
      </c>
      <c r="H157" s="204" t="str">
        <f>IF('Leak List'!H158=0,"",'Leak List'!H158)</f>
        <v xml:space="preserve"> </v>
      </c>
    </row>
    <row r="158" spans="2:8">
      <c r="B158" s="200">
        <f>IF('Leak List'!A159=0,"",'Leak List'!A159)</f>
        <v>157</v>
      </c>
      <c r="C158" s="201" t="str">
        <f>IF('Leak List'!B159=0,"",'Leak List'!B159)</f>
        <v/>
      </c>
      <c r="D158" s="201" t="str">
        <f>IF('Leak List'!C159=0,"",'Leak List'!C159)</f>
        <v/>
      </c>
      <c r="E158" s="200" t="str">
        <f>IF('Leak List'!E159=0,"",'Leak List'!E159)</f>
        <v/>
      </c>
      <c r="F158" s="200" t="str">
        <f>IF('Leak List'!F159=0,"",'Leak List'!F159)</f>
        <v/>
      </c>
      <c r="G158" s="202" t="str">
        <f>IF('Leak List'!D159=0,"",'Leak List'!D159)</f>
        <v/>
      </c>
      <c r="H158" s="204" t="str">
        <f>IF('Leak List'!H159=0,"",'Leak List'!H159)</f>
        <v xml:space="preserve"> </v>
      </c>
    </row>
    <row r="159" spans="2:8">
      <c r="B159" s="200">
        <f>IF('Leak List'!A160=0,"",'Leak List'!A160)</f>
        <v>158</v>
      </c>
      <c r="C159" s="201" t="str">
        <f>IF('Leak List'!B160=0,"",'Leak List'!B160)</f>
        <v/>
      </c>
      <c r="D159" s="201" t="str">
        <f>IF('Leak List'!C160=0,"",'Leak List'!C160)</f>
        <v/>
      </c>
      <c r="E159" s="200" t="str">
        <f>IF('Leak List'!E160=0,"",'Leak List'!E160)</f>
        <v/>
      </c>
      <c r="F159" s="200" t="str">
        <f>IF('Leak List'!F160=0,"",'Leak List'!F160)</f>
        <v/>
      </c>
      <c r="G159" s="202" t="str">
        <f>IF('Leak List'!D160=0,"",'Leak List'!D160)</f>
        <v/>
      </c>
      <c r="H159" s="204" t="str">
        <f>IF('Leak List'!H160=0,"",'Leak List'!H160)</f>
        <v xml:space="preserve"> </v>
      </c>
    </row>
    <row r="160" spans="2:8">
      <c r="B160" s="200">
        <f>IF('Leak List'!A161=0,"",'Leak List'!A161)</f>
        <v>159</v>
      </c>
      <c r="C160" s="201" t="str">
        <f>IF('Leak List'!B161=0,"",'Leak List'!B161)</f>
        <v/>
      </c>
      <c r="D160" s="201" t="str">
        <f>IF('Leak List'!C161=0,"",'Leak List'!C161)</f>
        <v/>
      </c>
      <c r="E160" s="200" t="str">
        <f>IF('Leak List'!E161=0,"",'Leak List'!E161)</f>
        <v/>
      </c>
      <c r="F160" s="200" t="str">
        <f>IF('Leak List'!F161=0,"",'Leak List'!F161)</f>
        <v/>
      </c>
      <c r="G160" s="202" t="str">
        <f>IF('Leak List'!D161=0,"",'Leak List'!D161)</f>
        <v/>
      </c>
      <c r="H160" s="204" t="str">
        <f>IF('Leak List'!H161=0,"",'Leak List'!H161)</f>
        <v xml:space="preserve"> </v>
      </c>
    </row>
    <row r="161" spans="2:8">
      <c r="B161" s="200">
        <f>IF('Leak List'!A162=0,"",'Leak List'!A162)</f>
        <v>160</v>
      </c>
      <c r="C161" s="201" t="str">
        <f>IF('Leak List'!B162=0,"",'Leak List'!B162)</f>
        <v/>
      </c>
      <c r="D161" s="201" t="str">
        <f>IF('Leak List'!C162=0,"",'Leak List'!C162)</f>
        <v/>
      </c>
      <c r="E161" s="200" t="str">
        <f>IF('Leak List'!E162=0,"",'Leak List'!E162)</f>
        <v/>
      </c>
      <c r="F161" s="200" t="str">
        <f>IF('Leak List'!F162=0,"",'Leak List'!F162)</f>
        <v/>
      </c>
      <c r="G161" s="202" t="str">
        <f>IF('Leak List'!D162=0,"",'Leak List'!D162)</f>
        <v/>
      </c>
      <c r="H161" s="204" t="str">
        <f>IF('Leak List'!H162=0,"",'Leak List'!H162)</f>
        <v xml:space="preserve"> </v>
      </c>
    </row>
    <row r="162" spans="2:8">
      <c r="B162" s="200">
        <f>IF('Leak List'!A163=0,"",'Leak List'!A163)</f>
        <v>161</v>
      </c>
      <c r="C162" s="201" t="str">
        <f>IF('Leak List'!B163=0,"",'Leak List'!B163)</f>
        <v/>
      </c>
      <c r="D162" s="201" t="str">
        <f>IF('Leak List'!C163=0,"",'Leak List'!C163)</f>
        <v/>
      </c>
      <c r="E162" s="200" t="str">
        <f>IF('Leak List'!E163=0,"",'Leak List'!E163)</f>
        <v/>
      </c>
      <c r="F162" s="200" t="str">
        <f>IF('Leak List'!F163=0,"",'Leak List'!F163)</f>
        <v/>
      </c>
      <c r="G162" s="202" t="str">
        <f>IF('Leak List'!D163=0,"",'Leak List'!D163)</f>
        <v/>
      </c>
      <c r="H162" s="204" t="str">
        <f>IF('Leak List'!H163=0,"",'Leak List'!H163)</f>
        <v xml:space="preserve"> </v>
      </c>
    </row>
    <row r="163" spans="2:8">
      <c r="B163" s="200">
        <f>IF('Leak List'!A164=0,"",'Leak List'!A164)</f>
        <v>162</v>
      </c>
      <c r="C163" s="201" t="str">
        <f>IF('Leak List'!B164=0,"",'Leak List'!B164)</f>
        <v/>
      </c>
      <c r="D163" s="201" t="str">
        <f>IF('Leak List'!C164=0,"",'Leak List'!C164)</f>
        <v/>
      </c>
      <c r="E163" s="200" t="str">
        <f>IF('Leak List'!E164=0,"",'Leak List'!E164)</f>
        <v/>
      </c>
      <c r="F163" s="200" t="str">
        <f>IF('Leak List'!F164=0,"",'Leak List'!F164)</f>
        <v/>
      </c>
      <c r="G163" s="202" t="str">
        <f>IF('Leak List'!D164=0,"",'Leak List'!D164)</f>
        <v/>
      </c>
      <c r="H163" s="204" t="str">
        <f>IF('Leak List'!H164=0,"",'Leak List'!H164)</f>
        <v xml:space="preserve"> </v>
      </c>
    </row>
    <row r="164" spans="2:8">
      <c r="B164" s="200">
        <f>IF('Leak List'!A165=0,"",'Leak List'!A165)</f>
        <v>163</v>
      </c>
      <c r="C164" s="201" t="str">
        <f>IF('Leak List'!B165=0,"",'Leak List'!B165)</f>
        <v/>
      </c>
      <c r="D164" s="201" t="str">
        <f>IF('Leak List'!C165=0,"",'Leak List'!C165)</f>
        <v/>
      </c>
      <c r="E164" s="200" t="str">
        <f>IF('Leak List'!E165=0,"",'Leak List'!E165)</f>
        <v/>
      </c>
      <c r="F164" s="200" t="str">
        <f>IF('Leak List'!F165=0,"",'Leak List'!F165)</f>
        <v/>
      </c>
      <c r="G164" s="202" t="str">
        <f>IF('Leak List'!D165=0,"",'Leak List'!D165)</f>
        <v/>
      </c>
      <c r="H164" s="204" t="str">
        <f>IF('Leak List'!H165=0,"",'Leak List'!H165)</f>
        <v xml:space="preserve"> </v>
      </c>
    </row>
    <row r="165" spans="2:8">
      <c r="B165" s="200">
        <f>IF('Leak List'!A166=0,"",'Leak List'!A166)</f>
        <v>164</v>
      </c>
      <c r="C165" s="201" t="str">
        <f>IF('Leak List'!B166=0,"",'Leak List'!B166)</f>
        <v/>
      </c>
      <c r="D165" s="201" t="str">
        <f>IF('Leak List'!C166=0,"",'Leak List'!C166)</f>
        <v/>
      </c>
      <c r="E165" s="200" t="str">
        <f>IF('Leak List'!E166=0,"",'Leak List'!E166)</f>
        <v/>
      </c>
      <c r="F165" s="200" t="str">
        <f>IF('Leak List'!F166=0,"",'Leak List'!F166)</f>
        <v/>
      </c>
      <c r="G165" s="202" t="str">
        <f>IF('Leak List'!D166=0,"",'Leak List'!D166)</f>
        <v/>
      </c>
      <c r="H165" s="204" t="str">
        <f>IF('Leak List'!H166=0,"",'Leak List'!H166)</f>
        <v xml:space="preserve"> </v>
      </c>
    </row>
    <row r="166" spans="2:8">
      <c r="B166" s="200">
        <f>IF('Leak List'!A167=0,"",'Leak List'!A167)</f>
        <v>165</v>
      </c>
      <c r="C166" s="201" t="str">
        <f>IF('Leak List'!B167=0,"",'Leak List'!B167)</f>
        <v/>
      </c>
      <c r="D166" s="201" t="str">
        <f>IF('Leak List'!C167=0,"",'Leak List'!C167)</f>
        <v/>
      </c>
      <c r="E166" s="200" t="str">
        <f>IF('Leak List'!E167=0,"",'Leak List'!E167)</f>
        <v/>
      </c>
      <c r="F166" s="200" t="str">
        <f>IF('Leak List'!F167=0,"",'Leak List'!F167)</f>
        <v/>
      </c>
      <c r="G166" s="202" t="str">
        <f>IF('Leak List'!D167=0,"",'Leak List'!D167)</f>
        <v/>
      </c>
      <c r="H166" s="204" t="str">
        <f>IF('Leak List'!H167=0,"",'Leak List'!H167)</f>
        <v xml:space="preserve"> </v>
      </c>
    </row>
    <row r="167" spans="2:8">
      <c r="B167" s="200">
        <f>IF('Leak List'!A168=0,"",'Leak List'!A168)</f>
        <v>166</v>
      </c>
      <c r="C167" s="201" t="str">
        <f>IF('Leak List'!B168=0,"",'Leak List'!B168)</f>
        <v/>
      </c>
      <c r="D167" s="201" t="str">
        <f>IF('Leak List'!C168=0,"",'Leak List'!C168)</f>
        <v/>
      </c>
      <c r="E167" s="200" t="str">
        <f>IF('Leak List'!E168=0,"",'Leak List'!E168)</f>
        <v/>
      </c>
      <c r="F167" s="200" t="str">
        <f>IF('Leak List'!F168=0,"",'Leak List'!F168)</f>
        <v/>
      </c>
      <c r="G167" s="202" t="str">
        <f>IF('Leak List'!D168=0,"",'Leak List'!D168)</f>
        <v/>
      </c>
      <c r="H167" s="204" t="str">
        <f>IF('Leak List'!H168=0,"",'Leak List'!H168)</f>
        <v xml:space="preserve"> </v>
      </c>
    </row>
    <row r="168" spans="2:8">
      <c r="B168" s="200">
        <f>IF('Leak List'!A169=0,"",'Leak List'!A169)</f>
        <v>167</v>
      </c>
      <c r="C168" s="201" t="str">
        <f>IF('Leak List'!B169=0,"",'Leak List'!B169)</f>
        <v/>
      </c>
      <c r="D168" s="201" t="str">
        <f>IF('Leak List'!C169=0,"",'Leak List'!C169)</f>
        <v/>
      </c>
      <c r="E168" s="200" t="str">
        <f>IF('Leak List'!E169=0,"",'Leak List'!E169)</f>
        <v/>
      </c>
      <c r="F168" s="200" t="str">
        <f>IF('Leak List'!F169=0,"",'Leak List'!F169)</f>
        <v/>
      </c>
      <c r="G168" s="202" t="str">
        <f>IF('Leak List'!D169=0,"",'Leak List'!D169)</f>
        <v/>
      </c>
      <c r="H168" s="204" t="str">
        <f>IF('Leak List'!H169=0,"",'Leak List'!H169)</f>
        <v xml:space="preserve"> </v>
      </c>
    </row>
    <row r="169" spans="2:8">
      <c r="B169" s="200">
        <f>IF('Leak List'!A170=0,"",'Leak List'!A170)</f>
        <v>168</v>
      </c>
      <c r="C169" s="201" t="str">
        <f>IF('Leak List'!B170=0,"",'Leak List'!B170)</f>
        <v/>
      </c>
      <c r="D169" s="201" t="str">
        <f>IF('Leak List'!C170=0,"",'Leak List'!C170)</f>
        <v/>
      </c>
      <c r="E169" s="200" t="str">
        <f>IF('Leak List'!E170=0,"",'Leak List'!E170)</f>
        <v/>
      </c>
      <c r="F169" s="200" t="str">
        <f>IF('Leak List'!F170=0,"",'Leak List'!F170)</f>
        <v/>
      </c>
      <c r="G169" s="202" t="str">
        <f>IF('Leak List'!D170=0,"",'Leak List'!D170)</f>
        <v/>
      </c>
      <c r="H169" s="204" t="str">
        <f>IF('Leak List'!H170=0,"",'Leak List'!H170)</f>
        <v xml:space="preserve"> </v>
      </c>
    </row>
    <row r="170" spans="2:8">
      <c r="B170" s="200">
        <f>IF('Leak List'!A171=0,"",'Leak List'!A171)</f>
        <v>169</v>
      </c>
      <c r="C170" s="201" t="str">
        <f>IF('Leak List'!B171=0,"",'Leak List'!B171)</f>
        <v/>
      </c>
      <c r="D170" s="201" t="str">
        <f>IF('Leak List'!C171=0,"",'Leak List'!C171)</f>
        <v/>
      </c>
      <c r="E170" s="200" t="str">
        <f>IF('Leak List'!E171=0,"",'Leak List'!E171)</f>
        <v/>
      </c>
      <c r="F170" s="200" t="str">
        <f>IF('Leak List'!F171=0,"",'Leak List'!F171)</f>
        <v/>
      </c>
      <c r="G170" s="202" t="str">
        <f>IF('Leak List'!D171=0,"",'Leak List'!D171)</f>
        <v/>
      </c>
      <c r="H170" s="204" t="str">
        <f>IF('Leak List'!H171=0,"",'Leak List'!H171)</f>
        <v xml:space="preserve"> </v>
      </c>
    </row>
    <row r="171" spans="2:8">
      <c r="B171" s="200">
        <f>IF('Leak List'!A172=0,"",'Leak List'!A172)</f>
        <v>170</v>
      </c>
      <c r="C171" s="201" t="str">
        <f>IF('Leak List'!B172=0,"",'Leak List'!B172)</f>
        <v/>
      </c>
      <c r="D171" s="201" t="str">
        <f>IF('Leak List'!C172=0,"",'Leak List'!C172)</f>
        <v/>
      </c>
      <c r="E171" s="200" t="str">
        <f>IF('Leak List'!E172=0,"",'Leak List'!E172)</f>
        <v/>
      </c>
      <c r="F171" s="200" t="str">
        <f>IF('Leak List'!F172=0,"",'Leak List'!F172)</f>
        <v/>
      </c>
      <c r="G171" s="202" t="str">
        <f>IF('Leak List'!D172=0,"",'Leak List'!D172)</f>
        <v/>
      </c>
      <c r="H171" s="204" t="str">
        <f>IF('Leak List'!H172=0,"",'Leak List'!H172)</f>
        <v xml:space="preserve"> </v>
      </c>
    </row>
    <row r="172" spans="2:8">
      <c r="B172" s="200">
        <f>IF('Leak List'!A173=0,"",'Leak List'!A173)</f>
        <v>171</v>
      </c>
      <c r="C172" s="201" t="str">
        <f>IF('Leak List'!B173=0,"",'Leak List'!B173)</f>
        <v/>
      </c>
      <c r="D172" s="201" t="str">
        <f>IF('Leak List'!C173=0,"",'Leak List'!C173)</f>
        <v/>
      </c>
      <c r="E172" s="200" t="str">
        <f>IF('Leak List'!E173=0,"",'Leak List'!E173)</f>
        <v/>
      </c>
      <c r="F172" s="200" t="str">
        <f>IF('Leak List'!F173=0,"",'Leak List'!F173)</f>
        <v/>
      </c>
      <c r="G172" s="202" t="str">
        <f>IF('Leak List'!D173=0,"",'Leak List'!D173)</f>
        <v/>
      </c>
      <c r="H172" s="204" t="str">
        <f>IF('Leak List'!H173=0,"",'Leak List'!H173)</f>
        <v xml:space="preserve"> </v>
      </c>
    </row>
    <row r="173" spans="2:8">
      <c r="B173" s="200">
        <f>IF('Leak List'!A174=0,"",'Leak List'!A174)</f>
        <v>172</v>
      </c>
      <c r="C173" s="201" t="str">
        <f>IF('Leak List'!B174=0,"",'Leak List'!B174)</f>
        <v/>
      </c>
      <c r="D173" s="201" t="str">
        <f>IF('Leak List'!C174=0,"",'Leak List'!C174)</f>
        <v/>
      </c>
      <c r="E173" s="200" t="str">
        <f>IF('Leak List'!E174=0,"",'Leak List'!E174)</f>
        <v/>
      </c>
      <c r="F173" s="200" t="str">
        <f>IF('Leak List'!F174=0,"",'Leak List'!F174)</f>
        <v/>
      </c>
      <c r="G173" s="202" t="str">
        <f>IF('Leak List'!D174=0,"",'Leak List'!D174)</f>
        <v/>
      </c>
      <c r="H173" s="204" t="str">
        <f>IF('Leak List'!H174=0,"",'Leak List'!H174)</f>
        <v xml:space="preserve"> </v>
      </c>
    </row>
    <row r="174" spans="2:8">
      <c r="B174" s="200">
        <f>IF('Leak List'!A175=0,"",'Leak List'!A175)</f>
        <v>173</v>
      </c>
      <c r="C174" s="201" t="str">
        <f>IF('Leak List'!B175=0,"",'Leak List'!B175)</f>
        <v/>
      </c>
      <c r="D174" s="201" t="str">
        <f>IF('Leak List'!C175=0,"",'Leak List'!C175)</f>
        <v/>
      </c>
      <c r="E174" s="200" t="str">
        <f>IF('Leak List'!E175=0,"",'Leak List'!E175)</f>
        <v/>
      </c>
      <c r="F174" s="200" t="str">
        <f>IF('Leak List'!F175=0,"",'Leak List'!F175)</f>
        <v/>
      </c>
      <c r="G174" s="202" t="str">
        <f>IF('Leak List'!D175=0,"",'Leak List'!D175)</f>
        <v/>
      </c>
      <c r="H174" s="204" t="str">
        <f>IF('Leak List'!H175=0,"",'Leak List'!H175)</f>
        <v xml:space="preserve"> </v>
      </c>
    </row>
    <row r="175" spans="2:8">
      <c r="B175" s="200">
        <f>IF('Leak List'!A176=0,"",'Leak List'!A176)</f>
        <v>174</v>
      </c>
      <c r="C175" s="201" t="str">
        <f>IF('Leak List'!B176=0,"",'Leak List'!B176)</f>
        <v/>
      </c>
      <c r="D175" s="201" t="str">
        <f>IF('Leak List'!C176=0,"",'Leak List'!C176)</f>
        <v/>
      </c>
      <c r="E175" s="200" t="str">
        <f>IF('Leak List'!E176=0,"",'Leak List'!E176)</f>
        <v/>
      </c>
      <c r="F175" s="200" t="str">
        <f>IF('Leak List'!F176=0,"",'Leak List'!F176)</f>
        <v/>
      </c>
      <c r="G175" s="202" t="str">
        <f>IF('Leak List'!D176=0,"",'Leak List'!D176)</f>
        <v/>
      </c>
      <c r="H175" s="204" t="str">
        <f>IF('Leak List'!H176=0,"",'Leak List'!H176)</f>
        <v xml:space="preserve"> </v>
      </c>
    </row>
    <row r="176" spans="2:8">
      <c r="B176" s="200">
        <f>IF('Leak List'!A177=0,"",'Leak List'!A177)</f>
        <v>175</v>
      </c>
      <c r="C176" s="201" t="str">
        <f>IF('Leak List'!B177=0,"",'Leak List'!B177)</f>
        <v/>
      </c>
      <c r="D176" s="201" t="str">
        <f>IF('Leak List'!C177=0,"",'Leak List'!C177)</f>
        <v/>
      </c>
      <c r="E176" s="200" t="str">
        <f>IF('Leak List'!E177=0,"",'Leak List'!E177)</f>
        <v/>
      </c>
      <c r="F176" s="200" t="str">
        <f>IF('Leak List'!F177=0,"",'Leak List'!F177)</f>
        <v/>
      </c>
      <c r="G176" s="202" t="str">
        <f>IF('Leak List'!D177=0,"",'Leak List'!D177)</f>
        <v/>
      </c>
      <c r="H176" s="204" t="str">
        <f>IF('Leak List'!H177=0,"",'Leak List'!H177)</f>
        <v xml:space="preserve"> </v>
      </c>
    </row>
    <row r="177" spans="2:8">
      <c r="B177" s="200">
        <f>IF('Leak List'!A178=0,"",'Leak List'!A178)</f>
        <v>176</v>
      </c>
      <c r="C177" s="201" t="str">
        <f>IF('Leak List'!B178=0,"",'Leak List'!B178)</f>
        <v/>
      </c>
      <c r="D177" s="201" t="str">
        <f>IF('Leak List'!C178=0,"",'Leak List'!C178)</f>
        <v/>
      </c>
      <c r="E177" s="200" t="str">
        <f>IF('Leak List'!E178=0,"",'Leak List'!E178)</f>
        <v/>
      </c>
      <c r="F177" s="200" t="str">
        <f>IF('Leak List'!F178=0,"",'Leak List'!F178)</f>
        <v/>
      </c>
      <c r="G177" s="202" t="str">
        <f>IF('Leak List'!D178=0,"",'Leak List'!D178)</f>
        <v/>
      </c>
      <c r="H177" s="204" t="str">
        <f>IF('Leak List'!H178=0,"",'Leak List'!H178)</f>
        <v xml:space="preserve"> </v>
      </c>
    </row>
    <row r="178" spans="2:8">
      <c r="B178" s="200">
        <f>IF('Leak List'!A179=0,"",'Leak List'!A179)</f>
        <v>177</v>
      </c>
      <c r="C178" s="201" t="str">
        <f>IF('Leak List'!B179=0,"",'Leak List'!B179)</f>
        <v/>
      </c>
      <c r="D178" s="201" t="str">
        <f>IF('Leak List'!C179=0,"",'Leak List'!C179)</f>
        <v/>
      </c>
      <c r="E178" s="200" t="str">
        <f>IF('Leak List'!E179=0,"",'Leak List'!E179)</f>
        <v/>
      </c>
      <c r="F178" s="200" t="str">
        <f>IF('Leak List'!F179=0,"",'Leak List'!F179)</f>
        <v/>
      </c>
      <c r="G178" s="202" t="str">
        <f>IF('Leak List'!D179=0,"",'Leak List'!D179)</f>
        <v/>
      </c>
      <c r="H178" s="204" t="str">
        <f>IF('Leak List'!H179=0,"",'Leak List'!H179)</f>
        <v xml:space="preserve"> </v>
      </c>
    </row>
    <row r="179" spans="2:8">
      <c r="B179" s="200">
        <f>IF('Leak List'!A180=0,"",'Leak List'!A180)</f>
        <v>178</v>
      </c>
      <c r="C179" s="201" t="str">
        <f>IF('Leak List'!B180=0,"",'Leak List'!B180)</f>
        <v/>
      </c>
      <c r="D179" s="201" t="str">
        <f>IF('Leak List'!C180=0,"",'Leak List'!C180)</f>
        <v/>
      </c>
      <c r="E179" s="200" t="str">
        <f>IF('Leak List'!E180=0,"",'Leak List'!E180)</f>
        <v/>
      </c>
      <c r="F179" s="200" t="str">
        <f>IF('Leak List'!F180=0,"",'Leak List'!F180)</f>
        <v/>
      </c>
      <c r="G179" s="202" t="str">
        <f>IF('Leak List'!D180=0,"",'Leak List'!D180)</f>
        <v/>
      </c>
      <c r="H179" s="204" t="str">
        <f>IF('Leak List'!H180=0,"",'Leak List'!H180)</f>
        <v xml:space="preserve"> </v>
      </c>
    </row>
    <row r="180" spans="2:8">
      <c r="B180" s="200">
        <f>IF('Leak List'!A181=0,"",'Leak List'!A181)</f>
        <v>179</v>
      </c>
      <c r="C180" s="201" t="str">
        <f>IF('Leak List'!B181=0,"",'Leak List'!B181)</f>
        <v/>
      </c>
      <c r="D180" s="201" t="str">
        <f>IF('Leak List'!C181=0,"",'Leak List'!C181)</f>
        <v/>
      </c>
      <c r="E180" s="200" t="str">
        <f>IF('Leak List'!E181=0,"",'Leak List'!E181)</f>
        <v/>
      </c>
      <c r="F180" s="200" t="str">
        <f>IF('Leak List'!F181=0,"",'Leak List'!F181)</f>
        <v/>
      </c>
      <c r="G180" s="202" t="str">
        <f>IF('Leak List'!D181=0,"",'Leak List'!D181)</f>
        <v/>
      </c>
      <c r="H180" s="204" t="str">
        <f>IF('Leak List'!H181=0,"",'Leak List'!H181)</f>
        <v xml:space="preserve"> </v>
      </c>
    </row>
    <row r="181" spans="2:8">
      <c r="B181" s="200">
        <f>IF('Leak List'!A182=0,"",'Leak List'!A182)</f>
        <v>180</v>
      </c>
      <c r="C181" s="201" t="str">
        <f>IF('Leak List'!B182=0,"",'Leak List'!B182)</f>
        <v/>
      </c>
      <c r="D181" s="201" t="str">
        <f>IF('Leak List'!C182=0,"",'Leak List'!C182)</f>
        <v/>
      </c>
      <c r="E181" s="200" t="str">
        <f>IF('Leak List'!E182=0,"",'Leak List'!E182)</f>
        <v/>
      </c>
      <c r="F181" s="200" t="str">
        <f>IF('Leak List'!F182=0,"",'Leak List'!F182)</f>
        <v/>
      </c>
      <c r="G181" s="202" t="str">
        <f>IF('Leak List'!D182=0,"",'Leak List'!D182)</f>
        <v/>
      </c>
      <c r="H181" s="204" t="str">
        <f>IF('Leak List'!H182=0,"",'Leak List'!H182)</f>
        <v xml:space="preserve"> </v>
      </c>
    </row>
    <row r="182" spans="2:8">
      <c r="B182" s="200">
        <f>IF('Leak List'!A183=0,"",'Leak List'!A183)</f>
        <v>181</v>
      </c>
      <c r="C182" s="201" t="str">
        <f>IF('Leak List'!B183=0,"",'Leak List'!B183)</f>
        <v/>
      </c>
      <c r="D182" s="201" t="str">
        <f>IF('Leak List'!C183=0,"",'Leak List'!C183)</f>
        <v/>
      </c>
      <c r="E182" s="200" t="str">
        <f>IF('Leak List'!E183=0,"",'Leak List'!E183)</f>
        <v/>
      </c>
      <c r="F182" s="200" t="str">
        <f>IF('Leak List'!F183=0,"",'Leak List'!F183)</f>
        <v/>
      </c>
      <c r="G182" s="202" t="str">
        <f>IF('Leak List'!D183=0,"",'Leak List'!D183)</f>
        <v/>
      </c>
      <c r="H182" s="204" t="str">
        <f>IF('Leak List'!H183=0,"",'Leak List'!H183)</f>
        <v xml:space="preserve"> </v>
      </c>
    </row>
    <row r="183" spans="2:8">
      <c r="B183" s="200">
        <f>IF('Leak List'!A184=0,"",'Leak List'!A184)</f>
        <v>182</v>
      </c>
      <c r="C183" s="201" t="str">
        <f>IF('Leak List'!B184=0,"",'Leak List'!B184)</f>
        <v/>
      </c>
      <c r="D183" s="201" t="str">
        <f>IF('Leak List'!C184=0,"",'Leak List'!C184)</f>
        <v/>
      </c>
      <c r="E183" s="200" t="str">
        <f>IF('Leak List'!E184=0,"",'Leak List'!E184)</f>
        <v/>
      </c>
      <c r="F183" s="200" t="str">
        <f>IF('Leak List'!F184=0,"",'Leak List'!F184)</f>
        <v/>
      </c>
      <c r="G183" s="202" t="str">
        <f>IF('Leak List'!D184=0,"",'Leak List'!D184)</f>
        <v/>
      </c>
      <c r="H183" s="204" t="str">
        <f>IF('Leak List'!H184=0,"",'Leak List'!H184)</f>
        <v xml:space="preserve"> </v>
      </c>
    </row>
    <row r="184" spans="2:8">
      <c r="B184" s="200">
        <f>IF('Leak List'!A185=0,"",'Leak List'!A185)</f>
        <v>183</v>
      </c>
      <c r="C184" s="201" t="str">
        <f>IF('Leak List'!B185=0,"",'Leak List'!B185)</f>
        <v/>
      </c>
      <c r="D184" s="201" t="str">
        <f>IF('Leak List'!C185=0,"",'Leak List'!C185)</f>
        <v/>
      </c>
      <c r="E184" s="200" t="str">
        <f>IF('Leak List'!E185=0,"",'Leak List'!E185)</f>
        <v/>
      </c>
      <c r="F184" s="200" t="str">
        <f>IF('Leak List'!F185=0,"",'Leak List'!F185)</f>
        <v/>
      </c>
      <c r="G184" s="202" t="str">
        <f>IF('Leak List'!D185=0,"",'Leak List'!D185)</f>
        <v/>
      </c>
      <c r="H184" s="204" t="str">
        <f>IF('Leak List'!H185=0,"",'Leak List'!H185)</f>
        <v xml:space="preserve"> </v>
      </c>
    </row>
    <row r="185" spans="2:8">
      <c r="B185" s="200">
        <f>IF('Leak List'!A186=0,"",'Leak List'!A186)</f>
        <v>184</v>
      </c>
      <c r="C185" s="201" t="str">
        <f>IF('Leak List'!B186=0,"",'Leak List'!B186)</f>
        <v/>
      </c>
      <c r="D185" s="201" t="str">
        <f>IF('Leak List'!C186=0,"",'Leak List'!C186)</f>
        <v/>
      </c>
      <c r="E185" s="200" t="str">
        <f>IF('Leak List'!E186=0,"",'Leak List'!E186)</f>
        <v/>
      </c>
      <c r="F185" s="200" t="str">
        <f>IF('Leak List'!F186=0,"",'Leak List'!F186)</f>
        <v/>
      </c>
      <c r="G185" s="202" t="str">
        <f>IF('Leak List'!D186=0,"",'Leak List'!D186)</f>
        <v/>
      </c>
      <c r="H185" s="204" t="str">
        <f>IF('Leak List'!H186=0,"",'Leak List'!H186)</f>
        <v xml:space="preserve"> </v>
      </c>
    </row>
    <row r="186" spans="2:8">
      <c r="B186" s="200">
        <f>IF('Leak List'!A187=0,"",'Leak List'!A187)</f>
        <v>185</v>
      </c>
      <c r="C186" s="201" t="str">
        <f>IF('Leak List'!B187=0,"",'Leak List'!B187)</f>
        <v/>
      </c>
      <c r="D186" s="201" t="str">
        <f>IF('Leak List'!C187=0,"",'Leak List'!C187)</f>
        <v/>
      </c>
      <c r="E186" s="200" t="str">
        <f>IF('Leak List'!E187=0,"",'Leak List'!E187)</f>
        <v/>
      </c>
      <c r="F186" s="200" t="str">
        <f>IF('Leak List'!F187=0,"",'Leak List'!F187)</f>
        <v/>
      </c>
      <c r="G186" s="202" t="str">
        <f>IF('Leak List'!D187=0,"",'Leak List'!D187)</f>
        <v/>
      </c>
      <c r="H186" s="204" t="str">
        <f>IF('Leak List'!H187=0,"",'Leak List'!H187)</f>
        <v xml:space="preserve"> </v>
      </c>
    </row>
    <row r="187" spans="2:8">
      <c r="B187" s="200">
        <f>IF('Leak List'!A188=0,"",'Leak List'!A188)</f>
        <v>186</v>
      </c>
      <c r="C187" s="201" t="str">
        <f>IF('Leak List'!B188=0,"",'Leak List'!B188)</f>
        <v/>
      </c>
      <c r="D187" s="201" t="str">
        <f>IF('Leak List'!C188=0,"",'Leak List'!C188)</f>
        <v/>
      </c>
      <c r="E187" s="200" t="str">
        <f>IF('Leak List'!E188=0,"",'Leak List'!E188)</f>
        <v/>
      </c>
      <c r="F187" s="200" t="str">
        <f>IF('Leak List'!F188=0,"",'Leak List'!F188)</f>
        <v/>
      </c>
      <c r="G187" s="202" t="str">
        <f>IF('Leak List'!D188=0,"",'Leak List'!D188)</f>
        <v/>
      </c>
      <c r="H187" s="204" t="str">
        <f>IF('Leak List'!H188=0,"",'Leak List'!H188)</f>
        <v xml:space="preserve"> </v>
      </c>
    </row>
    <row r="188" spans="2:8">
      <c r="B188" s="200">
        <f>IF('Leak List'!A189=0,"",'Leak List'!A189)</f>
        <v>187</v>
      </c>
      <c r="C188" s="201" t="str">
        <f>IF('Leak List'!B189=0,"",'Leak List'!B189)</f>
        <v/>
      </c>
      <c r="D188" s="201" t="str">
        <f>IF('Leak List'!C189=0,"",'Leak List'!C189)</f>
        <v/>
      </c>
      <c r="E188" s="200" t="str">
        <f>IF('Leak List'!E189=0,"",'Leak List'!E189)</f>
        <v/>
      </c>
      <c r="F188" s="200" t="str">
        <f>IF('Leak List'!F189=0,"",'Leak List'!F189)</f>
        <v/>
      </c>
      <c r="G188" s="202" t="str">
        <f>IF('Leak List'!D189=0,"",'Leak List'!D189)</f>
        <v/>
      </c>
      <c r="H188" s="204" t="str">
        <f>IF('Leak List'!H189=0,"",'Leak List'!H189)</f>
        <v xml:space="preserve"> </v>
      </c>
    </row>
    <row r="189" spans="2:8">
      <c r="B189" s="200">
        <f>IF('Leak List'!A190=0,"",'Leak List'!A190)</f>
        <v>188</v>
      </c>
      <c r="C189" s="201" t="str">
        <f>IF('Leak List'!B190=0,"",'Leak List'!B190)</f>
        <v/>
      </c>
      <c r="D189" s="201" t="str">
        <f>IF('Leak List'!C190=0,"",'Leak List'!C190)</f>
        <v/>
      </c>
      <c r="E189" s="200" t="str">
        <f>IF('Leak List'!E190=0,"",'Leak List'!E190)</f>
        <v/>
      </c>
      <c r="F189" s="200" t="str">
        <f>IF('Leak List'!F190=0,"",'Leak List'!F190)</f>
        <v/>
      </c>
      <c r="G189" s="202" t="str">
        <f>IF('Leak List'!D190=0,"",'Leak List'!D190)</f>
        <v/>
      </c>
      <c r="H189" s="204" t="str">
        <f>IF('Leak List'!H190=0,"",'Leak List'!H190)</f>
        <v xml:space="preserve"> </v>
      </c>
    </row>
    <row r="190" spans="2:8">
      <c r="B190" s="200">
        <f>IF('Leak List'!A191=0,"",'Leak List'!A191)</f>
        <v>189</v>
      </c>
      <c r="C190" s="201" t="str">
        <f>IF('Leak List'!B191=0,"",'Leak List'!B191)</f>
        <v/>
      </c>
      <c r="D190" s="201" t="str">
        <f>IF('Leak List'!C191=0,"",'Leak List'!C191)</f>
        <v/>
      </c>
      <c r="E190" s="200" t="str">
        <f>IF('Leak List'!E191=0,"",'Leak List'!E191)</f>
        <v/>
      </c>
      <c r="F190" s="200" t="str">
        <f>IF('Leak List'!F191=0,"",'Leak List'!F191)</f>
        <v/>
      </c>
      <c r="G190" s="202" t="str">
        <f>IF('Leak List'!D191=0,"",'Leak List'!D191)</f>
        <v/>
      </c>
      <c r="H190" s="204" t="str">
        <f>IF('Leak List'!H191=0,"",'Leak List'!H191)</f>
        <v xml:space="preserve"> </v>
      </c>
    </row>
    <row r="191" spans="2:8">
      <c r="B191" s="200">
        <f>IF('Leak List'!A192=0,"",'Leak List'!A192)</f>
        <v>190</v>
      </c>
      <c r="C191" s="201" t="str">
        <f>IF('Leak List'!B192=0,"",'Leak List'!B192)</f>
        <v/>
      </c>
      <c r="D191" s="201" t="str">
        <f>IF('Leak List'!C192=0,"",'Leak List'!C192)</f>
        <v/>
      </c>
      <c r="E191" s="200" t="str">
        <f>IF('Leak List'!E192=0,"",'Leak List'!E192)</f>
        <v/>
      </c>
      <c r="F191" s="200" t="str">
        <f>IF('Leak List'!F192=0,"",'Leak List'!F192)</f>
        <v/>
      </c>
      <c r="G191" s="202" t="str">
        <f>IF('Leak List'!D192=0,"",'Leak List'!D192)</f>
        <v/>
      </c>
      <c r="H191" s="204" t="str">
        <f>IF('Leak List'!H192=0,"",'Leak List'!H192)</f>
        <v xml:space="preserve"> </v>
      </c>
    </row>
    <row r="192" spans="2:8">
      <c r="B192" s="200">
        <f>IF('Leak List'!A193=0,"",'Leak List'!A193)</f>
        <v>191</v>
      </c>
      <c r="C192" s="201" t="str">
        <f>IF('Leak List'!B193=0,"",'Leak List'!B193)</f>
        <v/>
      </c>
      <c r="D192" s="201" t="str">
        <f>IF('Leak List'!C193=0,"",'Leak List'!C193)</f>
        <v/>
      </c>
      <c r="E192" s="200" t="str">
        <f>IF('Leak List'!E193=0,"",'Leak List'!E193)</f>
        <v/>
      </c>
      <c r="F192" s="200" t="str">
        <f>IF('Leak List'!F193=0,"",'Leak List'!F193)</f>
        <v/>
      </c>
      <c r="G192" s="202" t="str">
        <f>IF('Leak List'!D193=0,"",'Leak List'!D193)</f>
        <v/>
      </c>
      <c r="H192" s="204" t="str">
        <f>IF('Leak List'!H193=0,"",'Leak List'!H193)</f>
        <v xml:space="preserve"> </v>
      </c>
    </row>
    <row r="193" spans="2:8">
      <c r="B193" s="200">
        <f>IF('Leak List'!A194=0,"",'Leak List'!A194)</f>
        <v>192</v>
      </c>
      <c r="C193" s="201" t="str">
        <f>IF('Leak List'!B194=0,"",'Leak List'!B194)</f>
        <v/>
      </c>
      <c r="D193" s="201" t="str">
        <f>IF('Leak List'!C194=0,"",'Leak List'!C194)</f>
        <v/>
      </c>
      <c r="E193" s="200" t="str">
        <f>IF('Leak List'!E194=0,"",'Leak List'!E194)</f>
        <v/>
      </c>
      <c r="F193" s="200" t="str">
        <f>IF('Leak List'!F194=0,"",'Leak List'!F194)</f>
        <v/>
      </c>
      <c r="G193" s="202" t="str">
        <f>IF('Leak List'!D194=0,"",'Leak List'!D194)</f>
        <v/>
      </c>
      <c r="H193" s="204" t="str">
        <f>IF('Leak List'!H194=0,"",'Leak List'!H194)</f>
        <v xml:space="preserve"> </v>
      </c>
    </row>
    <row r="194" spans="2:8">
      <c r="B194" s="200">
        <f>IF('Leak List'!A195=0,"",'Leak List'!A195)</f>
        <v>193</v>
      </c>
      <c r="C194" s="201" t="str">
        <f>IF('Leak List'!B195=0,"",'Leak List'!B195)</f>
        <v/>
      </c>
      <c r="D194" s="201" t="str">
        <f>IF('Leak List'!C195=0,"",'Leak List'!C195)</f>
        <v/>
      </c>
      <c r="E194" s="200" t="str">
        <f>IF('Leak List'!E195=0,"",'Leak List'!E195)</f>
        <v/>
      </c>
      <c r="F194" s="200" t="str">
        <f>IF('Leak List'!F195=0,"",'Leak List'!F195)</f>
        <v/>
      </c>
      <c r="G194" s="202" t="str">
        <f>IF('Leak List'!D195=0,"",'Leak List'!D195)</f>
        <v/>
      </c>
      <c r="H194" s="204" t="str">
        <f>IF('Leak List'!H195=0,"",'Leak List'!H195)</f>
        <v xml:space="preserve"> </v>
      </c>
    </row>
    <row r="195" spans="2:8">
      <c r="B195" s="200">
        <f>IF('Leak List'!A196=0,"",'Leak List'!A196)</f>
        <v>194</v>
      </c>
      <c r="C195" s="201" t="str">
        <f>IF('Leak List'!B196=0,"",'Leak List'!B196)</f>
        <v/>
      </c>
      <c r="D195" s="201" t="str">
        <f>IF('Leak List'!C196=0,"",'Leak List'!C196)</f>
        <v/>
      </c>
      <c r="E195" s="200" t="str">
        <f>IF('Leak List'!E196=0,"",'Leak List'!E196)</f>
        <v/>
      </c>
      <c r="F195" s="200" t="str">
        <f>IF('Leak List'!F196=0,"",'Leak List'!F196)</f>
        <v/>
      </c>
      <c r="G195" s="202" t="str">
        <f>IF('Leak List'!D196=0,"",'Leak List'!D196)</f>
        <v/>
      </c>
      <c r="H195" s="204" t="str">
        <f>IF('Leak List'!H196=0,"",'Leak List'!H196)</f>
        <v xml:space="preserve"> </v>
      </c>
    </row>
    <row r="196" spans="2:8">
      <c r="B196" s="200">
        <f>IF('Leak List'!A197=0,"",'Leak List'!A197)</f>
        <v>195</v>
      </c>
      <c r="C196" s="201" t="str">
        <f>IF('Leak List'!B197=0,"",'Leak List'!B197)</f>
        <v/>
      </c>
      <c r="D196" s="201" t="str">
        <f>IF('Leak List'!C197=0,"",'Leak List'!C197)</f>
        <v/>
      </c>
      <c r="E196" s="200" t="str">
        <f>IF('Leak List'!E197=0,"",'Leak List'!E197)</f>
        <v/>
      </c>
      <c r="F196" s="200" t="str">
        <f>IF('Leak List'!F197=0,"",'Leak List'!F197)</f>
        <v/>
      </c>
      <c r="G196" s="202" t="str">
        <f>IF('Leak List'!D197=0,"",'Leak List'!D197)</f>
        <v/>
      </c>
      <c r="H196" s="204" t="str">
        <f>IF('Leak List'!H197=0,"",'Leak List'!H197)</f>
        <v xml:space="preserve"> </v>
      </c>
    </row>
    <row r="197" spans="2:8">
      <c r="B197" s="200">
        <f>IF('Leak List'!A198=0,"",'Leak List'!A198)</f>
        <v>196</v>
      </c>
      <c r="C197" s="201" t="str">
        <f>IF('Leak List'!B198=0,"",'Leak List'!B198)</f>
        <v/>
      </c>
      <c r="D197" s="201" t="str">
        <f>IF('Leak List'!C198=0,"",'Leak List'!C198)</f>
        <v/>
      </c>
      <c r="E197" s="200" t="str">
        <f>IF('Leak List'!E198=0,"",'Leak List'!E198)</f>
        <v/>
      </c>
      <c r="F197" s="200" t="str">
        <f>IF('Leak List'!F198=0,"",'Leak List'!F198)</f>
        <v/>
      </c>
      <c r="G197" s="202" t="str">
        <f>IF('Leak List'!D198=0,"",'Leak List'!D198)</f>
        <v/>
      </c>
      <c r="H197" s="204" t="str">
        <f>IF('Leak List'!H198=0,"",'Leak List'!H198)</f>
        <v xml:space="preserve"> </v>
      </c>
    </row>
    <row r="198" spans="2:8">
      <c r="B198" s="200">
        <f>IF('Leak List'!A199=0,"",'Leak List'!A199)</f>
        <v>197</v>
      </c>
      <c r="C198" s="201" t="str">
        <f>IF('Leak List'!B199=0,"",'Leak List'!B199)</f>
        <v/>
      </c>
      <c r="D198" s="201" t="str">
        <f>IF('Leak List'!C199=0,"",'Leak List'!C199)</f>
        <v/>
      </c>
      <c r="E198" s="200" t="str">
        <f>IF('Leak List'!E199=0,"",'Leak List'!E199)</f>
        <v/>
      </c>
      <c r="F198" s="200" t="str">
        <f>IF('Leak List'!F199=0,"",'Leak List'!F199)</f>
        <v/>
      </c>
      <c r="G198" s="202" t="str">
        <f>IF('Leak List'!D199=0,"",'Leak List'!D199)</f>
        <v/>
      </c>
      <c r="H198" s="204" t="str">
        <f>IF('Leak List'!H199=0,"",'Leak List'!H199)</f>
        <v xml:space="preserve"> </v>
      </c>
    </row>
    <row r="199" spans="2:8">
      <c r="B199" s="200">
        <f>IF('Leak List'!A200=0,"",'Leak List'!A200)</f>
        <v>198</v>
      </c>
      <c r="C199" s="201" t="str">
        <f>IF('Leak List'!B200=0,"",'Leak List'!B200)</f>
        <v/>
      </c>
      <c r="D199" s="201" t="str">
        <f>IF('Leak List'!C200=0,"",'Leak List'!C200)</f>
        <v/>
      </c>
      <c r="E199" s="200" t="str">
        <f>IF('Leak List'!E200=0,"",'Leak List'!E200)</f>
        <v/>
      </c>
      <c r="F199" s="200" t="str">
        <f>IF('Leak List'!F200=0,"",'Leak List'!F200)</f>
        <v/>
      </c>
      <c r="G199" s="202" t="str">
        <f>IF('Leak List'!D200=0,"",'Leak List'!D200)</f>
        <v/>
      </c>
      <c r="H199" s="204" t="str">
        <f>IF('Leak List'!H200=0,"",'Leak List'!H200)</f>
        <v xml:space="preserve"> </v>
      </c>
    </row>
    <row r="200" spans="2:8">
      <c r="B200" s="200">
        <f>IF('Leak List'!A201=0,"",'Leak List'!A201)</f>
        <v>199</v>
      </c>
      <c r="C200" s="201" t="str">
        <f>IF('Leak List'!B201=0,"",'Leak List'!B201)</f>
        <v/>
      </c>
      <c r="D200" s="201" t="str">
        <f>IF('Leak List'!C201=0,"",'Leak List'!C201)</f>
        <v/>
      </c>
      <c r="E200" s="200" t="str">
        <f>IF('Leak List'!E201=0,"",'Leak List'!E201)</f>
        <v/>
      </c>
      <c r="F200" s="200" t="str">
        <f>IF('Leak List'!F201=0,"",'Leak List'!F201)</f>
        <v/>
      </c>
      <c r="G200" s="202" t="str">
        <f>IF('Leak List'!D201=0,"",'Leak List'!D201)</f>
        <v/>
      </c>
      <c r="H200" s="204" t="str">
        <f>IF('Leak List'!H201=0,"",'Leak List'!H201)</f>
        <v xml:space="preserve"> </v>
      </c>
    </row>
    <row r="201" spans="2:8">
      <c r="B201" s="200">
        <f>IF('Leak List'!A202=0,"",'Leak List'!A202)</f>
        <v>200</v>
      </c>
      <c r="C201" s="201" t="str">
        <f>IF('Leak List'!B202=0,"",'Leak List'!B202)</f>
        <v/>
      </c>
      <c r="D201" s="201" t="str">
        <f>IF('Leak List'!C202=0,"",'Leak List'!C202)</f>
        <v/>
      </c>
      <c r="E201" s="200" t="str">
        <f>IF('Leak List'!E202=0,"",'Leak List'!E202)</f>
        <v/>
      </c>
      <c r="F201" s="200" t="str">
        <f>IF('Leak List'!F202=0,"",'Leak List'!F202)</f>
        <v/>
      </c>
      <c r="G201" s="202" t="str">
        <f>IF('Leak List'!D202=0,"",'Leak List'!D202)</f>
        <v/>
      </c>
      <c r="H201" s="204" t="str">
        <f>IF('Leak List'!H202=0,"",'Leak List'!H202)</f>
        <v xml:space="preserve"> </v>
      </c>
    </row>
    <row r="202" spans="2:8">
      <c r="B202" s="200">
        <f>IF('Leak List'!A203=0,"",'Leak List'!A203)</f>
        <v>201</v>
      </c>
      <c r="C202" s="201" t="str">
        <f>IF('Leak List'!B203=0,"",'Leak List'!B203)</f>
        <v/>
      </c>
      <c r="D202" s="201" t="str">
        <f>IF('Leak List'!C203=0,"",'Leak List'!C203)</f>
        <v/>
      </c>
      <c r="E202" s="200" t="str">
        <f>IF('Leak List'!E203=0,"",'Leak List'!E203)</f>
        <v/>
      </c>
      <c r="F202" s="200" t="str">
        <f>IF('Leak List'!F203=0,"",'Leak List'!F203)</f>
        <v/>
      </c>
      <c r="G202" s="202" t="str">
        <f>IF('Leak List'!D203=0,"",'Leak List'!D203)</f>
        <v/>
      </c>
      <c r="H202" s="204" t="str">
        <f>IF('Leak List'!H203=0,"",'Leak List'!H203)</f>
        <v xml:space="preserve"> </v>
      </c>
    </row>
    <row r="203" spans="2:8">
      <c r="B203" s="200">
        <f>IF('Leak List'!A204=0,"",'Leak List'!A204)</f>
        <v>202</v>
      </c>
      <c r="C203" s="201" t="str">
        <f>IF('Leak List'!B204=0,"",'Leak List'!B204)</f>
        <v/>
      </c>
      <c r="D203" s="201" t="str">
        <f>IF('Leak List'!C204=0,"",'Leak List'!C204)</f>
        <v/>
      </c>
      <c r="E203" s="200" t="str">
        <f>IF('Leak List'!E204=0,"",'Leak List'!E204)</f>
        <v/>
      </c>
      <c r="F203" s="200" t="str">
        <f>IF('Leak List'!F204=0,"",'Leak List'!F204)</f>
        <v/>
      </c>
      <c r="G203" s="202" t="str">
        <f>IF('Leak List'!D204=0,"",'Leak List'!D204)</f>
        <v/>
      </c>
      <c r="H203" s="204" t="str">
        <f>IF('Leak List'!H204=0,"",'Leak List'!H204)</f>
        <v xml:space="preserve"> </v>
      </c>
    </row>
    <row r="204" spans="2:8">
      <c r="B204" s="200">
        <f>IF('Leak List'!A205=0,"",'Leak List'!A205)</f>
        <v>203</v>
      </c>
      <c r="C204" s="201" t="str">
        <f>IF('Leak List'!B205=0,"",'Leak List'!B205)</f>
        <v/>
      </c>
      <c r="D204" s="201" t="str">
        <f>IF('Leak List'!C205=0,"",'Leak List'!C205)</f>
        <v/>
      </c>
      <c r="E204" s="200" t="str">
        <f>IF('Leak List'!E205=0,"",'Leak List'!E205)</f>
        <v/>
      </c>
      <c r="F204" s="200" t="str">
        <f>IF('Leak List'!F205=0,"",'Leak List'!F205)</f>
        <v/>
      </c>
      <c r="G204" s="202" t="str">
        <f>IF('Leak List'!D205=0,"",'Leak List'!D205)</f>
        <v/>
      </c>
      <c r="H204" s="204" t="str">
        <f>IF('Leak List'!H205=0,"",'Leak List'!H205)</f>
        <v xml:space="preserve"> </v>
      </c>
    </row>
    <row r="205" spans="2:8">
      <c r="B205" s="200">
        <f>IF('Leak List'!A206=0,"",'Leak List'!A206)</f>
        <v>204</v>
      </c>
      <c r="C205" s="201" t="str">
        <f>IF('Leak List'!B206=0,"",'Leak List'!B206)</f>
        <v/>
      </c>
      <c r="D205" s="201" t="str">
        <f>IF('Leak List'!C206=0,"",'Leak List'!C206)</f>
        <v/>
      </c>
      <c r="E205" s="200" t="str">
        <f>IF('Leak List'!E206=0,"",'Leak List'!E206)</f>
        <v/>
      </c>
      <c r="F205" s="200" t="str">
        <f>IF('Leak List'!F206=0,"",'Leak List'!F206)</f>
        <v/>
      </c>
      <c r="G205" s="202" t="str">
        <f>IF('Leak List'!D206=0,"",'Leak List'!D206)</f>
        <v/>
      </c>
      <c r="H205" s="204" t="str">
        <f>IF('Leak List'!H206=0,"",'Leak List'!H206)</f>
        <v xml:space="preserve"> </v>
      </c>
    </row>
    <row r="206" spans="2:8">
      <c r="B206" s="200">
        <f>IF('Leak List'!A207=0,"",'Leak List'!A207)</f>
        <v>205</v>
      </c>
      <c r="C206" s="201" t="str">
        <f>IF('Leak List'!B207=0,"",'Leak List'!B207)</f>
        <v/>
      </c>
      <c r="D206" s="201" t="str">
        <f>IF('Leak List'!C207=0,"",'Leak List'!C207)</f>
        <v/>
      </c>
      <c r="E206" s="200" t="str">
        <f>IF('Leak List'!E207=0,"",'Leak List'!E207)</f>
        <v/>
      </c>
      <c r="F206" s="200" t="str">
        <f>IF('Leak List'!F207=0,"",'Leak List'!F207)</f>
        <v/>
      </c>
      <c r="G206" s="202" t="str">
        <f>IF('Leak List'!D207=0,"",'Leak List'!D207)</f>
        <v/>
      </c>
      <c r="H206" s="204" t="str">
        <f>IF('Leak List'!H207=0,"",'Leak List'!H207)</f>
        <v xml:space="preserve"> </v>
      </c>
    </row>
    <row r="207" spans="2:8">
      <c r="B207" s="200">
        <f>IF('Leak List'!A208=0,"",'Leak List'!A208)</f>
        <v>206</v>
      </c>
      <c r="C207" s="201" t="str">
        <f>IF('Leak List'!B208=0,"",'Leak List'!B208)</f>
        <v/>
      </c>
      <c r="D207" s="201" t="str">
        <f>IF('Leak List'!C208=0,"",'Leak List'!C208)</f>
        <v/>
      </c>
      <c r="E207" s="200" t="str">
        <f>IF('Leak List'!E208=0,"",'Leak List'!E208)</f>
        <v/>
      </c>
      <c r="F207" s="200" t="str">
        <f>IF('Leak List'!F208=0,"",'Leak List'!F208)</f>
        <v/>
      </c>
      <c r="G207" s="202" t="str">
        <f>IF('Leak List'!D208=0,"",'Leak List'!D208)</f>
        <v/>
      </c>
      <c r="H207" s="204" t="str">
        <f>IF('Leak List'!H208=0,"",'Leak List'!H208)</f>
        <v xml:space="preserve"> </v>
      </c>
    </row>
    <row r="208" spans="2:8">
      <c r="B208" s="200">
        <f>IF('Leak List'!A209=0,"",'Leak List'!A209)</f>
        <v>207</v>
      </c>
      <c r="C208" s="201" t="str">
        <f>IF('Leak List'!B209=0,"",'Leak List'!B209)</f>
        <v/>
      </c>
      <c r="D208" s="201" t="str">
        <f>IF('Leak List'!C209=0,"",'Leak List'!C209)</f>
        <v/>
      </c>
      <c r="E208" s="200" t="str">
        <f>IF('Leak List'!E209=0,"",'Leak List'!E209)</f>
        <v/>
      </c>
      <c r="F208" s="200" t="str">
        <f>IF('Leak List'!F209=0,"",'Leak List'!F209)</f>
        <v/>
      </c>
      <c r="G208" s="202" t="str">
        <f>IF('Leak List'!D209=0,"",'Leak List'!D209)</f>
        <v/>
      </c>
      <c r="H208" s="204" t="str">
        <f>IF('Leak List'!H209=0,"",'Leak List'!H209)</f>
        <v xml:space="preserve"> </v>
      </c>
    </row>
    <row r="209" spans="2:8">
      <c r="B209" s="200">
        <f>IF('Leak List'!A210=0,"",'Leak List'!A210)</f>
        <v>208</v>
      </c>
      <c r="C209" s="201" t="str">
        <f>IF('Leak List'!B210=0,"",'Leak List'!B210)</f>
        <v/>
      </c>
      <c r="D209" s="201" t="str">
        <f>IF('Leak List'!C210=0,"",'Leak List'!C210)</f>
        <v/>
      </c>
      <c r="E209" s="200" t="str">
        <f>IF('Leak List'!E210=0,"",'Leak List'!E210)</f>
        <v/>
      </c>
      <c r="F209" s="200" t="str">
        <f>IF('Leak List'!F210=0,"",'Leak List'!F210)</f>
        <v/>
      </c>
      <c r="G209" s="202" t="str">
        <f>IF('Leak List'!D210=0,"",'Leak List'!D210)</f>
        <v/>
      </c>
      <c r="H209" s="204" t="str">
        <f>IF('Leak List'!H210=0,"",'Leak List'!H210)</f>
        <v xml:space="preserve"> </v>
      </c>
    </row>
    <row r="210" spans="2:8">
      <c r="B210" s="200">
        <f>IF('Leak List'!A211=0,"",'Leak List'!A211)</f>
        <v>209</v>
      </c>
      <c r="C210" s="201" t="str">
        <f>IF('Leak List'!B211=0,"",'Leak List'!B211)</f>
        <v/>
      </c>
      <c r="D210" s="201" t="str">
        <f>IF('Leak List'!C211=0,"",'Leak List'!C211)</f>
        <v/>
      </c>
      <c r="E210" s="200" t="str">
        <f>IF('Leak List'!E211=0,"",'Leak List'!E211)</f>
        <v/>
      </c>
      <c r="F210" s="200" t="str">
        <f>IF('Leak List'!F211=0,"",'Leak List'!F211)</f>
        <v/>
      </c>
      <c r="G210" s="202" t="str">
        <f>IF('Leak List'!D211=0,"",'Leak List'!D211)</f>
        <v/>
      </c>
      <c r="H210" s="204" t="str">
        <f>IF('Leak List'!H211=0,"",'Leak List'!H211)</f>
        <v xml:space="preserve"> </v>
      </c>
    </row>
    <row r="211" spans="2:8">
      <c r="B211" s="200">
        <f>IF('Leak List'!A212=0,"",'Leak List'!A212)</f>
        <v>210</v>
      </c>
      <c r="C211" s="201" t="str">
        <f>IF('Leak List'!B212=0,"",'Leak List'!B212)</f>
        <v/>
      </c>
      <c r="D211" s="201" t="str">
        <f>IF('Leak List'!C212=0,"",'Leak List'!C212)</f>
        <v/>
      </c>
      <c r="E211" s="200" t="str">
        <f>IF('Leak List'!E212=0,"",'Leak List'!E212)</f>
        <v/>
      </c>
      <c r="F211" s="200" t="str">
        <f>IF('Leak List'!F212=0,"",'Leak List'!F212)</f>
        <v/>
      </c>
      <c r="G211" s="202" t="str">
        <f>IF('Leak List'!D212=0,"",'Leak List'!D212)</f>
        <v/>
      </c>
      <c r="H211" s="204" t="str">
        <f>IF('Leak List'!H212=0,"",'Leak List'!H212)</f>
        <v xml:space="preserve"> </v>
      </c>
    </row>
    <row r="212" spans="2:8">
      <c r="B212" s="200">
        <f>IF('Leak List'!A213=0,"",'Leak List'!A213)</f>
        <v>211</v>
      </c>
      <c r="C212" s="201" t="str">
        <f>IF('Leak List'!B213=0,"",'Leak List'!B213)</f>
        <v/>
      </c>
      <c r="D212" s="201" t="str">
        <f>IF('Leak List'!C213=0,"",'Leak List'!C213)</f>
        <v/>
      </c>
      <c r="E212" s="200" t="str">
        <f>IF('Leak List'!E213=0,"",'Leak List'!E213)</f>
        <v/>
      </c>
      <c r="F212" s="200" t="str">
        <f>IF('Leak List'!F213=0,"",'Leak List'!F213)</f>
        <v/>
      </c>
      <c r="G212" s="202" t="str">
        <f>IF('Leak List'!D213=0,"",'Leak List'!D213)</f>
        <v/>
      </c>
      <c r="H212" s="204" t="str">
        <f>IF('Leak List'!H213=0,"",'Leak List'!H213)</f>
        <v xml:space="preserve"> </v>
      </c>
    </row>
    <row r="213" spans="2:8">
      <c r="B213" s="200">
        <f>IF('Leak List'!A214=0,"",'Leak List'!A214)</f>
        <v>212</v>
      </c>
      <c r="C213" s="201" t="str">
        <f>IF('Leak List'!B214=0,"",'Leak List'!B214)</f>
        <v/>
      </c>
      <c r="D213" s="201" t="str">
        <f>IF('Leak List'!C214=0,"",'Leak List'!C214)</f>
        <v/>
      </c>
      <c r="E213" s="200" t="str">
        <f>IF('Leak List'!E214=0,"",'Leak List'!E214)</f>
        <v/>
      </c>
      <c r="F213" s="200" t="str">
        <f>IF('Leak List'!F214=0,"",'Leak List'!F214)</f>
        <v/>
      </c>
      <c r="G213" s="202" t="str">
        <f>IF('Leak List'!D214=0,"",'Leak List'!D214)</f>
        <v/>
      </c>
      <c r="H213" s="204" t="str">
        <f>IF('Leak List'!H214=0,"",'Leak List'!H214)</f>
        <v xml:space="preserve"> </v>
      </c>
    </row>
    <row r="214" spans="2:8">
      <c r="B214" s="200">
        <f>IF('Leak List'!A215=0,"",'Leak List'!A215)</f>
        <v>213</v>
      </c>
      <c r="C214" s="201" t="str">
        <f>IF('Leak List'!B215=0,"",'Leak List'!B215)</f>
        <v/>
      </c>
      <c r="D214" s="201" t="str">
        <f>IF('Leak List'!C215=0,"",'Leak List'!C215)</f>
        <v/>
      </c>
      <c r="E214" s="200" t="str">
        <f>IF('Leak List'!E215=0,"",'Leak List'!E215)</f>
        <v/>
      </c>
      <c r="F214" s="200" t="str">
        <f>IF('Leak List'!F215=0,"",'Leak List'!F215)</f>
        <v/>
      </c>
      <c r="G214" s="202" t="str">
        <f>IF('Leak List'!D215=0,"",'Leak List'!D215)</f>
        <v/>
      </c>
      <c r="H214" s="204" t="str">
        <f>IF('Leak List'!H215=0,"",'Leak List'!H215)</f>
        <v xml:space="preserve"> </v>
      </c>
    </row>
    <row r="215" spans="2:8">
      <c r="B215" s="200">
        <f>IF('Leak List'!A216=0,"",'Leak List'!A216)</f>
        <v>214</v>
      </c>
      <c r="C215" s="201" t="str">
        <f>IF('Leak List'!B216=0,"",'Leak List'!B216)</f>
        <v/>
      </c>
      <c r="D215" s="201" t="str">
        <f>IF('Leak List'!C216=0,"",'Leak List'!C216)</f>
        <v/>
      </c>
      <c r="E215" s="200" t="str">
        <f>IF('Leak List'!E216=0,"",'Leak List'!E216)</f>
        <v/>
      </c>
      <c r="F215" s="200" t="str">
        <f>IF('Leak List'!F216=0,"",'Leak List'!F216)</f>
        <v/>
      </c>
      <c r="G215" s="202" t="str">
        <f>IF('Leak List'!D216=0,"",'Leak List'!D216)</f>
        <v/>
      </c>
      <c r="H215" s="204" t="str">
        <f>IF('Leak List'!H216=0,"",'Leak List'!H216)</f>
        <v xml:space="preserve"> </v>
      </c>
    </row>
    <row r="216" spans="2:8">
      <c r="B216" s="200">
        <f>IF('Leak List'!A217=0,"",'Leak List'!A217)</f>
        <v>215</v>
      </c>
      <c r="C216" s="201" t="str">
        <f>IF('Leak List'!B217=0,"",'Leak List'!B217)</f>
        <v/>
      </c>
      <c r="D216" s="201" t="str">
        <f>IF('Leak List'!C217=0,"",'Leak List'!C217)</f>
        <v/>
      </c>
      <c r="E216" s="200" t="str">
        <f>IF('Leak List'!E217=0,"",'Leak List'!E217)</f>
        <v/>
      </c>
      <c r="F216" s="200" t="str">
        <f>IF('Leak List'!F217=0,"",'Leak List'!F217)</f>
        <v/>
      </c>
      <c r="G216" s="202" t="str">
        <f>IF('Leak List'!D217=0,"",'Leak List'!D217)</f>
        <v/>
      </c>
      <c r="H216" s="204" t="str">
        <f>IF('Leak List'!H217=0,"",'Leak List'!H217)</f>
        <v xml:space="preserve"> </v>
      </c>
    </row>
    <row r="217" spans="2:8">
      <c r="B217" s="200">
        <f>IF('Leak List'!A218=0,"",'Leak List'!A218)</f>
        <v>216</v>
      </c>
      <c r="C217" s="201" t="str">
        <f>IF('Leak List'!B218=0,"",'Leak List'!B218)</f>
        <v/>
      </c>
      <c r="D217" s="201" t="str">
        <f>IF('Leak List'!C218=0,"",'Leak List'!C218)</f>
        <v/>
      </c>
      <c r="E217" s="200" t="str">
        <f>IF('Leak List'!E218=0,"",'Leak List'!E218)</f>
        <v/>
      </c>
      <c r="F217" s="200" t="str">
        <f>IF('Leak List'!F218=0,"",'Leak List'!F218)</f>
        <v/>
      </c>
      <c r="G217" s="202" t="str">
        <f>IF('Leak List'!D218=0,"",'Leak List'!D218)</f>
        <v/>
      </c>
      <c r="H217" s="204" t="str">
        <f>IF('Leak List'!H218=0,"",'Leak List'!H218)</f>
        <v xml:space="preserve"> </v>
      </c>
    </row>
    <row r="218" spans="2:8">
      <c r="B218" s="200">
        <f>IF('Leak List'!A219=0,"",'Leak List'!A219)</f>
        <v>217</v>
      </c>
      <c r="C218" s="201" t="str">
        <f>IF('Leak List'!B219=0,"",'Leak List'!B219)</f>
        <v/>
      </c>
      <c r="D218" s="201" t="str">
        <f>IF('Leak List'!C219=0,"",'Leak List'!C219)</f>
        <v/>
      </c>
      <c r="E218" s="200" t="str">
        <f>IF('Leak List'!E219=0,"",'Leak List'!E219)</f>
        <v/>
      </c>
      <c r="F218" s="200" t="str">
        <f>IF('Leak List'!F219=0,"",'Leak List'!F219)</f>
        <v/>
      </c>
      <c r="G218" s="202" t="str">
        <f>IF('Leak List'!D219=0,"",'Leak List'!D219)</f>
        <v/>
      </c>
      <c r="H218" s="204" t="str">
        <f>IF('Leak List'!H219=0,"",'Leak List'!H219)</f>
        <v xml:space="preserve"> </v>
      </c>
    </row>
    <row r="219" spans="2:8">
      <c r="B219" s="200">
        <f>IF('Leak List'!A220=0,"",'Leak List'!A220)</f>
        <v>218</v>
      </c>
      <c r="C219" s="201" t="str">
        <f>IF('Leak List'!B220=0,"",'Leak List'!B220)</f>
        <v/>
      </c>
      <c r="D219" s="201" t="str">
        <f>IF('Leak List'!C220=0,"",'Leak List'!C220)</f>
        <v/>
      </c>
      <c r="E219" s="200" t="str">
        <f>IF('Leak List'!E220=0,"",'Leak List'!E220)</f>
        <v/>
      </c>
      <c r="F219" s="200" t="str">
        <f>IF('Leak List'!F220=0,"",'Leak List'!F220)</f>
        <v/>
      </c>
      <c r="G219" s="202" t="str">
        <f>IF('Leak List'!D220=0,"",'Leak List'!D220)</f>
        <v/>
      </c>
      <c r="H219" s="204" t="str">
        <f>IF('Leak List'!H220=0,"",'Leak List'!H220)</f>
        <v xml:space="preserve"> </v>
      </c>
    </row>
    <row r="220" spans="2:8">
      <c r="B220" s="200">
        <f>IF('Leak List'!A221=0,"",'Leak List'!A221)</f>
        <v>219</v>
      </c>
      <c r="C220" s="201" t="str">
        <f>IF('Leak List'!B221=0,"",'Leak List'!B221)</f>
        <v/>
      </c>
      <c r="D220" s="201" t="str">
        <f>IF('Leak List'!C221=0,"",'Leak List'!C221)</f>
        <v/>
      </c>
      <c r="E220" s="200" t="str">
        <f>IF('Leak List'!E221=0,"",'Leak List'!E221)</f>
        <v/>
      </c>
      <c r="F220" s="200" t="str">
        <f>IF('Leak List'!F221=0,"",'Leak List'!F221)</f>
        <v/>
      </c>
      <c r="G220" s="202" t="str">
        <f>IF('Leak List'!D221=0,"",'Leak List'!D221)</f>
        <v/>
      </c>
      <c r="H220" s="204" t="str">
        <f>IF('Leak List'!H221=0,"",'Leak List'!H221)</f>
        <v xml:space="preserve"> </v>
      </c>
    </row>
    <row r="221" spans="2:8">
      <c r="B221" s="200">
        <f>IF('Leak List'!A222=0,"",'Leak List'!A222)</f>
        <v>220</v>
      </c>
      <c r="C221" s="201" t="str">
        <f>IF('Leak List'!B222=0,"",'Leak List'!B222)</f>
        <v/>
      </c>
      <c r="D221" s="201" t="str">
        <f>IF('Leak List'!C222=0,"",'Leak List'!C222)</f>
        <v/>
      </c>
      <c r="E221" s="200" t="str">
        <f>IF('Leak List'!E222=0,"",'Leak List'!E222)</f>
        <v/>
      </c>
      <c r="F221" s="200" t="str">
        <f>IF('Leak List'!F222=0,"",'Leak List'!F222)</f>
        <v/>
      </c>
      <c r="G221" s="202" t="str">
        <f>IF('Leak List'!D222=0,"",'Leak List'!D222)</f>
        <v/>
      </c>
      <c r="H221" s="204" t="str">
        <f>IF('Leak List'!H222=0,"",'Leak List'!H222)</f>
        <v xml:space="preserve"> </v>
      </c>
    </row>
    <row r="222" spans="2:8">
      <c r="B222" s="200">
        <f>IF('Leak List'!A223=0,"",'Leak List'!A223)</f>
        <v>221</v>
      </c>
      <c r="C222" s="201" t="str">
        <f>IF('Leak List'!B223=0,"",'Leak List'!B223)</f>
        <v/>
      </c>
      <c r="D222" s="201" t="str">
        <f>IF('Leak List'!C223=0,"",'Leak List'!C223)</f>
        <v/>
      </c>
      <c r="E222" s="200" t="str">
        <f>IF('Leak List'!E223=0,"",'Leak List'!E223)</f>
        <v/>
      </c>
      <c r="F222" s="200" t="str">
        <f>IF('Leak List'!F223=0,"",'Leak List'!F223)</f>
        <v/>
      </c>
      <c r="G222" s="202" t="str">
        <f>IF('Leak List'!D223=0,"",'Leak List'!D223)</f>
        <v/>
      </c>
      <c r="H222" s="204" t="str">
        <f>IF('Leak List'!H223=0,"",'Leak List'!H223)</f>
        <v xml:space="preserve"> </v>
      </c>
    </row>
    <row r="223" spans="2:8">
      <c r="B223" s="200">
        <f>IF('Leak List'!A224=0,"",'Leak List'!A224)</f>
        <v>222</v>
      </c>
      <c r="C223" s="201" t="str">
        <f>IF('Leak List'!B224=0,"",'Leak List'!B224)</f>
        <v/>
      </c>
      <c r="D223" s="201" t="str">
        <f>IF('Leak List'!C224=0,"",'Leak List'!C224)</f>
        <v/>
      </c>
      <c r="E223" s="200" t="str">
        <f>IF('Leak List'!E224=0,"",'Leak List'!E224)</f>
        <v/>
      </c>
      <c r="F223" s="200" t="str">
        <f>IF('Leak List'!F224=0,"",'Leak List'!F224)</f>
        <v/>
      </c>
      <c r="G223" s="202" t="str">
        <f>IF('Leak List'!D224=0,"",'Leak List'!D224)</f>
        <v/>
      </c>
      <c r="H223" s="204" t="str">
        <f>IF('Leak List'!H224=0,"",'Leak List'!H224)</f>
        <v xml:space="preserve"> </v>
      </c>
    </row>
    <row r="224" spans="2:8">
      <c r="B224" s="200">
        <f>IF('Leak List'!A225=0,"",'Leak List'!A225)</f>
        <v>223</v>
      </c>
      <c r="C224" s="201" t="str">
        <f>IF('Leak List'!B225=0,"",'Leak List'!B225)</f>
        <v/>
      </c>
      <c r="D224" s="201" t="str">
        <f>IF('Leak List'!C225=0,"",'Leak List'!C225)</f>
        <v/>
      </c>
      <c r="E224" s="200" t="str">
        <f>IF('Leak List'!E225=0,"",'Leak List'!E225)</f>
        <v/>
      </c>
      <c r="F224" s="200" t="str">
        <f>IF('Leak List'!F225=0,"",'Leak List'!F225)</f>
        <v/>
      </c>
      <c r="G224" s="202" t="str">
        <f>IF('Leak List'!D225=0,"",'Leak List'!D225)</f>
        <v/>
      </c>
      <c r="H224" s="204" t="str">
        <f>IF('Leak List'!H225=0,"",'Leak List'!H225)</f>
        <v xml:space="preserve"> </v>
      </c>
    </row>
    <row r="225" spans="2:8">
      <c r="B225" s="200">
        <f>IF('Leak List'!A226=0,"",'Leak List'!A226)</f>
        <v>224</v>
      </c>
      <c r="C225" s="201" t="str">
        <f>IF('Leak List'!B226=0,"",'Leak List'!B226)</f>
        <v/>
      </c>
      <c r="D225" s="201" t="str">
        <f>IF('Leak List'!C226=0,"",'Leak List'!C226)</f>
        <v/>
      </c>
      <c r="E225" s="200" t="str">
        <f>IF('Leak List'!E226=0,"",'Leak List'!E226)</f>
        <v/>
      </c>
      <c r="F225" s="200" t="str">
        <f>IF('Leak List'!F226=0,"",'Leak List'!F226)</f>
        <v/>
      </c>
      <c r="G225" s="202" t="str">
        <f>IF('Leak List'!D226=0,"",'Leak List'!D226)</f>
        <v/>
      </c>
      <c r="H225" s="204" t="str">
        <f>IF('Leak List'!H226=0,"",'Leak List'!H226)</f>
        <v xml:space="preserve"> </v>
      </c>
    </row>
    <row r="226" spans="2:8">
      <c r="B226" s="200">
        <f>IF('Leak List'!A227=0,"",'Leak List'!A227)</f>
        <v>225</v>
      </c>
      <c r="C226" s="201" t="str">
        <f>IF('Leak List'!B227=0,"",'Leak List'!B227)</f>
        <v/>
      </c>
      <c r="D226" s="201" t="str">
        <f>IF('Leak List'!C227=0,"",'Leak List'!C227)</f>
        <v/>
      </c>
      <c r="E226" s="200" t="str">
        <f>IF('Leak List'!E227=0,"",'Leak List'!E227)</f>
        <v/>
      </c>
      <c r="F226" s="200" t="str">
        <f>IF('Leak List'!F227=0,"",'Leak List'!F227)</f>
        <v/>
      </c>
      <c r="G226" s="202" t="str">
        <f>IF('Leak List'!D227=0,"",'Leak List'!D227)</f>
        <v/>
      </c>
      <c r="H226" s="204" t="str">
        <f>IF('Leak List'!H227=0,"",'Leak List'!H227)</f>
        <v xml:space="preserve"> </v>
      </c>
    </row>
    <row r="227" spans="2:8">
      <c r="B227" s="200">
        <f>IF('Leak List'!A228=0,"",'Leak List'!A228)</f>
        <v>226</v>
      </c>
      <c r="C227" s="201" t="str">
        <f>IF('Leak List'!B228=0,"",'Leak List'!B228)</f>
        <v/>
      </c>
      <c r="D227" s="201" t="str">
        <f>IF('Leak List'!C228=0,"",'Leak List'!C228)</f>
        <v/>
      </c>
      <c r="E227" s="200" t="str">
        <f>IF('Leak List'!E228=0,"",'Leak List'!E228)</f>
        <v/>
      </c>
      <c r="F227" s="200" t="str">
        <f>IF('Leak List'!F228=0,"",'Leak List'!F228)</f>
        <v/>
      </c>
      <c r="G227" s="202" t="str">
        <f>IF('Leak List'!D228=0,"",'Leak List'!D228)</f>
        <v/>
      </c>
      <c r="H227" s="204" t="str">
        <f>IF('Leak List'!H228=0,"",'Leak List'!H228)</f>
        <v xml:space="preserve"> </v>
      </c>
    </row>
    <row r="228" spans="2:8">
      <c r="B228" s="200">
        <f>IF('Leak List'!A229=0,"",'Leak List'!A229)</f>
        <v>227</v>
      </c>
      <c r="C228" s="201" t="str">
        <f>IF('Leak List'!B229=0,"",'Leak List'!B229)</f>
        <v/>
      </c>
      <c r="D228" s="201" t="str">
        <f>IF('Leak List'!C229=0,"",'Leak List'!C229)</f>
        <v/>
      </c>
      <c r="E228" s="200" t="str">
        <f>IF('Leak List'!E229=0,"",'Leak List'!E229)</f>
        <v/>
      </c>
      <c r="F228" s="200" t="str">
        <f>IF('Leak List'!F229=0,"",'Leak List'!F229)</f>
        <v/>
      </c>
      <c r="G228" s="202" t="str">
        <f>IF('Leak List'!D229=0,"",'Leak List'!D229)</f>
        <v/>
      </c>
      <c r="H228" s="204" t="str">
        <f>IF('Leak List'!H229=0,"",'Leak List'!H229)</f>
        <v xml:space="preserve"> </v>
      </c>
    </row>
    <row r="229" spans="2:8">
      <c r="B229" s="200">
        <f>IF('Leak List'!A230=0,"",'Leak List'!A230)</f>
        <v>228</v>
      </c>
      <c r="C229" s="201" t="str">
        <f>IF('Leak List'!B230=0,"",'Leak List'!B230)</f>
        <v/>
      </c>
      <c r="D229" s="201" t="str">
        <f>IF('Leak List'!C230=0,"",'Leak List'!C230)</f>
        <v/>
      </c>
      <c r="E229" s="200" t="str">
        <f>IF('Leak List'!E230=0,"",'Leak List'!E230)</f>
        <v/>
      </c>
      <c r="F229" s="200" t="str">
        <f>IF('Leak List'!F230=0,"",'Leak List'!F230)</f>
        <v/>
      </c>
      <c r="G229" s="202" t="str">
        <f>IF('Leak List'!D230=0,"",'Leak List'!D230)</f>
        <v/>
      </c>
      <c r="H229" s="204" t="str">
        <f>IF('Leak List'!H230=0,"",'Leak List'!H230)</f>
        <v xml:space="preserve"> </v>
      </c>
    </row>
    <row r="230" spans="2:8">
      <c r="B230" s="200">
        <f>IF('Leak List'!A231=0,"",'Leak List'!A231)</f>
        <v>229</v>
      </c>
      <c r="C230" s="201" t="str">
        <f>IF('Leak List'!B231=0,"",'Leak List'!B231)</f>
        <v/>
      </c>
      <c r="D230" s="201" t="str">
        <f>IF('Leak List'!C231=0,"",'Leak List'!C231)</f>
        <v/>
      </c>
      <c r="E230" s="200" t="str">
        <f>IF('Leak List'!E231=0,"",'Leak List'!E231)</f>
        <v/>
      </c>
      <c r="F230" s="200" t="str">
        <f>IF('Leak List'!F231=0,"",'Leak List'!F231)</f>
        <v/>
      </c>
      <c r="G230" s="202" t="str">
        <f>IF('Leak List'!D231=0,"",'Leak List'!D231)</f>
        <v/>
      </c>
      <c r="H230" s="204" t="str">
        <f>IF('Leak List'!H231=0,"",'Leak List'!H231)</f>
        <v xml:space="preserve"> </v>
      </c>
    </row>
    <row r="231" spans="2:8">
      <c r="B231" s="200">
        <f>IF('Leak List'!A232=0,"",'Leak List'!A232)</f>
        <v>230</v>
      </c>
      <c r="C231" s="201" t="str">
        <f>IF('Leak List'!B232=0,"",'Leak List'!B232)</f>
        <v/>
      </c>
      <c r="D231" s="201" t="str">
        <f>IF('Leak List'!C232=0,"",'Leak List'!C232)</f>
        <v/>
      </c>
      <c r="E231" s="200" t="str">
        <f>IF('Leak List'!E232=0,"",'Leak List'!E232)</f>
        <v/>
      </c>
      <c r="F231" s="200" t="str">
        <f>IF('Leak List'!F232=0,"",'Leak List'!F232)</f>
        <v/>
      </c>
      <c r="G231" s="202" t="str">
        <f>IF('Leak List'!D232=0,"",'Leak List'!D232)</f>
        <v/>
      </c>
      <c r="H231" s="204" t="str">
        <f>IF('Leak List'!H232=0,"",'Leak List'!H232)</f>
        <v xml:space="preserve"> </v>
      </c>
    </row>
    <row r="232" spans="2:8">
      <c r="B232" s="200">
        <f>IF('Leak List'!A233=0,"",'Leak List'!A233)</f>
        <v>231</v>
      </c>
      <c r="C232" s="201" t="str">
        <f>IF('Leak List'!B233=0,"",'Leak List'!B233)</f>
        <v/>
      </c>
      <c r="D232" s="201" t="str">
        <f>IF('Leak List'!C233=0,"",'Leak List'!C233)</f>
        <v/>
      </c>
      <c r="E232" s="200" t="str">
        <f>IF('Leak List'!E233=0,"",'Leak List'!E233)</f>
        <v/>
      </c>
      <c r="F232" s="200" t="str">
        <f>IF('Leak List'!F233=0,"",'Leak List'!F233)</f>
        <v/>
      </c>
      <c r="G232" s="202" t="str">
        <f>IF('Leak List'!D233=0,"",'Leak List'!D233)</f>
        <v/>
      </c>
      <c r="H232" s="204" t="str">
        <f>IF('Leak List'!H233=0,"",'Leak List'!H233)</f>
        <v xml:space="preserve"> </v>
      </c>
    </row>
    <row r="233" spans="2:8">
      <c r="B233" s="200">
        <f>IF('Leak List'!A234=0,"",'Leak List'!A234)</f>
        <v>232</v>
      </c>
      <c r="C233" s="201" t="str">
        <f>IF('Leak List'!B234=0,"",'Leak List'!B234)</f>
        <v/>
      </c>
      <c r="D233" s="201" t="str">
        <f>IF('Leak List'!C234=0,"",'Leak List'!C234)</f>
        <v/>
      </c>
      <c r="E233" s="200" t="str">
        <f>IF('Leak List'!E234=0,"",'Leak List'!E234)</f>
        <v/>
      </c>
      <c r="F233" s="200" t="str">
        <f>IF('Leak List'!F234=0,"",'Leak List'!F234)</f>
        <v/>
      </c>
      <c r="G233" s="202" t="str">
        <f>IF('Leak List'!D234=0,"",'Leak List'!D234)</f>
        <v/>
      </c>
      <c r="H233" s="204" t="str">
        <f>IF('Leak List'!H234=0,"",'Leak List'!H234)</f>
        <v xml:space="preserve"> </v>
      </c>
    </row>
    <row r="234" spans="2:8">
      <c r="B234" s="200">
        <f>IF('Leak List'!A235=0,"",'Leak List'!A235)</f>
        <v>233</v>
      </c>
      <c r="C234" s="201" t="str">
        <f>IF('Leak List'!B235=0,"",'Leak List'!B235)</f>
        <v/>
      </c>
      <c r="D234" s="201" t="str">
        <f>IF('Leak List'!C235=0,"",'Leak List'!C235)</f>
        <v/>
      </c>
      <c r="E234" s="200" t="str">
        <f>IF('Leak List'!E235=0,"",'Leak List'!E235)</f>
        <v/>
      </c>
      <c r="F234" s="200" t="str">
        <f>IF('Leak List'!F235=0,"",'Leak List'!F235)</f>
        <v/>
      </c>
      <c r="G234" s="202" t="str">
        <f>IF('Leak List'!D235=0,"",'Leak List'!D235)</f>
        <v/>
      </c>
      <c r="H234" s="204" t="str">
        <f>IF('Leak List'!H235=0,"",'Leak List'!H235)</f>
        <v xml:space="preserve"> </v>
      </c>
    </row>
    <row r="235" spans="2:8">
      <c r="B235" s="200">
        <f>IF('Leak List'!A236=0,"",'Leak List'!A236)</f>
        <v>234</v>
      </c>
      <c r="C235" s="201" t="str">
        <f>IF('Leak List'!B236=0,"",'Leak List'!B236)</f>
        <v/>
      </c>
      <c r="D235" s="201" t="str">
        <f>IF('Leak List'!C236=0,"",'Leak List'!C236)</f>
        <v/>
      </c>
      <c r="E235" s="200" t="str">
        <f>IF('Leak List'!E236=0,"",'Leak List'!E236)</f>
        <v/>
      </c>
      <c r="F235" s="200" t="str">
        <f>IF('Leak List'!F236=0,"",'Leak List'!F236)</f>
        <v/>
      </c>
      <c r="G235" s="202" t="str">
        <f>IF('Leak List'!D236=0,"",'Leak List'!D236)</f>
        <v/>
      </c>
      <c r="H235" s="204" t="str">
        <f>IF('Leak List'!H236=0,"",'Leak List'!H236)</f>
        <v xml:space="preserve"> </v>
      </c>
    </row>
    <row r="236" spans="2:8">
      <c r="B236" s="200">
        <f>IF('Leak List'!A237=0,"",'Leak List'!A237)</f>
        <v>235</v>
      </c>
      <c r="C236" s="201" t="str">
        <f>IF('Leak List'!B237=0,"",'Leak List'!B237)</f>
        <v/>
      </c>
      <c r="D236" s="201" t="str">
        <f>IF('Leak List'!C237=0,"",'Leak List'!C237)</f>
        <v/>
      </c>
      <c r="E236" s="200" t="str">
        <f>IF('Leak List'!E237=0,"",'Leak List'!E237)</f>
        <v/>
      </c>
      <c r="F236" s="200" t="str">
        <f>IF('Leak List'!F237=0,"",'Leak List'!F237)</f>
        <v/>
      </c>
      <c r="G236" s="202" t="str">
        <f>IF('Leak List'!D237=0,"",'Leak List'!D237)</f>
        <v/>
      </c>
      <c r="H236" s="204" t="str">
        <f>IF('Leak List'!H237=0,"",'Leak List'!H237)</f>
        <v xml:space="preserve"> </v>
      </c>
    </row>
    <row r="237" spans="2:8">
      <c r="B237" s="200">
        <f>IF('Leak List'!A238=0,"",'Leak List'!A238)</f>
        <v>236</v>
      </c>
      <c r="C237" s="201" t="str">
        <f>IF('Leak List'!B238=0,"",'Leak List'!B238)</f>
        <v/>
      </c>
      <c r="D237" s="201" t="str">
        <f>IF('Leak List'!C238=0,"",'Leak List'!C238)</f>
        <v/>
      </c>
      <c r="E237" s="200" t="str">
        <f>IF('Leak List'!E238=0,"",'Leak List'!E238)</f>
        <v/>
      </c>
      <c r="F237" s="200" t="str">
        <f>IF('Leak List'!F238=0,"",'Leak List'!F238)</f>
        <v/>
      </c>
      <c r="G237" s="202" t="str">
        <f>IF('Leak List'!D238=0,"",'Leak List'!D238)</f>
        <v/>
      </c>
      <c r="H237" s="204" t="str">
        <f>IF('Leak List'!H238=0,"",'Leak List'!H238)</f>
        <v xml:space="preserve"> </v>
      </c>
    </row>
    <row r="238" spans="2:8">
      <c r="B238" s="200">
        <f>IF('Leak List'!A239=0,"",'Leak List'!A239)</f>
        <v>237</v>
      </c>
      <c r="C238" s="201" t="str">
        <f>IF('Leak List'!B239=0,"",'Leak List'!B239)</f>
        <v/>
      </c>
      <c r="D238" s="201" t="str">
        <f>IF('Leak List'!C239=0,"",'Leak List'!C239)</f>
        <v/>
      </c>
      <c r="E238" s="200" t="str">
        <f>IF('Leak List'!E239=0,"",'Leak List'!E239)</f>
        <v/>
      </c>
      <c r="F238" s="200" t="str">
        <f>IF('Leak List'!F239=0,"",'Leak List'!F239)</f>
        <v/>
      </c>
      <c r="G238" s="202" t="str">
        <f>IF('Leak List'!D239=0,"",'Leak List'!D239)</f>
        <v/>
      </c>
      <c r="H238" s="204" t="str">
        <f>IF('Leak List'!H239=0,"",'Leak List'!H239)</f>
        <v xml:space="preserve"> </v>
      </c>
    </row>
    <row r="239" spans="2:8">
      <c r="B239" s="200">
        <f>IF('Leak List'!A240=0,"",'Leak List'!A240)</f>
        <v>238</v>
      </c>
      <c r="C239" s="201" t="str">
        <f>IF('Leak List'!B240=0,"",'Leak List'!B240)</f>
        <v/>
      </c>
      <c r="D239" s="201" t="str">
        <f>IF('Leak List'!C240=0,"",'Leak List'!C240)</f>
        <v/>
      </c>
      <c r="E239" s="200" t="str">
        <f>IF('Leak List'!E240=0,"",'Leak List'!E240)</f>
        <v/>
      </c>
      <c r="F239" s="200" t="str">
        <f>IF('Leak List'!F240=0,"",'Leak List'!F240)</f>
        <v/>
      </c>
      <c r="G239" s="202" t="str">
        <f>IF('Leak List'!D240=0,"",'Leak List'!D240)</f>
        <v/>
      </c>
      <c r="H239" s="204" t="str">
        <f>IF('Leak List'!H240=0,"",'Leak List'!H240)</f>
        <v xml:space="preserve"> </v>
      </c>
    </row>
    <row r="240" spans="2:8">
      <c r="B240" s="200">
        <f>IF('Leak List'!A241=0,"",'Leak List'!A241)</f>
        <v>239</v>
      </c>
      <c r="C240" s="201" t="str">
        <f>IF('Leak List'!B241=0,"",'Leak List'!B241)</f>
        <v/>
      </c>
      <c r="D240" s="201" t="str">
        <f>IF('Leak List'!C241=0,"",'Leak List'!C241)</f>
        <v/>
      </c>
      <c r="E240" s="200" t="str">
        <f>IF('Leak List'!E241=0,"",'Leak List'!E241)</f>
        <v/>
      </c>
      <c r="F240" s="200" t="str">
        <f>IF('Leak List'!F241=0,"",'Leak List'!F241)</f>
        <v/>
      </c>
      <c r="G240" s="202" t="str">
        <f>IF('Leak List'!D241=0,"",'Leak List'!D241)</f>
        <v/>
      </c>
      <c r="H240" s="204" t="str">
        <f>IF('Leak List'!H241=0,"",'Leak List'!H241)</f>
        <v xml:space="preserve"> </v>
      </c>
    </row>
    <row r="241" spans="2:8">
      <c r="B241" s="200">
        <f>IF('Leak List'!A242=0,"",'Leak List'!A242)</f>
        <v>240</v>
      </c>
      <c r="C241" s="201" t="str">
        <f>IF('Leak List'!B242=0,"",'Leak List'!B242)</f>
        <v/>
      </c>
      <c r="D241" s="201" t="str">
        <f>IF('Leak List'!C242=0,"",'Leak List'!C242)</f>
        <v/>
      </c>
      <c r="E241" s="200" t="str">
        <f>IF('Leak List'!E242=0,"",'Leak List'!E242)</f>
        <v/>
      </c>
      <c r="F241" s="200" t="str">
        <f>IF('Leak List'!F242=0,"",'Leak List'!F242)</f>
        <v/>
      </c>
      <c r="G241" s="202" t="str">
        <f>IF('Leak List'!D242=0,"",'Leak List'!D242)</f>
        <v/>
      </c>
      <c r="H241" s="204" t="str">
        <f>IF('Leak List'!H242=0,"",'Leak List'!H242)</f>
        <v xml:space="preserve"> </v>
      </c>
    </row>
    <row r="242" spans="2:8">
      <c r="B242" s="200">
        <f>IF('Leak List'!A243=0,"",'Leak List'!A243)</f>
        <v>23</v>
      </c>
      <c r="C242" s="201" t="str">
        <f>IF('Leak List'!B243=0,"",'Leak List'!B243)</f>
        <v/>
      </c>
      <c r="D242" s="201" t="str">
        <f>IF('Leak List'!C243=0,"",'Leak List'!C243)</f>
        <v/>
      </c>
      <c r="E242" s="200" t="str">
        <f>IF('Leak List'!E243=0,"",'Leak List'!E243)</f>
        <v/>
      </c>
      <c r="F242" s="200" t="str">
        <f>IF('Leak List'!F243=0,"",'Leak List'!F243)</f>
        <v/>
      </c>
      <c r="G242" s="202" t="str">
        <f>IF('Leak List'!D243=0,"",'Leak List'!D243)</f>
        <v/>
      </c>
      <c r="H242" s="204" t="str">
        <f>IF('Leak List'!H243=0,"",'Leak List'!H243)</f>
        <v xml:space="preserve"> </v>
      </c>
    </row>
    <row r="243" spans="2:8">
      <c r="B243" s="200">
        <f>IF('Leak List'!A244=0,"",'Leak List'!A244)</f>
        <v>242</v>
      </c>
      <c r="C243" s="201" t="str">
        <f>IF('Leak List'!B244=0,"",'Leak List'!B244)</f>
        <v/>
      </c>
      <c r="D243" s="201" t="str">
        <f>IF('Leak List'!C244=0,"",'Leak List'!C244)</f>
        <v/>
      </c>
      <c r="E243" s="200" t="str">
        <f>IF('Leak List'!E244=0,"",'Leak List'!E244)</f>
        <v/>
      </c>
      <c r="F243" s="200" t="str">
        <f>IF('Leak List'!F244=0,"",'Leak List'!F244)</f>
        <v/>
      </c>
      <c r="G243" s="202" t="str">
        <f>IF('Leak List'!D244=0,"",'Leak List'!D244)</f>
        <v/>
      </c>
      <c r="H243" s="204" t="str">
        <f>IF('Leak List'!H244=0,"",'Leak List'!H244)</f>
        <v xml:space="preserve"> </v>
      </c>
    </row>
    <row r="244" spans="2:8">
      <c r="B244" s="200">
        <f>IF('Leak List'!A245=0,"",'Leak List'!A245)</f>
        <v>243</v>
      </c>
      <c r="C244" s="201" t="str">
        <f>IF('Leak List'!B245=0,"",'Leak List'!B245)</f>
        <v/>
      </c>
      <c r="D244" s="201" t="str">
        <f>IF('Leak List'!C245=0,"",'Leak List'!C245)</f>
        <v/>
      </c>
      <c r="E244" s="200" t="str">
        <f>IF('Leak List'!E245=0,"",'Leak List'!E245)</f>
        <v/>
      </c>
      <c r="F244" s="200" t="str">
        <f>IF('Leak List'!F245=0,"",'Leak List'!F245)</f>
        <v/>
      </c>
      <c r="G244" s="202" t="str">
        <f>IF('Leak List'!D245=0,"",'Leak List'!D245)</f>
        <v/>
      </c>
      <c r="H244" s="204" t="str">
        <f>IF('Leak List'!H245=0,"",'Leak List'!H245)</f>
        <v xml:space="preserve"> </v>
      </c>
    </row>
    <row r="245" spans="2:8">
      <c r="B245" s="200">
        <f>IF('Leak List'!A246=0,"",'Leak List'!A246)</f>
        <v>244</v>
      </c>
      <c r="C245" s="201" t="str">
        <f>IF('Leak List'!B246=0,"",'Leak List'!B246)</f>
        <v/>
      </c>
      <c r="D245" s="201" t="str">
        <f>IF('Leak List'!C246=0,"",'Leak List'!C246)</f>
        <v/>
      </c>
      <c r="E245" s="200" t="str">
        <f>IF('Leak List'!E246=0,"",'Leak List'!E246)</f>
        <v/>
      </c>
      <c r="F245" s="200" t="str">
        <f>IF('Leak List'!F246=0,"",'Leak List'!F246)</f>
        <v/>
      </c>
      <c r="G245" s="202" t="str">
        <f>IF('Leak List'!D246=0,"",'Leak List'!D246)</f>
        <v/>
      </c>
      <c r="H245" s="204" t="str">
        <f>IF('Leak List'!H246=0,"",'Leak List'!H246)</f>
        <v xml:space="preserve"> </v>
      </c>
    </row>
    <row r="246" spans="2:8">
      <c r="B246" s="200">
        <f>IF('Leak List'!A247=0,"",'Leak List'!A247)</f>
        <v>245</v>
      </c>
      <c r="C246" s="201" t="str">
        <f>IF('Leak List'!B247=0,"",'Leak List'!B247)</f>
        <v/>
      </c>
      <c r="D246" s="201" t="str">
        <f>IF('Leak List'!C247=0,"",'Leak List'!C247)</f>
        <v/>
      </c>
      <c r="E246" s="200" t="str">
        <f>IF('Leak List'!E247=0,"",'Leak List'!E247)</f>
        <v/>
      </c>
      <c r="F246" s="200" t="str">
        <f>IF('Leak List'!F247=0,"",'Leak List'!F247)</f>
        <v/>
      </c>
      <c r="G246" s="202" t="str">
        <f>IF('Leak List'!D247=0,"",'Leak List'!D247)</f>
        <v/>
      </c>
      <c r="H246" s="204" t="str">
        <f>IF('Leak List'!H247=0,"",'Leak List'!H247)</f>
        <v xml:space="preserve"> </v>
      </c>
    </row>
    <row r="247" spans="2:8">
      <c r="B247" s="200">
        <f>IF('Leak List'!A248=0,"",'Leak List'!A248)</f>
        <v>246</v>
      </c>
      <c r="C247" s="201" t="str">
        <f>IF('Leak List'!B248=0,"",'Leak List'!B248)</f>
        <v/>
      </c>
      <c r="D247" s="201" t="str">
        <f>IF('Leak List'!C248=0,"",'Leak List'!C248)</f>
        <v/>
      </c>
      <c r="E247" s="200" t="str">
        <f>IF('Leak List'!E248=0,"",'Leak List'!E248)</f>
        <v/>
      </c>
      <c r="F247" s="200" t="str">
        <f>IF('Leak List'!F248=0,"",'Leak List'!F248)</f>
        <v/>
      </c>
      <c r="G247" s="202" t="str">
        <f>IF('Leak List'!D248=0,"",'Leak List'!D248)</f>
        <v/>
      </c>
      <c r="H247" s="204" t="str">
        <f>IF('Leak List'!H248=0,"",'Leak List'!H248)</f>
        <v xml:space="preserve"> </v>
      </c>
    </row>
    <row r="248" spans="2:8">
      <c r="B248" s="200">
        <f>IF('Leak List'!A249=0,"",'Leak List'!A249)</f>
        <v>247</v>
      </c>
      <c r="C248" s="201" t="str">
        <f>IF('Leak List'!B249=0,"",'Leak List'!B249)</f>
        <v/>
      </c>
      <c r="D248" s="201" t="str">
        <f>IF('Leak List'!C249=0,"",'Leak List'!C249)</f>
        <v/>
      </c>
      <c r="E248" s="200" t="str">
        <f>IF('Leak List'!E249=0,"",'Leak List'!E249)</f>
        <v/>
      </c>
      <c r="F248" s="200" t="str">
        <f>IF('Leak List'!F249=0,"",'Leak List'!F249)</f>
        <v/>
      </c>
      <c r="G248" s="202" t="str">
        <f>IF('Leak List'!D249=0,"",'Leak List'!D249)</f>
        <v/>
      </c>
      <c r="H248" s="204" t="str">
        <f>IF('Leak List'!H249=0,"",'Leak List'!H249)</f>
        <v xml:space="preserve"> </v>
      </c>
    </row>
    <row r="249" spans="2:8">
      <c r="B249" s="200">
        <f>IF('Leak List'!A250=0,"",'Leak List'!A250)</f>
        <v>248</v>
      </c>
      <c r="C249" s="201" t="str">
        <f>IF('Leak List'!B250=0,"",'Leak List'!B250)</f>
        <v/>
      </c>
      <c r="D249" s="201" t="str">
        <f>IF('Leak List'!C250=0,"",'Leak List'!C250)</f>
        <v/>
      </c>
      <c r="E249" s="200" t="str">
        <f>IF('Leak List'!E250=0,"",'Leak List'!E250)</f>
        <v/>
      </c>
      <c r="F249" s="200" t="str">
        <f>IF('Leak List'!F250=0,"",'Leak List'!F250)</f>
        <v/>
      </c>
      <c r="G249" s="202" t="str">
        <f>IF('Leak List'!D250=0,"",'Leak List'!D250)</f>
        <v/>
      </c>
      <c r="H249" s="204" t="str">
        <f>IF('Leak List'!H250=0,"",'Leak List'!H250)</f>
        <v xml:space="preserve"> </v>
      </c>
    </row>
    <row r="250" spans="2:8">
      <c r="B250" s="200">
        <f>IF('Leak List'!A251=0,"",'Leak List'!A251)</f>
        <v>249</v>
      </c>
      <c r="C250" s="201" t="str">
        <f>IF('Leak List'!B251=0,"",'Leak List'!B251)</f>
        <v/>
      </c>
      <c r="D250" s="201" t="str">
        <f>IF('Leak List'!C251=0,"",'Leak List'!C251)</f>
        <v/>
      </c>
      <c r="E250" s="200" t="str">
        <f>IF('Leak List'!E251=0,"",'Leak List'!E251)</f>
        <v/>
      </c>
      <c r="F250" s="200" t="str">
        <f>IF('Leak List'!F251=0,"",'Leak List'!F251)</f>
        <v/>
      </c>
      <c r="G250" s="202" t="str">
        <f>IF('Leak List'!D251=0,"",'Leak List'!D251)</f>
        <v/>
      </c>
      <c r="H250" s="204" t="str">
        <f>IF('Leak List'!H251=0,"",'Leak List'!H251)</f>
        <v xml:space="preserve"> </v>
      </c>
    </row>
    <row r="251" spans="2:8">
      <c r="B251" s="200">
        <f>IF('Leak List'!A252=0,"",'Leak List'!A252)</f>
        <v>250</v>
      </c>
      <c r="C251" s="201" t="str">
        <f>IF('Leak List'!B252=0,"",'Leak List'!B252)</f>
        <v/>
      </c>
      <c r="D251" s="201" t="str">
        <f>IF('Leak List'!C252=0,"",'Leak List'!C252)</f>
        <v/>
      </c>
      <c r="E251" s="200" t="str">
        <f>IF('Leak List'!E252=0,"",'Leak List'!E252)</f>
        <v/>
      </c>
      <c r="F251" s="200" t="str">
        <f>IF('Leak List'!F252=0,"",'Leak List'!F252)</f>
        <v/>
      </c>
      <c r="G251" s="202" t="str">
        <f>IF('Leak List'!D252=0,"",'Leak List'!D252)</f>
        <v/>
      </c>
      <c r="H251" s="204" t="str">
        <f>IF('Leak List'!H252=0,"",'Leak List'!H252)</f>
        <v xml:space="preserve"> </v>
      </c>
    </row>
    <row r="252" spans="2:8">
      <c r="B252" s="200">
        <f>IF('Leak List'!A253=0,"",'Leak List'!A253)</f>
        <v>251</v>
      </c>
      <c r="C252" s="201" t="str">
        <f>IF('Leak List'!B253=0,"",'Leak List'!B253)</f>
        <v/>
      </c>
      <c r="D252" s="201" t="str">
        <f>IF('Leak List'!C253=0,"",'Leak List'!C253)</f>
        <v/>
      </c>
      <c r="E252" s="200" t="str">
        <f>IF('Leak List'!E253=0,"",'Leak List'!E253)</f>
        <v/>
      </c>
      <c r="F252" s="200" t="str">
        <f>IF('Leak List'!F253=0,"",'Leak List'!F253)</f>
        <v/>
      </c>
      <c r="G252" s="202" t="str">
        <f>IF('Leak List'!D253=0,"",'Leak List'!D253)</f>
        <v/>
      </c>
      <c r="H252" s="204" t="str">
        <f>IF('Leak List'!H253=0,"",'Leak List'!H253)</f>
        <v xml:space="preserve"> </v>
      </c>
    </row>
    <row r="253" spans="2:8">
      <c r="B253" s="200">
        <f>IF('Leak List'!A254=0,"",'Leak List'!A254)</f>
        <v>252</v>
      </c>
      <c r="C253" s="201" t="str">
        <f>IF('Leak List'!B254=0,"",'Leak List'!B254)</f>
        <v/>
      </c>
      <c r="D253" s="201" t="str">
        <f>IF('Leak List'!C254=0,"",'Leak List'!C254)</f>
        <v/>
      </c>
      <c r="E253" s="200" t="str">
        <f>IF('Leak List'!E254=0,"",'Leak List'!E254)</f>
        <v/>
      </c>
      <c r="F253" s="200" t="str">
        <f>IF('Leak List'!F254=0,"",'Leak List'!F254)</f>
        <v/>
      </c>
      <c r="G253" s="202" t="str">
        <f>IF('Leak List'!D254=0,"",'Leak List'!D254)</f>
        <v/>
      </c>
      <c r="H253" s="204" t="str">
        <f>IF('Leak List'!H254=0,"",'Leak List'!H254)</f>
        <v xml:space="preserve"> </v>
      </c>
    </row>
    <row r="254" spans="2:8">
      <c r="B254" s="200">
        <f>IF('Leak List'!A255=0,"",'Leak List'!A255)</f>
        <v>253</v>
      </c>
      <c r="C254" s="201" t="str">
        <f>IF('Leak List'!B255=0,"",'Leak List'!B255)</f>
        <v/>
      </c>
      <c r="D254" s="201" t="str">
        <f>IF('Leak List'!C255=0,"",'Leak List'!C255)</f>
        <v/>
      </c>
      <c r="E254" s="200" t="str">
        <f>IF('Leak List'!E255=0,"",'Leak List'!E255)</f>
        <v/>
      </c>
      <c r="F254" s="200" t="str">
        <f>IF('Leak List'!F255=0,"",'Leak List'!F255)</f>
        <v/>
      </c>
      <c r="G254" s="202" t="str">
        <f>IF('Leak List'!D255=0,"",'Leak List'!D255)</f>
        <v/>
      </c>
      <c r="H254" s="204" t="str">
        <f>IF('Leak List'!H255=0,"",'Leak List'!H255)</f>
        <v xml:space="preserve"> </v>
      </c>
    </row>
    <row r="255" spans="2:8">
      <c r="B255" s="200">
        <f>IF('Leak List'!A256=0,"",'Leak List'!A256)</f>
        <v>254</v>
      </c>
      <c r="C255" s="201" t="str">
        <f>IF('Leak List'!B256=0,"",'Leak List'!B256)</f>
        <v/>
      </c>
      <c r="D255" s="201" t="str">
        <f>IF('Leak List'!C256=0,"",'Leak List'!C256)</f>
        <v/>
      </c>
      <c r="E255" s="200" t="str">
        <f>IF('Leak List'!E256=0,"",'Leak List'!E256)</f>
        <v/>
      </c>
      <c r="F255" s="200" t="str">
        <f>IF('Leak List'!F256=0,"",'Leak List'!F256)</f>
        <v/>
      </c>
      <c r="G255" s="202" t="str">
        <f>IF('Leak List'!D256=0,"",'Leak List'!D256)</f>
        <v/>
      </c>
      <c r="H255" s="204" t="str">
        <f>IF('Leak List'!H256=0,"",'Leak List'!H256)</f>
        <v xml:space="preserve"> </v>
      </c>
    </row>
    <row r="256" spans="2:8">
      <c r="B256" s="200">
        <f>IF('Leak List'!A257=0,"",'Leak List'!A257)</f>
        <v>255</v>
      </c>
      <c r="C256" s="201" t="str">
        <f>IF('Leak List'!B257=0,"",'Leak List'!B257)</f>
        <v/>
      </c>
      <c r="D256" s="201" t="str">
        <f>IF('Leak List'!C257=0,"",'Leak List'!C257)</f>
        <v/>
      </c>
      <c r="E256" s="200" t="str">
        <f>IF('Leak List'!E257=0,"",'Leak List'!E257)</f>
        <v/>
      </c>
      <c r="F256" s="200" t="str">
        <f>IF('Leak List'!F257=0,"",'Leak List'!F257)</f>
        <v/>
      </c>
      <c r="G256" s="202" t="str">
        <f>IF('Leak List'!D257=0,"",'Leak List'!D257)</f>
        <v/>
      </c>
      <c r="H256" s="204" t="str">
        <f>IF('Leak List'!H257=0,"",'Leak List'!H257)</f>
        <v xml:space="preserve"> </v>
      </c>
    </row>
    <row r="257" spans="2:8">
      <c r="B257" s="200">
        <f>IF('Leak List'!A258=0,"",'Leak List'!A258)</f>
        <v>256</v>
      </c>
      <c r="C257" s="201" t="str">
        <f>IF('Leak List'!B258=0,"",'Leak List'!B258)</f>
        <v/>
      </c>
      <c r="D257" s="201" t="str">
        <f>IF('Leak List'!C258=0,"",'Leak List'!C258)</f>
        <v/>
      </c>
      <c r="E257" s="200" t="str">
        <f>IF('Leak List'!E258=0,"",'Leak List'!E258)</f>
        <v/>
      </c>
      <c r="F257" s="200" t="str">
        <f>IF('Leak List'!F258=0,"",'Leak List'!F258)</f>
        <v/>
      </c>
      <c r="G257" s="202" t="str">
        <f>IF('Leak List'!D258=0,"",'Leak List'!D258)</f>
        <v/>
      </c>
      <c r="H257" s="204" t="str">
        <f>IF('Leak List'!H258=0,"",'Leak List'!H258)</f>
        <v xml:space="preserve"> </v>
      </c>
    </row>
    <row r="258" spans="2:8">
      <c r="B258" s="200">
        <f>IF('Leak List'!A259=0,"",'Leak List'!A259)</f>
        <v>257</v>
      </c>
      <c r="C258" s="201" t="str">
        <f>IF('Leak List'!B259=0,"",'Leak List'!B259)</f>
        <v/>
      </c>
      <c r="D258" s="201" t="str">
        <f>IF('Leak List'!C259=0,"",'Leak List'!C259)</f>
        <v/>
      </c>
      <c r="E258" s="200" t="str">
        <f>IF('Leak List'!E259=0,"",'Leak List'!E259)</f>
        <v/>
      </c>
      <c r="F258" s="200" t="str">
        <f>IF('Leak List'!F259=0,"",'Leak List'!F259)</f>
        <v/>
      </c>
      <c r="G258" s="202" t="str">
        <f>IF('Leak List'!D259=0,"",'Leak List'!D259)</f>
        <v/>
      </c>
      <c r="H258" s="204" t="str">
        <f>IF('Leak List'!H259=0,"",'Leak List'!H259)</f>
        <v xml:space="preserve"> </v>
      </c>
    </row>
    <row r="259" spans="2:8">
      <c r="B259" s="200">
        <f>IF('Leak List'!A260=0,"",'Leak List'!A260)</f>
        <v>258</v>
      </c>
      <c r="C259" s="201" t="str">
        <f>IF('Leak List'!B260=0,"",'Leak List'!B260)</f>
        <v/>
      </c>
      <c r="D259" s="201" t="str">
        <f>IF('Leak List'!C260=0,"",'Leak List'!C260)</f>
        <v/>
      </c>
      <c r="E259" s="200" t="str">
        <f>IF('Leak List'!E260=0,"",'Leak List'!E260)</f>
        <v/>
      </c>
      <c r="F259" s="200" t="str">
        <f>IF('Leak List'!F260=0,"",'Leak List'!F260)</f>
        <v/>
      </c>
      <c r="G259" s="202" t="str">
        <f>IF('Leak List'!D260=0,"",'Leak List'!D260)</f>
        <v/>
      </c>
      <c r="H259" s="204" t="str">
        <f>IF('Leak List'!H260=0,"",'Leak List'!H260)</f>
        <v xml:space="preserve"> </v>
      </c>
    </row>
    <row r="260" spans="2:8">
      <c r="B260" s="200">
        <f>IF('Leak List'!A261=0,"",'Leak List'!A261)</f>
        <v>259</v>
      </c>
      <c r="C260" s="201" t="str">
        <f>IF('Leak List'!B261=0,"",'Leak List'!B261)</f>
        <v/>
      </c>
      <c r="D260" s="201" t="str">
        <f>IF('Leak List'!C261=0,"",'Leak List'!C261)</f>
        <v/>
      </c>
      <c r="E260" s="200" t="str">
        <f>IF('Leak List'!E261=0,"",'Leak List'!E261)</f>
        <v/>
      </c>
      <c r="F260" s="200" t="str">
        <f>IF('Leak List'!F261=0,"",'Leak List'!F261)</f>
        <v/>
      </c>
      <c r="G260" s="202" t="str">
        <f>IF('Leak List'!D261=0,"",'Leak List'!D261)</f>
        <v/>
      </c>
      <c r="H260" s="204" t="str">
        <f>IF('Leak List'!H261=0,"",'Leak List'!H261)</f>
        <v xml:space="preserve"> </v>
      </c>
    </row>
    <row r="261" spans="2:8">
      <c r="B261" s="200">
        <f>IF('Leak List'!A262=0,"",'Leak List'!A262)</f>
        <v>260</v>
      </c>
      <c r="C261" s="201" t="str">
        <f>IF('Leak List'!B262=0,"",'Leak List'!B262)</f>
        <v/>
      </c>
      <c r="D261" s="201" t="str">
        <f>IF('Leak List'!C262=0,"",'Leak List'!C262)</f>
        <v/>
      </c>
      <c r="E261" s="200" t="str">
        <f>IF('Leak List'!E262=0,"",'Leak List'!E262)</f>
        <v/>
      </c>
      <c r="F261" s="200" t="str">
        <f>IF('Leak List'!F262=0,"",'Leak List'!F262)</f>
        <v/>
      </c>
      <c r="G261" s="202" t="str">
        <f>IF('Leak List'!D262=0,"",'Leak List'!D262)</f>
        <v/>
      </c>
      <c r="H261" s="204" t="str">
        <f>IF('Leak List'!H262=0,"",'Leak List'!H262)</f>
        <v xml:space="preserve"> </v>
      </c>
    </row>
    <row r="262" spans="2:8">
      <c r="B262" s="200">
        <f>IF('Leak List'!A263=0,"",'Leak List'!A263)</f>
        <v>261</v>
      </c>
      <c r="C262" s="201" t="str">
        <f>IF('Leak List'!B263=0,"",'Leak List'!B263)</f>
        <v/>
      </c>
      <c r="D262" s="201" t="str">
        <f>IF('Leak List'!C263=0,"",'Leak List'!C263)</f>
        <v/>
      </c>
      <c r="E262" s="200" t="str">
        <f>IF('Leak List'!E263=0,"",'Leak List'!E263)</f>
        <v/>
      </c>
      <c r="F262" s="200" t="str">
        <f>IF('Leak List'!F263=0,"",'Leak List'!F263)</f>
        <v/>
      </c>
      <c r="G262" s="202" t="str">
        <f>IF('Leak List'!D263=0,"",'Leak List'!D263)</f>
        <v/>
      </c>
      <c r="H262" s="204" t="str">
        <f>IF('Leak List'!H263=0,"",'Leak List'!H263)</f>
        <v xml:space="preserve"> </v>
      </c>
    </row>
    <row r="263" spans="2:8">
      <c r="B263" s="200">
        <f>IF('Leak List'!A264=0,"",'Leak List'!A264)</f>
        <v>262</v>
      </c>
      <c r="C263" s="201" t="str">
        <f>IF('Leak List'!B264=0,"",'Leak List'!B264)</f>
        <v/>
      </c>
      <c r="D263" s="201" t="str">
        <f>IF('Leak List'!C264=0,"",'Leak List'!C264)</f>
        <v/>
      </c>
      <c r="E263" s="200" t="str">
        <f>IF('Leak List'!E264=0,"",'Leak List'!E264)</f>
        <v/>
      </c>
      <c r="F263" s="200" t="str">
        <f>IF('Leak List'!F264=0,"",'Leak List'!F264)</f>
        <v/>
      </c>
      <c r="G263" s="202" t="str">
        <f>IF('Leak List'!D264=0,"",'Leak List'!D264)</f>
        <v/>
      </c>
      <c r="H263" s="204" t="str">
        <f>IF('Leak List'!H264=0,"",'Leak List'!H264)</f>
        <v xml:space="preserve"> </v>
      </c>
    </row>
    <row r="264" spans="2:8">
      <c r="B264" s="200">
        <f>IF('Leak List'!A265=0,"",'Leak List'!A265)</f>
        <v>263</v>
      </c>
      <c r="C264" s="201" t="str">
        <f>IF('Leak List'!B265=0,"",'Leak List'!B265)</f>
        <v/>
      </c>
      <c r="D264" s="201" t="str">
        <f>IF('Leak List'!C265=0,"",'Leak List'!C265)</f>
        <v/>
      </c>
      <c r="E264" s="200" t="str">
        <f>IF('Leak List'!E265=0,"",'Leak List'!E265)</f>
        <v/>
      </c>
      <c r="F264" s="200" t="str">
        <f>IF('Leak List'!F265=0,"",'Leak List'!F265)</f>
        <v/>
      </c>
      <c r="G264" s="202" t="str">
        <f>IF('Leak List'!D265=0,"",'Leak List'!D265)</f>
        <v/>
      </c>
      <c r="H264" s="204" t="str">
        <f>IF('Leak List'!H265=0,"",'Leak List'!H265)</f>
        <v xml:space="preserve"> </v>
      </c>
    </row>
    <row r="265" spans="2:8">
      <c r="B265" s="200">
        <f>IF('Leak List'!A266=0,"",'Leak List'!A266)</f>
        <v>264</v>
      </c>
      <c r="C265" s="201" t="str">
        <f>IF('Leak List'!B266=0,"",'Leak List'!B266)</f>
        <v/>
      </c>
      <c r="D265" s="201" t="str">
        <f>IF('Leak List'!C266=0,"",'Leak List'!C266)</f>
        <v/>
      </c>
      <c r="E265" s="200" t="str">
        <f>IF('Leak List'!E266=0,"",'Leak List'!E266)</f>
        <v/>
      </c>
      <c r="F265" s="200" t="str">
        <f>IF('Leak List'!F266=0,"",'Leak List'!F266)</f>
        <v/>
      </c>
      <c r="G265" s="202" t="str">
        <f>IF('Leak List'!D266=0,"",'Leak List'!D266)</f>
        <v/>
      </c>
      <c r="H265" s="204" t="str">
        <f>IF('Leak List'!H266=0,"",'Leak List'!H266)</f>
        <v xml:space="preserve"> </v>
      </c>
    </row>
    <row r="266" spans="2:8">
      <c r="B266" s="200">
        <f>IF('Leak List'!A267=0,"",'Leak List'!A267)</f>
        <v>265</v>
      </c>
      <c r="C266" s="201" t="str">
        <f>IF('Leak List'!B267=0,"",'Leak List'!B267)</f>
        <v/>
      </c>
      <c r="D266" s="201" t="str">
        <f>IF('Leak List'!C267=0,"",'Leak List'!C267)</f>
        <v/>
      </c>
      <c r="E266" s="200" t="str">
        <f>IF('Leak List'!E267=0,"",'Leak List'!E267)</f>
        <v/>
      </c>
      <c r="F266" s="200" t="str">
        <f>IF('Leak List'!F267=0,"",'Leak List'!F267)</f>
        <v/>
      </c>
      <c r="G266" s="202" t="str">
        <f>IF('Leak List'!D267=0,"",'Leak List'!D267)</f>
        <v/>
      </c>
      <c r="H266" s="204" t="str">
        <f>IF('Leak List'!H267=0,"",'Leak List'!H267)</f>
        <v xml:space="preserve"> </v>
      </c>
    </row>
    <row r="267" spans="2:8">
      <c r="B267" s="200">
        <f>IF('Leak List'!A268=0,"",'Leak List'!A268)</f>
        <v>266</v>
      </c>
      <c r="C267" s="201" t="str">
        <f>IF('Leak List'!B268=0,"",'Leak List'!B268)</f>
        <v/>
      </c>
      <c r="D267" s="201" t="str">
        <f>IF('Leak List'!C268=0,"",'Leak List'!C268)</f>
        <v/>
      </c>
      <c r="E267" s="200" t="str">
        <f>IF('Leak List'!E268=0,"",'Leak List'!E268)</f>
        <v/>
      </c>
      <c r="F267" s="200" t="str">
        <f>IF('Leak List'!F268=0,"",'Leak List'!F268)</f>
        <v/>
      </c>
      <c r="G267" s="202" t="str">
        <f>IF('Leak List'!D268=0,"",'Leak List'!D268)</f>
        <v/>
      </c>
      <c r="H267" s="204" t="str">
        <f>IF('Leak List'!H268=0,"",'Leak List'!H268)</f>
        <v xml:space="preserve"> </v>
      </c>
    </row>
    <row r="268" spans="2:8">
      <c r="B268" s="200">
        <f>IF('Leak List'!A269=0,"",'Leak List'!A269)</f>
        <v>267</v>
      </c>
      <c r="C268" s="201" t="str">
        <f>IF('Leak List'!B269=0,"",'Leak List'!B269)</f>
        <v/>
      </c>
      <c r="D268" s="201" t="str">
        <f>IF('Leak List'!C269=0,"",'Leak List'!C269)</f>
        <v/>
      </c>
      <c r="E268" s="200" t="str">
        <f>IF('Leak List'!E269=0,"",'Leak List'!E269)</f>
        <v/>
      </c>
      <c r="F268" s="200" t="str">
        <f>IF('Leak List'!F269=0,"",'Leak List'!F269)</f>
        <v/>
      </c>
      <c r="G268" s="202" t="str">
        <f>IF('Leak List'!D269=0,"",'Leak List'!D269)</f>
        <v/>
      </c>
      <c r="H268" s="204" t="str">
        <f>IF('Leak List'!H269=0,"",'Leak List'!H269)</f>
        <v xml:space="preserve"> </v>
      </c>
    </row>
    <row r="269" spans="2:8">
      <c r="B269" s="200">
        <f>IF('Leak List'!A270=0,"",'Leak List'!A270)</f>
        <v>268</v>
      </c>
      <c r="C269" s="201" t="str">
        <f>IF('Leak List'!B270=0,"",'Leak List'!B270)</f>
        <v/>
      </c>
      <c r="D269" s="201" t="str">
        <f>IF('Leak List'!C270=0,"",'Leak List'!C270)</f>
        <v/>
      </c>
      <c r="E269" s="200" t="str">
        <f>IF('Leak List'!E270=0,"",'Leak List'!E270)</f>
        <v/>
      </c>
      <c r="F269" s="200" t="str">
        <f>IF('Leak List'!F270=0,"",'Leak List'!F270)</f>
        <v/>
      </c>
      <c r="G269" s="202" t="str">
        <f>IF('Leak List'!D270=0,"",'Leak List'!D270)</f>
        <v/>
      </c>
      <c r="H269" s="204" t="str">
        <f>IF('Leak List'!H270=0,"",'Leak List'!H270)</f>
        <v xml:space="preserve"> </v>
      </c>
    </row>
    <row r="270" spans="2:8">
      <c r="B270" s="200">
        <f>IF('Leak List'!A271=0,"",'Leak List'!A271)</f>
        <v>269</v>
      </c>
      <c r="C270" s="201" t="str">
        <f>IF('Leak List'!B271=0,"",'Leak List'!B271)</f>
        <v/>
      </c>
      <c r="D270" s="201" t="str">
        <f>IF('Leak List'!C271=0,"",'Leak List'!C271)</f>
        <v/>
      </c>
      <c r="E270" s="200" t="str">
        <f>IF('Leak List'!E271=0,"",'Leak List'!E271)</f>
        <v/>
      </c>
      <c r="F270" s="200" t="str">
        <f>IF('Leak List'!F271=0,"",'Leak List'!F271)</f>
        <v/>
      </c>
      <c r="G270" s="202" t="str">
        <f>IF('Leak List'!D271=0,"",'Leak List'!D271)</f>
        <v/>
      </c>
      <c r="H270" s="204" t="str">
        <f>IF('Leak List'!H271=0,"",'Leak List'!H271)</f>
        <v xml:space="preserve"> </v>
      </c>
    </row>
    <row r="271" spans="2:8">
      <c r="B271" s="200">
        <f>IF('Leak List'!A272=0,"",'Leak List'!A272)</f>
        <v>270</v>
      </c>
      <c r="C271" s="201" t="str">
        <f>IF('Leak List'!B272=0,"",'Leak List'!B272)</f>
        <v/>
      </c>
      <c r="D271" s="201" t="str">
        <f>IF('Leak List'!C272=0,"",'Leak List'!C272)</f>
        <v/>
      </c>
      <c r="E271" s="200" t="str">
        <f>IF('Leak List'!E272=0,"",'Leak List'!E272)</f>
        <v/>
      </c>
      <c r="F271" s="200" t="str">
        <f>IF('Leak List'!F272=0,"",'Leak List'!F272)</f>
        <v/>
      </c>
      <c r="G271" s="202" t="str">
        <f>IF('Leak List'!D272=0,"",'Leak List'!D272)</f>
        <v/>
      </c>
      <c r="H271" s="204" t="str">
        <f>IF('Leak List'!H272=0,"",'Leak List'!H272)</f>
        <v xml:space="preserve"> </v>
      </c>
    </row>
    <row r="272" spans="2:8">
      <c r="B272" s="200">
        <f>IF('Leak List'!A273=0,"",'Leak List'!A273)</f>
        <v>271</v>
      </c>
      <c r="C272" s="201" t="str">
        <f>IF('Leak List'!B273=0,"",'Leak List'!B273)</f>
        <v/>
      </c>
      <c r="D272" s="201" t="str">
        <f>IF('Leak List'!C273=0,"",'Leak List'!C273)</f>
        <v/>
      </c>
      <c r="E272" s="200" t="str">
        <f>IF('Leak List'!E273=0,"",'Leak List'!E273)</f>
        <v/>
      </c>
      <c r="F272" s="200" t="str">
        <f>IF('Leak List'!F273=0,"",'Leak List'!F273)</f>
        <v/>
      </c>
      <c r="G272" s="202" t="str">
        <f>IF('Leak List'!D273=0,"",'Leak List'!D273)</f>
        <v/>
      </c>
      <c r="H272" s="204" t="str">
        <f>IF('Leak List'!H273=0,"",'Leak List'!H273)</f>
        <v xml:space="preserve"> </v>
      </c>
    </row>
    <row r="273" spans="2:8">
      <c r="B273" s="200">
        <f>IF('Leak List'!A274=0,"",'Leak List'!A274)</f>
        <v>272</v>
      </c>
      <c r="C273" s="201" t="str">
        <f>IF('Leak List'!B274=0,"",'Leak List'!B274)</f>
        <v/>
      </c>
      <c r="D273" s="201" t="str">
        <f>IF('Leak List'!C274=0,"",'Leak List'!C274)</f>
        <v/>
      </c>
      <c r="E273" s="200" t="str">
        <f>IF('Leak List'!E274=0,"",'Leak List'!E274)</f>
        <v/>
      </c>
      <c r="F273" s="200" t="str">
        <f>IF('Leak List'!F274=0,"",'Leak List'!F274)</f>
        <v/>
      </c>
      <c r="G273" s="202" t="str">
        <f>IF('Leak List'!D274=0,"",'Leak List'!D274)</f>
        <v/>
      </c>
      <c r="H273" s="204" t="str">
        <f>IF('Leak List'!H274=0,"",'Leak List'!H274)</f>
        <v xml:space="preserve"> </v>
      </c>
    </row>
    <row r="274" spans="2:8">
      <c r="B274" s="200">
        <f>IF('Leak List'!A275=0,"",'Leak List'!A275)</f>
        <v>273</v>
      </c>
      <c r="C274" s="201" t="str">
        <f>IF('Leak List'!B275=0,"",'Leak List'!B275)</f>
        <v/>
      </c>
      <c r="D274" s="201" t="str">
        <f>IF('Leak List'!C275=0,"",'Leak List'!C275)</f>
        <v/>
      </c>
      <c r="E274" s="200" t="str">
        <f>IF('Leak List'!E275=0,"",'Leak List'!E275)</f>
        <v/>
      </c>
      <c r="F274" s="200" t="str">
        <f>IF('Leak List'!F275=0,"",'Leak List'!F275)</f>
        <v/>
      </c>
      <c r="G274" s="202" t="str">
        <f>IF('Leak List'!D275=0,"",'Leak List'!D275)</f>
        <v/>
      </c>
      <c r="H274" s="204" t="str">
        <f>IF('Leak List'!H275=0,"",'Leak List'!H275)</f>
        <v xml:space="preserve"> </v>
      </c>
    </row>
    <row r="275" spans="2:8">
      <c r="B275" s="200">
        <f>IF('Leak List'!A276=0,"",'Leak List'!A276)</f>
        <v>274</v>
      </c>
      <c r="C275" s="201" t="str">
        <f>IF('Leak List'!B276=0,"",'Leak List'!B276)</f>
        <v/>
      </c>
      <c r="D275" s="201" t="str">
        <f>IF('Leak List'!C276=0,"",'Leak List'!C276)</f>
        <v/>
      </c>
      <c r="E275" s="200" t="str">
        <f>IF('Leak List'!E276=0,"",'Leak List'!E276)</f>
        <v/>
      </c>
      <c r="F275" s="200" t="str">
        <f>IF('Leak List'!F276=0,"",'Leak List'!F276)</f>
        <v/>
      </c>
      <c r="G275" s="202" t="str">
        <f>IF('Leak List'!D276=0,"",'Leak List'!D276)</f>
        <v/>
      </c>
      <c r="H275" s="204" t="str">
        <f>IF('Leak List'!H276=0,"",'Leak List'!H276)</f>
        <v xml:space="preserve"> </v>
      </c>
    </row>
    <row r="276" spans="2:8">
      <c r="B276" s="200">
        <f>IF('Leak List'!A277=0,"",'Leak List'!A277)</f>
        <v>275</v>
      </c>
      <c r="C276" s="201" t="str">
        <f>IF('Leak List'!B277=0,"",'Leak List'!B277)</f>
        <v/>
      </c>
      <c r="D276" s="201" t="str">
        <f>IF('Leak List'!C277=0,"",'Leak List'!C277)</f>
        <v/>
      </c>
      <c r="E276" s="200" t="str">
        <f>IF('Leak List'!E277=0,"",'Leak List'!E277)</f>
        <v/>
      </c>
      <c r="F276" s="200" t="str">
        <f>IF('Leak List'!F277=0,"",'Leak List'!F277)</f>
        <v/>
      </c>
      <c r="G276" s="202" t="str">
        <f>IF('Leak List'!D277=0,"",'Leak List'!D277)</f>
        <v/>
      </c>
      <c r="H276" s="204" t="str">
        <f>IF('Leak List'!H277=0,"",'Leak List'!H277)</f>
        <v xml:space="preserve"> </v>
      </c>
    </row>
    <row r="277" spans="2:8">
      <c r="B277" s="200">
        <f>IF('Leak List'!A278=0,"",'Leak List'!A278)</f>
        <v>276</v>
      </c>
      <c r="C277" s="201" t="str">
        <f>IF('Leak List'!B278=0,"",'Leak List'!B278)</f>
        <v/>
      </c>
      <c r="D277" s="201" t="str">
        <f>IF('Leak List'!C278=0,"",'Leak List'!C278)</f>
        <v/>
      </c>
      <c r="E277" s="200" t="str">
        <f>IF('Leak List'!E278=0,"",'Leak List'!E278)</f>
        <v/>
      </c>
      <c r="F277" s="200" t="str">
        <f>IF('Leak List'!F278=0,"",'Leak List'!F278)</f>
        <v/>
      </c>
      <c r="G277" s="202" t="str">
        <f>IF('Leak List'!D278=0,"",'Leak List'!D278)</f>
        <v/>
      </c>
      <c r="H277" s="204" t="str">
        <f>IF('Leak List'!H278=0,"",'Leak List'!H278)</f>
        <v xml:space="preserve"> </v>
      </c>
    </row>
    <row r="278" spans="2:8">
      <c r="B278" s="200">
        <f>IF('Leak List'!A279=0,"",'Leak List'!A279)</f>
        <v>277</v>
      </c>
      <c r="C278" s="201" t="str">
        <f>IF('Leak List'!B279=0,"",'Leak List'!B279)</f>
        <v/>
      </c>
      <c r="D278" s="201" t="str">
        <f>IF('Leak List'!C279=0,"",'Leak List'!C279)</f>
        <v/>
      </c>
      <c r="E278" s="200" t="str">
        <f>IF('Leak List'!E279=0,"",'Leak List'!E279)</f>
        <v/>
      </c>
      <c r="F278" s="200" t="str">
        <f>IF('Leak List'!F279=0,"",'Leak List'!F279)</f>
        <v/>
      </c>
      <c r="G278" s="202" t="str">
        <f>IF('Leak List'!D279=0,"",'Leak List'!D279)</f>
        <v/>
      </c>
      <c r="H278" s="204" t="str">
        <f>IF('Leak List'!H279=0,"",'Leak List'!H279)</f>
        <v xml:space="preserve"> </v>
      </c>
    </row>
    <row r="279" spans="2:8">
      <c r="B279" s="200">
        <f>IF('Leak List'!A280=0,"",'Leak List'!A280)</f>
        <v>278</v>
      </c>
      <c r="C279" s="201" t="str">
        <f>IF('Leak List'!B280=0,"",'Leak List'!B280)</f>
        <v/>
      </c>
      <c r="D279" s="201" t="str">
        <f>IF('Leak List'!C280=0,"",'Leak List'!C280)</f>
        <v/>
      </c>
      <c r="E279" s="200" t="str">
        <f>IF('Leak List'!E280=0,"",'Leak List'!E280)</f>
        <v/>
      </c>
      <c r="F279" s="200" t="str">
        <f>IF('Leak List'!F280=0,"",'Leak List'!F280)</f>
        <v/>
      </c>
      <c r="G279" s="202" t="str">
        <f>IF('Leak List'!D280=0,"",'Leak List'!D280)</f>
        <v/>
      </c>
      <c r="H279" s="204" t="str">
        <f>IF('Leak List'!H280=0,"",'Leak List'!H280)</f>
        <v xml:space="preserve"> </v>
      </c>
    </row>
    <row r="280" spans="2:8">
      <c r="B280" s="200">
        <f>IF('Leak List'!A281=0,"",'Leak List'!A281)</f>
        <v>279</v>
      </c>
      <c r="C280" s="201" t="str">
        <f>IF('Leak List'!B281=0,"",'Leak List'!B281)</f>
        <v/>
      </c>
      <c r="D280" s="201" t="str">
        <f>IF('Leak List'!C281=0,"",'Leak List'!C281)</f>
        <v/>
      </c>
      <c r="E280" s="200" t="str">
        <f>IF('Leak List'!E281=0,"",'Leak List'!E281)</f>
        <v/>
      </c>
      <c r="F280" s="200" t="str">
        <f>IF('Leak List'!F281=0,"",'Leak List'!F281)</f>
        <v/>
      </c>
      <c r="G280" s="202" t="str">
        <f>IF('Leak List'!D281=0,"",'Leak List'!D281)</f>
        <v/>
      </c>
      <c r="H280" s="204" t="str">
        <f>IF('Leak List'!H281=0,"",'Leak List'!H281)</f>
        <v xml:space="preserve"> </v>
      </c>
    </row>
    <row r="281" spans="2:8">
      <c r="B281" s="200">
        <f>IF('Leak List'!A282=0,"",'Leak List'!A282)</f>
        <v>280</v>
      </c>
      <c r="C281" s="201" t="str">
        <f>IF('Leak List'!B282=0,"",'Leak List'!B282)</f>
        <v/>
      </c>
      <c r="D281" s="201" t="str">
        <f>IF('Leak List'!C282=0,"",'Leak List'!C282)</f>
        <v/>
      </c>
      <c r="E281" s="200" t="str">
        <f>IF('Leak List'!E282=0,"",'Leak List'!E282)</f>
        <v/>
      </c>
      <c r="F281" s="200" t="str">
        <f>IF('Leak List'!F282=0,"",'Leak List'!F282)</f>
        <v/>
      </c>
      <c r="G281" s="202" t="str">
        <f>IF('Leak List'!D282=0,"",'Leak List'!D282)</f>
        <v/>
      </c>
      <c r="H281" s="204" t="str">
        <f>IF('Leak List'!H282=0,"",'Leak List'!H282)</f>
        <v xml:space="preserve"> </v>
      </c>
    </row>
    <row r="282" spans="2:8">
      <c r="B282" s="200">
        <f>IF('Leak List'!A283=0,"",'Leak List'!A283)</f>
        <v>281</v>
      </c>
      <c r="C282" s="201" t="str">
        <f>IF('Leak List'!B283=0,"",'Leak List'!B283)</f>
        <v/>
      </c>
      <c r="D282" s="201" t="str">
        <f>IF('Leak List'!C283=0,"",'Leak List'!C283)</f>
        <v/>
      </c>
      <c r="E282" s="200" t="str">
        <f>IF('Leak List'!E283=0,"",'Leak List'!E283)</f>
        <v/>
      </c>
      <c r="F282" s="200" t="str">
        <f>IF('Leak List'!F283=0,"",'Leak List'!F283)</f>
        <v/>
      </c>
      <c r="G282" s="202" t="str">
        <f>IF('Leak List'!D283=0,"",'Leak List'!D283)</f>
        <v/>
      </c>
      <c r="H282" s="204" t="str">
        <f>IF('Leak List'!H283=0,"",'Leak List'!H283)</f>
        <v xml:space="preserve"> </v>
      </c>
    </row>
    <row r="283" spans="2:8">
      <c r="B283" s="200">
        <f>IF('Leak List'!A284=0,"",'Leak List'!A284)</f>
        <v>282</v>
      </c>
      <c r="C283" s="201" t="str">
        <f>IF('Leak List'!B284=0,"",'Leak List'!B284)</f>
        <v/>
      </c>
      <c r="D283" s="201" t="str">
        <f>IF('Leak List'!C284=0,"",'Leak List'!C284)</f>
        <v/>
      </c>
      <c r="E283" s="200" t="str">
        <f>IF('Leak List'!E284=0,"",'Leak List'!E284)</f>
        <v/>
      </c>
      <c r="F283" s="200" t="str">
        <f>IF('Leak List'!F284=0,"",'Leak List'!F284)</f>
        <v/>
      </c>
      <c r="G283" s="202" t="str">
        <f>IF('Leak List'!D284=0,"",'Leak List'!D284)</f>
        <v/>
      </c>
      <c r="H283" s="204" t="str">
        <f>IF('Leak List'!H284=0,"",'Leak List'!H284)</f>
        <v xml:space="preserve"> </v>
      </c>
    </row>
    <row r="284" spans="2:8">
      <c r="B284" s="200">
        <f>IF('Leak List'!A285=0,"",'Leak List'!A285)</f>
        <v>283</v>
      </c>
      <c r="C284" s="201" t="str">
        <f>IF('Leak List'!B285=0,"",'Leak List'!B285)</f>
        <v/>
      </c>
      <c r="D284" s="201" t="str">
        <f>IF('Leak List'!C285=0,"",'Leak List'!C285)</f>
        <v/>
      </c>
      <c r="E284" s="200" t="str">
        <f>IF('Leak List'!E285=0,"",'Leak List'!E285)</f>
        <v/>
      </c>
      <c r="F284" s="200" t="str">
        <f>IF('Leak List'!F285=0,"",'Leak List'!F285)</f>
        <v/>
      </c>
      <c r="G284" s="202" t="str">
        <f>IF('Leak List'!D285=0,"",'Leak List'!D285)</f>
        <v/>
      </c>
      <c r="H284" s="204" t="str">
        <f>IF('Leak List'!H285=0,"",'Leak List'!H285)</f>
        <v xml:space="preserve"> </v>
      </c>
    </row>
    <row r="285" spans="2:8">
      <c r="B285" s="200">
        <f>IF('Leak List'!A286=0,"",'Leak List'!A286)</f>
        <v>284</v>
      </c>
      <c r="C285" s="201" t="str">
        <f>IF('Leak List'!B286=0,"",'Leak List'!B286)</f>
        <v/>
      </c>
      <c r="D285" s="201" t="str">
        <f>IF('Leak List'!C286=0,"",'Leak List'!C286)</f>
        <v/>
      </c>
      <c r="E285" s="200" t="str">
        <f>IF('Leak List'!E286=0,"",'Leak List'!E286)</f>
        <v/>
      </c>
      <c r="F285" s="200" t="str">
        <f>IF('Leak List'!F286=0,"",'Leak List'!F286)</f>
        <v/>
      </c>
      <c r="G285" s="202" t="str">
        <f>IF('Leak List'!D286=0,"",'Leak List'!D286)</f>
        <v/>
      </c>
      <c r="H285" s="204" t="str">
        <f>IF('Leak List'!H286=0,"",'Leak List'!H286)</f>
        <v xml:space="preserve"> </v>
      </c>
    </row>
    <row r="286" spans="2:8">
      <c r="B286" s="200">
        <f>IF('Leak List'!A287=0,"",'Leak List'!A287)</f>
        <v>285</v>
      </c>
      <c r="C286" s="201" t="str">
        <f>IF('Leak List'!B287=0,"",'Leak List'!B287)</f>
        <v/>
      </c>
      <c r="D286" s="201" t="str">
        <f>IF('Leak List'!C287=0,"",'Leak List'!C287)</f>
        <v/>
      </c>
      <c r="E286" s="200" t="str">
        <f>IF('Leak List'!E287=0,"",'Leak List'!E287)</f>
        <v/>
      </c>
      <c r="F286" s="200" t="str">
        <f>IF('Leak List'!F287=0,"",'Leak List'!F287)</f>
        <v/>
      </c>
      <c r="G286" s="202" t="str">
        <f>IF('Leak List'!D287=0,"",'Leak List'!D287)</f>
        <v/>
      </c>
      <c r="H286" s="204" t="str">
        <f>IF('Leak List'!H287=0,"",'Leak List'!H287)</f>
        <v xml:space="preserve"> </v>
      </c>
    </row>
    <row r="287" spans="2:8">
      <c r="B287" s="200">
        <f>IF('Leak List'!A288=0,"",'Leak List'!A288)</f>
        <v>286</v>
      </c>
      <c r="C287" s="201" t="str">
        <f>IF('Leak List'!B288=0,"",'Leak List'!B288)</f>
        <v/>
      </c>
      <c r="D287" s="201" t="str">
        <f>IF('Leak List'!C288=0,"",'Leak List'!C288)</f>
        <v/>
      </c>
      <c r="E287" s="200" t="str">
        <f>IF('Leak List'!E288=0,"",'Leak List'!E288)</f>
        <v/>
      </c>
      <c r="F287" s="200" t="str">
        <f>IF('Leak List'!F288=0,"",'Leak List'!F288)</f>
        <v/>
      </c>
      <c r="G287" s="202" t="str">
        <f>IF('Leak List'!D288=0,"",'Leak List'!D288)</f>
        <v/>
      </c>
      <c r="H287" s="204" t="str">
        <f>IF('Leak List'!H288=0,"",'Leak List'!H288)</f>
        <v xml:space="preserve"> </v>
      </c>
    </row>
    <row r="288" spans="2:8">
      <c r="B288" s="200">
        <f>IF('Leak List'!A289=0,"",'Leak List'!A289)</f>
        <v>287</v>
      </c>
      <c r="C288" s="201" t="str">
        <f>IF('Leak List'!B289=0,"",'Leak List'!B289)</f>
        <v/>
      </c>
      <c r="D288" s="201" t="str">
        <f>IF('Leak List'!C289=0,"",'Leak List'!C289)</f>
        <v/>
      </c>
      <c r="E288" s="200" t="str">
        <f>IF('Leak List'!E289=0,"",'Leak List'!E289)</f>
        <v/>
      </c>
      <c r="F288" s="200" t="str">
        <f>IF('Leak List'!F289=0,"",'Leak List'!F289)</f>
        <v/>
      </c>
      <c r="G288" s="202" t="str">
        <f>IF('Leak List'!D289=0,"",'Leak List'!D289)</f>
        <v/>
      </c>
      <c r="H288" s="204" t="str">
        <f>IF('Leak List'!H289=0,"",'Leak List'!H289)</f>
        <v xml:space="preserve"> </v>
      </c>
    </row>
    <row r="289" spans="2:8">
      <c r="B289" s="200">
        <f>IF('Leak List'!A290=0,"",'Leak List'!A290)</f>
        <v>288</v>
      </c>
      <c r="C289" s="201" t="str">
        <f>IF('Leak List'!B290=0,"",'Leak List'!B290)</f>
        <v/>
      </c>
      <c r="D289" s="201" t="str">
        <f>IF('Leak List'!C290=0,"",'Leak List'!C290)</f>
        <v/>
      </c>
      <c r="E289" s="200" t="str">
        <f>IF('Leak List'!E290=0,"",'Leak List'!E290)</f>
        <v/>
      </c>
      <c r="F289" s="200" t="str">
        <f>IF('Leak List'!F290=0,"",'Leak List'!F290)</f>
        <v/>
      </c>
      <c r="G289" s="202" t="str">
        <f>IF('Leak List'!D290=0,"",'Leak List'!D290)</f>
        <v/>
      </c>
      <c r="H289" s="204" t="str">
        <f>IF('Leak List'!H290=0,"",'Leak List'!H290)</f>
        <v xml:space="preserve"> </v>
      </c>
    </row>
    <row r="290" spans="2:8">
      <c r="B290" s="200">
        <f>IF('Leak List'!A291=0,"",'Leak List'!A291)</f>
        <v>289</v>
      </c>
      <c r="C290" s="201" t="str">
        <f>IF('Leak List'!B291=0,"",'Leak List'!B291)</f>
        <v/>
      </c>
      <c r="D290" s="201" t="str">
        <f>IF('Leak List'!C291=0,"",'Leak List'!C291)</f>
        <v/>
      </c>
      <c r="E290" s="200" t="str">
        <f>IF('Leak List'!E291=0,"",'Leak List'!E291)</f>
        <v/>
      </c>
      <c r="F290" s="200" t="str">
        <f>IF('Leak List'!F291=0,"",'Leak List'!F291)</f>
        <v/>
      </c>
      <c r="G290" s="202" t="str">
        <f>IF('Leak List'!D291=0,"",'Leak List'!D291)</f>
        <v/>
      </c>
      <c r="H290" s="204" t="str">
        <f>IF('Leak List'!H291=0,"",'Leak List'!H291)</f>
        <v xml:space="preserve"> </v>
      </c>
    </row>
    <row r="291" spans="2:8">
      <c r="B291" s="200">
        <f>IF('Leak List'!A292=0,"",'Leak List'!A292)</f>
        <v>290</v>
      </c>
      <c r="C291" s="201" t="str">
        <f>IF('Leak List'!B292=0,"",'Leak List'!B292)</f>
        <v/>
      </c>
      <c r="D291" s="201" t="str">
        <f>IF('Leak List'!C292=0,"",'Leak List'!C292)</f>
        <v/>
      </c>
      <c r="E291" s="200" t="str">
        <f>IF('Leak List'!E292=0,"",'Leak List'!E292)</f>
        <v/>
      </c>
      <c r="F291" s="200" t="str">
        <f>IF('Leak List'!F292=0,"",'Leak List'!F292)</f>
        <v/>
      </c>
      <c r="G291" s="202" t="str">
        <f>IF('Leak List'!D292=0,"",'Leak List'!D292)</f>
        <v/>
      </c>
      <c r="H291" s="204" t="str">
        <f>IF('Leak List'!H292=0,"",'Leak List'!H292)</f>
        <v xml:space="preserve"> </v>
      </c>
    </row>
    <row r="292" spans="2:8">
      <c r="B292" s="200">
        <f>IF('Leak List'!A293=0,"",'Leak List'!A293)</f>
        <v>291</v>
      </c>
      <c r="C292" s="201" t="str">
        <f>IF('Leak List'!B293=0,"",'Leak List'!B293)</f>
        <v/>
      </c>
      <c r="D292" s="201" t="str">
        <f>IF('Leak List'!C293=0,"",'Leak List'!C293)</f>
        <v/>
      </c>
      <c r="E292" s="200" t="str">
        <f>IF('Leak List'!E293=0,"",'Leak List'!E293)</f>
        <v/>
      </c>
      <c r="F292" s="200" t="str">
        <f>IF('Leak List'!F293=0,"",'Leak List'!F293)</f>
        <v/>
      </c>
      <c r="G292" s="202" t="str">
        <f>IF('Leak List'!D293=0,"",'Leak List'!D293)</f>
        <v/>
      </c>
      <c r="H292" s="204" t="str">
        <f>IF('Leak List'!H293=0,"",'Leak List'!H293)</f>
        <v xml:space="preserve"> </v>
      </c>
    </row>
    <row r="293" spans="2:8">
      <c r="B293" s="200">
        <f>IF('Leak List'!A294=0,"",'Leak List'!A294)</f>
        <v>292</v>
      </c>
      <c r="C293" s="201" t="str">
        <f>IF('Leak List'!B294=0,"",'Leak List'!B294)</f>
        <v/>
      </c>
      <c r="D293" s="201" t="str">
        <f>IF('Leak List'!C294=0,"",'Leak List'!C294)</f>
        <v/>
      </c>
      <c r="E293" s="200" t="str">
        <f>IF('Leak List'!E294=0,"",'Leak List'!E294)</f>
        <v/>
      </c>
      <c r="F293" s="200" t="str">
        <f>IF('Leak List'!F294=0,"",'Leak List'!F294)</f>
        <v/>
      </c>
      <c r="G293" s="202" t="str">
        <f>IF('Leak List'!D294=0,"",'Leak List'!D294)</f>
        <v/>
      </c>
      <c r="H293" s="204" t="str">
        <f>IF('Leak List'!H294=0,"",'Leak List'!H294)</f>
        <v xml:space="preserve"> </v>
      </c>
    </row>
    <row r="294" spans="2:8">
      <c r="B294" s="200">
        <f>IF('Leak List'!A295=0,"",'Leak List'!A295)</f>
        <v>293</v>
      </c>
      <c r="C294" s="201" t="str">
        <f>IF('Leak List'!B295=0,"",'Leak List'!B295)</f>
        <v/>
      </c>
      <c r="D294" s="201" t="str">
        <f>IF('Leak List'!C295=0,"",'Leak List'!C295)</f>
        <v/>
      </c>
      <c r="E294" s="200" t="str">
        <f>IF('Leak List'!E295=0,"",'Leak List'!E295)</f>
        <v/>
      </c>
      <c r="F294" s="200" t="str">
        <f>IF('Leak List'!F295=0,"",'Leak List'!F295)</f>
        <v/>
      </c>
      <c r="G294" s="202" t="str">
        <f>IF('Leak List'!D295=0,"",'Leak List'!D295)</f>
        <v/>
      </c>
      <c r="H294" s="204" t="str">
        <f>IF('Leak List'!H295=0,"",'Leak List'!H295)</f>
        <v xml:space="preserve"> </v>
      </c>
    </row>
    <row r="295" spans="2:8">
      <c r="B295" s="200">
        <f>IF('Leak List'!A296=0,"",'Leak List'!A296)</f>
        <v>294</v>
      </c>
      <c r="C295" s="201" t="str">
        <f>IF('Leak List'!B296=0,"",'Leak List'!B296)</f>
        <v/>
      </c>
      <c r="D295" s="201" t="str">
        <f>IF('Leak List'!C296=0,"",'Leak List'!C296)</f>
        <v/>
      </c>
      <c r="E295" s="200" t="str">
        <f>IF('Leak List'!E296=0,"",'Leak List'!E296)</f>
        <v/>
      </c>
      <c r="F295" s="200" t="str">
        <f>IF('Leak List'!F296=0,"",'Leak List'!F296)</f>
        <v/>
      </c>
      <c r="G295" s="202" t="str">
        <f>IF('Leak List'!D296=0,"",'Leak List'!D296)</f>
        <v/>
      </c>
      <c r="H295" s="204" t="str">
        <f>IF('Leak List'!H296=0,"",'Leak List'!H296)</f>
        <v xml:space="preserve"> </v>
      </c>
    </row>
    <row r="296" spans="2:8">
      <c r="B296" s="200">
        <f>IF('Leak List'!A297=0,"",'Leak List'!A297)</f>
        <v>295</v>
      </c>
      <c r="C296" s="201" t="str">
        <f>IF('Leak List'!B297=0,"",'Leak List'!B297)</f>
        <v/>
      </c>
      <c r="D296" s="201" t="str">
        <f>IF('Leak List'!C297=0,"",'Leak List'!C297)</f>
        <v/>
      </c>
      <c r="E296" s="200" t="str">
        <f>IF('Leak List'!E297=0,"",'Leak List'!E297)</f>
        <v/>
      </c>
      <c r="F296" s="200" t="str">
        <f>IF('Leak List'!F297=0,"",'Leak List'!F297)</f>
        <v/>
      </c>
      <c r="G296" s="202" t="str">
        <f>IF('Leak List'!D297=0,"",'Leak List'!D297)</f>
        <v/>
      </c>
      <c r="H296" s="204" t="str">
        <f>IF('Leak List'!H297=0,"",'Leak List'!H297)</f>
        <v xml:space="preserve"> </v>
      </c>
    </row>
    <row r="297" spans="2:8">
      <c r="B297" s="200">
        <f>IF('Leak List'!A298=0,"",'Leak List'!A298)</f>
        <v>296</v>
      </c>
      <c r="C297" s="201" t="str">
        <f>IF('Leak List'!B298=0,"",'Leak List'!B298)</f>
        <v/>
      </c>
      <c r="D297" s="201" t="str">
        <f>IF('Leak List'!C298=0,"",'Leak List'!C298)</f>
        <v/>
      </c>
      <c r="E297" s="200" t="str">
        <f>IF('Leak List'!E298=0,"",'Leak List'!E298)</f>
        <v/>
      </c>
      <c r="F297" s="200" t="str">
        <f>IF('Leak List'!F298=0,"",'Leak List'!F298)</f>
        <v/>
      </c>
      <c r="G297" s="202" t="str">
        <f>IF('Leak List'!D298=0,"",'Leak List'!D298)</f>
        <v/>
      </c>
      <c r="H297" s="204" t="str">
        <f>IF('Leak List'!H298=0,"",'Leak List'!H298)</f>
        <v xml:space="preserve"> </v>
      </c>
    </row>
    <row r="298" spans="2:8">
      <c r="B298" s="200">
        <f>IF('Leak List'!A299=0,"",'Leak List'!A299)</f>
        <v>297</v>
      </c>
      <c r="C298" s="201" t="str">
        <f>IF('Leak List'!B299=0,"",'Leak List'!B299)</f>
        <v/>
      </c>
      <c r="D298" s="201" t="str">
        <f>IF('Leak List'!C299=0,"",'Leak List'!C299)</f>
        <v/>
      </c>
      <c r="E298" s="200" t="str">
        <f>IF('Leak List'!E299=0,"",'Leak List'!E299)</f>
        <v/>
      </c>
      <c r="F298" s="200" t="str">
        <f>IF('Leak List'!F299=0,"",'Leak List'!F299)</f>
        <v/>
      </c>
      <c r="G298" s="202" t="str">
        <f>IF('Leak List'!D299=0,"",'Leak List'!D299)</f>
        <v/>
      </c>
      <c r="H298" s="204" t="str">
        <f>IF('Leak List'!H299=0,"",'Leak List'!H299)</f>
        <v xml:space="preserve"> </v>
      </c>
    </row>
    <row r="299" spans="2:8">
      <c r="B299" s="200">
        <f>IF('Leak List'!A300=0,"",'Leak List'!A300)</f>
        <v>298</v>
      </c>
      <c r="C299" s="201" t="str">
        <f>IF('Leak List'!B300=0,"",'Leak List'!B300)</f>
        <v/>
      </c>
      <c r="D299" s="201" t="str">
        <f>IF('Leak List'!C300=0,"",'Leak List'!C300)</f>
        <v/>
      </c>
      <c r="E299" s="200" t="str">
        <f>IF('Leak List'!E300=0,"",'Leak List'!E300)</f>
        <v/>
      </c>
      <c r="F299" s="200" t="str">
        <f>IF('Leak List'!F300=0,"",'Leak List'!F300)</f>
        <v/>
      </c>
      <c r="G299" s="202" t="str">
        <f>IF('Leak List'!D300=0,"",'Leak List'!D300)</f>
        <v/>
      </c>
      <c r="H299" s="204" t="str">
        <f>IF('Leak List'!H300=0,"",'Leak List'!H300)</f>
        <v xml:space="preserve"> </v>
      </c>
    </row>
    <row r="300" spans="2:8">
      <c r="B300" s="200">
        <f>IF('Leak List'!A301=0,"",'Leak List'!A301)</f>
        <v>299</v>
      </c>
      <c r="C300" s="201" t="str">
        <f>IF('Leak List'!B301=0,"",'Leak List'!B301)</f>
        <v/>
      </c>
      <c r="D300" s="201" t="str">
        <f>IF('Leak List'!C301=0,"",'Leak List'!C301)</f>
        <v/>
      </c>
      <c r="E300" s="200" t="str">
        <f>IF('Leak List'!E301=0,"",'Leak List'!E301)</f>
        <v/>
      </c>
      <c r="F300" s="200" t="str">
        <f>IF('Leak List'!F301=0,"",'Leak List'!F301)</f>
        <v/>
      </c>
      <c r="G300" s="202" t="str">
        <f>IF('Leak List'!D301=0,"",'Leak List'!D301)</f>
        <v/>
      </c>
      <c r="H300" s="204" t="str">
        <f>IF('Leak List'!H301=0,"",'Leak List'!H301)</f>
        <v xml:space="preserve"> </v>
      </c>
    </row>
    <row r="301" spans="2:8">
      <c r="B301" s="200">
        <f>IF('Leak List'!A302=0,"",'Leak List'!A302)</f>
        <v>300</v>
      </c>
      <c r="C301" s="201" t="str">
        <f>IF('Leak List'!B302=0,"",'Leak List'!B302)</f>
        <v/>
      </c>
      <c r="D301" s="201" t="str">
        <f>IF('Leak List'!C302=0,"",'Leak List'!C302)</f>
        <v/>
      </c>
      <c r="E301" s="200" t="str">
        <f>IF('Leak List'!E302=0,"",'Leak List'!E302)</f>
        <v/>
      </c>
      <c r="F301" s="200" t="str">
        <f>IF('Leak List'!F302=0,"",'Leak List'!F302)</f>
        <v/>
      </c>
      <c r="G301" s="202" t="str">
        <f>IF('Leak List'!D302=0,"",'Leak List'!D302)</f>
        <v/>
      </c>
      <c r="H301" s="204" t="str">
        <f>IF('Leak List'!H302=0,"",'Leak List'!H302)</f>
        <v xml:space="preserve"> </v>
      </c>
    </row>
    <row r="302" spans="2:8">
      <c r="B302" s="205"/>
      <c r="C302" s="205"/>
      <c r="D302" s="205"/>
      <c r="E302" s="205"/>
      <c r="F302" s="205"/>
      <c r="G302" s="205"/>
      <c r="H302" s="206"/>
    </row>
    <row r="303" spans="2:8">
      <c r="B303" s="205"/>
      <c r="C303" s="205"/>
      <c r="D303" s="205"/>
      <c r="E303" s="205"/>
      <c r="F303" s="205"/>
      <c r="G303" s="205"/>
      <c r="H303" s="206"/>
    </row>
    <row r="304" spans="2:8">
      <c r="B304" s="205"/>
      <c r="C304" s="205"/>
      <c r="D304" s="205"/>
      <c r="E304" s="205"/>
      <c r="F304" s="205"/>
      <c r="G304" s="205"/>
      <c r="H304" s="206"/>
    </row>
    <row r="305" s="199" customFormat="1" ht="12.75"/>
    <row r="306" s="199" customFormat="1" ht="12.75"/>
    <row r="307" s="199" customFormat="1" ht="12.75"/>
    <row r="308" s="199" customFormat="1" ht="12.75"/>
    <row r="309" s="199" customFormat="1" ht="12.75"/>
    <row r="310" s="199" customFormat="1" ht="12.75"/>
    <row r="311" s="199" customFormat="1" ht="12.75"/>
    <row r="312" s="199" customFormat="1" ht="12.75"/>
    <row r="313" s="199" customFormat="1" ht="12.75"/>
    <row r="314" s="199" customFormat="1" ht="12.75"/>
    <row r="315" s="199" customFormat="1" ht="12.75"/>
    <row r="316" s="199" customFormat="1" ht="12.75"/>
    <row r="317" s="199" customFormat="1" ht="12.75"/>
    <row r="318" s="199" customFormat="1" ht="12.75"/>
    <row r="319" s="199" customFormat="1" ht="12.75"/>
    <row r="320" s="199" customFormat="1" ht="12.75"/>
    <row r="321" s="199" customFormat="1" ht="12.75"/>
    <row r="322" s="199" customFormat="1" ht="12.75"/>
    <row r="323" s="199" customFormat="1" ht="12.75"/>
    <row r="324" s="199" customFormat="1" ht="12.75"/>
    <row r="325" s="199" customFormat="1" ht="12.75"/>
    <row r="326" s="199" customFormat="1" ht="12.75"/>
    <row r="327" s="199" customFormat="1" ht="12.75"/>
    <row r="328" s="199" customFormat="1" ht="12.75"/>
    <row r="329" s="199" customFormat="1" ht="12.75"/>
    <row r="330" s="199" customFormat="1" ht="12.75"/>
    <row r="331" s="199" customFormat="1" ht="12.75"/>
    <row r="332" s="199" customFormat="1" ht="12.75"/>
    <row r="333" s="199" customFormat="1" ht="12.75"/>
    <row r="334" s="199" customFormat="1" ht="12.75"/>
    <row r="335" s="199" customFormat="1" ht="12.75"/>
    <row r="336" s="199" customFormat="1" ht="12.75"/>
    <row r="337" s="199" customFormat="1" ht="12.75"/>
    <row r="338" s="199" customFormat="1" ht="12.75"/>
    <row r="339" s="199" customFormat="1" ht="12.75"/>
    <row r="340" s="199" customFormat="1" ht="12.75"/>
    <row r="341" s="199" customFormat="1" ht="12.75"/>
    <row r="342" s="199" customFormat="1" ht="12.75"/>
    <row r="343" s="199" customFormat="1" ht="12.75"/>
    <row r="344" s="199" customFormat="1" ht="12.75"/>
    <row r="345" s="199" customFormat="1" ht="12.75"/>
    <row r="346" s="199" customFormat="1" ht="12.75"/>
    <row r="347" s="199" customFormat="1" ht="12.75"/>
  </sheetData>
  <sheetProtection algorithmName="SHA-512" hashValue="gcigr/16m9Ky4SP7l8YXFV+DU/9NrTeAq+gWGAlDugkQrxto0Ov6z0OCdTyfwY7ohBgrg0eJiwL1/0dxCkA5ng==" saltValue="81hK+3QXYBjYxuRn5A/hqQ==" spinCount="100000" sheet="1" objects="1" scenarios="1"/>
  <pageMargins left="0.7" right="0.7" top="0.75" bottom="0.75" header="0.3" footer="0.3"/>
  <pageSetup scale="74" orientation="portrait" errors="blank" verticalDpi="1200" r:id="rId1"/>
  <headerFooter>
    <oddHeader>&amp;LCompressed Air Leak List&amp;RIPL Compressed Air Leak Repair Calculator</oddHeader>
    <oddFooter>&amp;C&amp;P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5"/>
  <dimension ref="A1:EB53"/>
  <sheetViews>
    <sheetView zoomScale="90" zoomScaleNormal="90" workbookViewId="0">
      <selection activeCell="L2" sqref="L2"/>
    </sheetView>
  </sheetViews>
  <sheetFormatPr defaultColWidth="0" defaultRowHeight="0" customHeight="1" zeroHeight="1"/>
  <cols>
    <col min="1" max="2" width="3" style="208" customWidth="1"/>
    <col min="3" max="9" width="14.140625" style="208" customWidth="1"/>
    <col min="10" max="10" width="16.42578125" style="208" customWidth="1"/>
    <col min="11" max="11" width="14.140625" style="208" customWidth="1"/>
    <col min="12" max="12" width="3" style="208" customWidth="1"/>
    <col min="13" max="14" width="0" style="208" hidden="1" customWidth="1"/>
    <col min="15" max="15" width="5.7109375" style="208" hidden="1" customWidth="1"/>
    <col min="16" max="132" width="0" style="208" hidden="1" customWidth="1"/>
    <col min="133" max="16384" width="14.140625" style="208" hidden="1"/>
  </cols>
  <sheetData>
    <row r="1" spans="2:11" ht="15"/>
    <row r="2" spans="2:11" ht="45">
      <c r="B2" s="216" t="s">
        <v>22</v>
      </c>
      <c r="C2" s="217" t="s">
        <v>89</v>
      </c>
      <c r="D2" s="217" t="s">
        <v>130</v>
      </c>
      <c r="E2" s="218" t="s">
        <v>2</v>
      </c>
      <c r="F2" s="218" t="s">
        <v>3</v>
      </c>
      <c r="G2" s="218" t="s">
        <v>165</v>
      </c>
      <c r="H2" s="219" t="s">
        <v>185</v>
      </c>
      <c r="I2" s="218" t="s">
        <v>131</v>
      </c>
      <c r="J2" s="220" t="s">
        <v>106</v>
      </c>
      <c r="K2" s="221" t="s">
        <v>107</v>
      </c>
    </row>
    <row r="3" spans="2:11" ht="15">
      <c r="B3" s="209">
        <v>1</v>
      </c>
      <c r="C3" s="222"/>
      <c r="D3" s="223"/>
      <c r="E3" s="210" t="str">
        <f>IFERROR(INDEX('Equipment Inventory'!$D$22:$D$27,MATCH('No Loss Condensate Drains'!C3,'Equipment Inventory'!$B$22:$B$27,0),1),"")</f>
        <v/>
      </c>
      <c r="F3" s="211" t="str">
        <f>IF(E3="","",IF(INDEX('Equipment Inventory'!$E$4:$E$9,MATCH(E3,'Equipment Inventory'!$B$4:$B$9,0),1)="",6136,INDEX('Equipment Inventory'!$E$4:$E$9,MATCH(E3,'Equipment Inventory'!$B$4:$B$9,0),1)))</f>
        <v/>
      </c>
      <c r="G3" s="212" t="str">
        <f>IFERROR(INDEX('References '!$AQ$3:$AQ$15,MATCH(INDEX('Equipment Inventory'!$L$4:$L$9,MATCH(E3,'Equipment Inventory'!$B$4:$B$9),1),'References '!$AP$3:$AP$15,0),1),"")</f>
        <v/>
      </c>
      <c r="H3" s="213" t="str">
        <f>IF(C3="","",3)</f>
        <v/>
      </c>
      <c r="I3" s="214" t="str">
        <f>IF(C3="","",Peak_Coincidence_Factor)</f>
        <v/>
      </c>
      <c r="J3" s="215" t="str">
        <f>IFERROR(D3*H3*G3*I3,"")</f>
        <v/>
      </c>
      <c r="K3" s="211" t="str">
        <f>IFERROR(D3*H3*G3*F3,"")</f>
        <v/>
      </c>
    </row>
    <row r="4" spans="2:11" ht="15">
      <c r="B4" s="209">
        <v>2</v>
      </c>
      <c r="C4" s="222"/>
      <c r="D4" s="223"/>
      <c r="E4" s="210" t="str">
        <f>IFERROR(INDEX('Equipment Inventory'!$D$22:$D$27,MATCH('No Loss Condensate Drains'!C4,'Equipment Inventory'!$B$22:$B$27,0),1),"")</f>
        <v/>
      </c>
      <c r="F4" s="211" t="str">
        <f>IF(E4="","",IF(INDEX('Equipment Inventory'!$E$4:$E$9,MATCH(E4,'Equipment Inventory'!$B$4:$B$9,0),1)="",6136,INDEX('Equipment Inventory'!$E$4:$E$9,MATCH(E4,'Equipment Inventory'!$B$4:$B$9,0),1)))</f>
        <v/>
      </c>
      <c r="G4" s="212" t="str">
        <f>IFERROR(INDEX('References '!$AQ$3:$AQ$15,MATCH(INDEX('Equipment Inventory'!$L$4:$L$9,MATCH(E4,'Equipment Inventory'!$B$4:$B$9),1),'References '!$AP$3:$AP$15,0),1),"")</f>
        <v/>
      </c>
      <c r="H4" s="213" t="str">
        <f t="shared" ref="H4:H16" si="0">IF(C4="","",3)</f>
        <v/>
      </c>
      <c r="I4" s="214" t="str">
        <f t="shared" ref="I4:I16" si="1">IF(C4="","",Peak_Coincidence_Factor)</f>
        <v/>
      </c>
      <c r="J4" s="215" t="str">
        <f t="shared" ref="J4:J16" si="2">IFERROR(D4*H4*G4*I4,"")</f>
        <v/>
      </c>
      <c r="K4" s="211" t="str">
        <f t="shared" ref="K4:K16" si="3">IFERROR(D4*H4*G4*F4,"")</f>
        <v/>
      </c>
    </row>
    <row r="5" spans="2:11" ht="15">
      <c r="B5" s="209">
        <v>3</v>
      </c>
      <c r="C5" s="222"/>
      <c r="D5" s="223"/>
      <c r="E5" s="210" t="str">
        <f>IFERROR(INDEX('Equipment Inventory'!$D$22:$D$27,MATCH('No Loss Condensate Drains'!C5,'Equipment Inventory'!$B$22:$B$27,0),1),"")</f>
        <v/>
      </c>
      <c r="F5" s="211" t="str">
        <f>IF(E5="","",IF(INDEX('Equipment Inventory'!$E$4:$E$9,MATCH(E5,'Equipment Inventory'!$B$4:$B$9,0),1)="",6136,INDEX('Equipment Inventory'!$E$4:$E$9,MATCH(E5,'Equipment Inventory'!$B$4:$B$9,0),1)))</f>
        <v/>
      </c>
      <c r="G5" s="212" t="str">
        <f>IFERROR(INDEX('References '!$AQ$3:$AQ$15,MATCH(INDEX('Equipment Inventory'!$L$4:$L$9,MATCH(E5,'Equipment Inventory'!$B$4:$B$9),1),'References '!$AP$3:$AP$15,0),1),"")</f>
        <v/>
      </c>
      <c r="H5" s="213" t="str">
        <f t="shared" si="0"/>
        <v/>
      </c>
      <c r="I5" s="214" t="str">
        <f t="shared" si="1"/>
        <v/>
      </c>
      <c r="J5" s="215" t="str">
        <f t="shared" si="2"/>
        <v/>
      </c>
      <c r="K5" s="211" t="str">
        <f t="shared" si="3"/>
        <v/>
      </c>
    </row>
    <row r="6" spans="2:11" ht="15">
      <c r="B6" s="209">
        <v>4</v>
      </c>
      <c r="C6" s="222"/>
      <c r="D6" s="223"/>
      <c r="E6" s="210" t="str">
        <f>IFERROR(INDEX('Equipment Inventory'!$D$22:$D$27,MATCH('No Loss Condensate Drains'!C6,'Equipment Inventory'!$B$22:$B$27,0),1),"")</f>
        <v/>
      </c>
      <c r="F6" s="211" t="str">
        <f>IF(E6="","",IF(INDEX('Equipment Inventory'!$E$4:$E$9,MATCH(E6,'Equipment Inventory'!$B$4:$B$9,0),1)="",6136,INDEX('Equipment Inventory'!$E$4:$E$9,MATCH(E6,'Equipment Inventory'!$B$4:$B$9,0),1)))</f>
        <v/>
      </c>
      <c r="G6" s="212" t="str">
        <f>IFERROR(INDEX('References '!$AQ$3:$AQ$15,MATCH(INDEX('Equipment Inventory'!$L$4:$L$9,MATCH(E6,'Equipment Inventory'!$B$4:$B$9),1),'References '!$AP$3:$AP$15,0),1),"")</f>
        <v/>
      </c>
      <c r="H6" s="213" t="str">
        <f t="shared" si="0"/>
        <v/>
      </c>
      <c r="I6" s="214" t="str">
        <f t="shared" si="1"/>
        <v/>
      </c>
      <c r="J6" s="215" t="str">
        <f t="shared" si="2"/>
        <v/>
      </c>
      <c r="K6" s="211" t="str">
        <f t="shared" si="3"/>
        <v/>
      </c>
    </row>
    <row r="7" spans="2:11" ht="15">
      <c r="B7" s="209">
        <v>5</v>
      </c>
      <c r="C7" s="222"/>
      <c r="D7" s="223"/>
      <c r="E7" s="210" t="str">
        <f>IFERROR(INDEX('Equipment Inventory'!$D$22:$D$27,MATCH('No Loss Condensate Drains'!C7,'Equipment Inventory'!$B$22:$B$27,0),1),"")</f>
        <v/>
      </c>
      <c r="F7" s="211" t="str">
        <f>IF(E7="","",IF(INDEX('Equipment Inventory'!$E$4:$E$9,MATCH(E7,'Equipment Inventory'!$B$4:$B$9,0),1)="",6136,INDEX('Equipment Inventory'!$E$4:$E$9,MATCH(E7,'Equipment Inventory'!$B$4:$B$9,0),1)))</f>
        <v/>
      </c>
      <c r="G7" s="212" t="str">
        <f>IFERROR(INDEX('References '!$AQ$3:$AQ$15,MATCH(INDEX('Equipment Inventory'!$L$4:$L$9,MATCH(E7,'Equipment Inventory'!$B$4:$B$9),1),'References '!$AP$3:$AP$15,0),1),"")</f>
        <v/>
      </c>
      <c r="H7" s="213" t="str">
        <f t="shared" si="0"/>
        <v/>
      </c>
      <c r="I7" s="214" t="str">
        <f t="shared" si="1"/>
        <v/>
      </c>
      <c r="J7" s="215" t="str">
        <f t="shared" si="2"/>
        <v/>
      </c>
      <c r="K7" s="211" t="str">
        <f t="shared" si="3"/>
        <v/>
      </c>
    </row>
    <row r="8" spans="2:11" ht="15">
      <c r="B8" s="209">
        <v>6</v>
      </c>
      <c r="C8" s="222"/>
      <c r="D8" s="223"/>
      <c r="E8" s="210" t="str">
        <f>IFERROR(INDEX('Equipment Inventory'!$D$22:$D$27,MATCH('No Loss Condensate Drains'!C8,'Equipment Inventory'!$B$22:$B$27,0),1),"")</f>
        <v/>
      </c>
      <c r="F8" s="211" t="str">
        <f>IF(E8="","",IF(INDEX('Equipment Inventory'!$E$4:$E$9,MATCH(E8,'Equipment Inventory'!$B$4:$B$9,0),1)="",6136,INDEX('Equipment Inventory'!$E$4:$E$9,MATCH(E8,'Equipment Inventory'!$B$4:$B$9,0),1)))</f>
        <v/>
      </c>
      <c r="G8" s="212" t="str">
        <f>IFERROR(INDEX('References '!$AQ$3:$AQ$15,MATCH(INDEX('Equipment Inventory'!$L$4:$L$9,MATCH(E8,'Equipment Inventory'!$B$4:$B$9),1),'References '!$AP$3:$AP$15,0),1),"")</f>
        <v/>
      </c>
      <c r="H8" s="213" t="str">
        <f t="shared" si="0"/>
        <v/>
      </c>
      <c r="I8" s="214" t="str">
        <f t="shared" si="1"/>
        <v/>
      </c>
      <c r="J8" s="215" t="str">
        <f t="shared" si="2"/>
        <v/>
      </c>
      <c r="K8" s="211" t="str">
        <f t="shared" si="3"/>
        <v/>
      </c>
    </row>
    <row r="9" spans="2:11" ht="15">
      <c r="B9" s="209">
        <v>7</v>
      </c>
      <c r="C9" s="222"/>
      <c r="D9" s="223"/>
      <c r="E9" s="210" t="str">
        <f>IFERROR(INDEX('Equipment Inventory'!$D$22:$D$27,MATCH('No Loss Condensate Drains'!C9,'Equipment Inventory'!$B$22:$B$27,0),1),"")</f>
        <v/>
      </c>
      <c r="F9" s="211" t="str">
        <f>IF(E9="","",IF(INDEX('Equipment Inventory'!$E$4:$E$9,MATCH(E9,'Equipment Inventory'!$B$4:$B$9,0),1)="",6136,INDEX('Equipment Inventory'!$E$4:$E$9,MATCH(E9,'Equipment Inventory'!$B$4:$B$9,0),1)))</f>
        <v/>
      </c>
      <c r="G9" s="212" t="str">
        <f>IFERROR(INDEX('References '!$AQ$3:$AQ$15,MATCH(INDEX('Equipment Inventory'!$L$4:$L$9,MATCH(E9,'Equipment Inventory'!$B$4:$B$9),1),'References '!$AP$3:$AP$15,0),1),"")</f>
        <v/>
      </c>
      <c r="H9" s="213" t="str">
        <f t="shared" si="0"/>
        <v/>
      </c>
      <c r="I9" s="214" t="str">
        <f t="shared" si="1"/>
        <v/>
      </c>
      <c r="J9" s="215" t="str">
        <f t="shared" si="2"/>
        <v/>
      </c>
      <c r="K9" s="211" t="str">
        <f t="shared" si="3"/>
        <v/>
      </c>
    </row>
    <row r="10" spans="2:11" ht="15">
      <c r="B10" s="209">
        <v>8</v>
      </c>
      <c r="C10" s="222"/>
      <c r="D10" s="223"/>
      <c r="E10" s="210" t="str">
        <f>IFERROR(INDEX('Equipment Inventory'!$D$22:$D$27,MATCH('No Loss Condensate Drains'!C10,'Equipment Inventory'!$B$22:$B$27,0),1),"")</f>
        <v/>
      </c>
      <c r="F10" s="211" t="str">
        <f>IF(E10="","",IF(INDEX('Equipment Inventory'!$E$4:$E$9,MATCH(E10,'Equipment Inventory'!$B$4:$B$9,0),1)="",6136,INDEX('Equipment Inventory'!$E$4:$E$9,MATCH(E10,'Equipment Inventory'!$B$4:$B$9,0),1)))</f>
        <v/>
      </c>
      <c r="G10" s="212" t="str">
        <f>IFERROR(INDEX('References '!$AQ$3:$AQ$15,MATCH(INDEX('Equipment Inventory'!$L$4:$L$9,MATCH(E10,'Equipment Inventory'!$B$4:$B$9),1),'References '!$AP$3:$AP$15,0),1),"")</f>
        <v/>
      </c>
      <c r="H10" s="213" t="str">
        <f t="shared" si="0"/>
        <v/>
      </c>
      <c r="I10" s="214" t="str">
        <f t="shared" si="1"/>
        <v/>
      </c>
      <c r="J10" s="215" t="str">
        <f t="shared" si="2"/>
        <v/>
      </c>
      <c r="K10" s="211" t="str">
        <f t="shared" si="3"/>
        <v/>
      </c>
    </row>
    <row r="11" spans="2:11" ht="15">
      <c r="B11" s="209">
        <v>9</v>
      </c>
      <c r="C11" s="222"/>
      <c r="D11" s="223"/>
      <c r="E11" s="210" t="str">
        <f>IFERROR(INDEX('Equipment Inventory'!$D$22:$D$27,MATCH('No Loss Condensate Drains'!C11,'Equipment Inventory'!$B$22:$B$27,0),1),"")</f>
        <v/>
      </c>
      <c r="F11" s="211" t="str">
        <f>IF(E11="","",IF(INDEX('Equipment Inventory'!$E$4:$E$9,MATCH(E11,'Equipment Inventory'!$B$4:$B$9,0),1)="",6136,INDEX('Equipment Inventory'!$E$4:$E$9,MATCH(E11,'Equipment Inventory'!$B$4:$B$9,0),1)))</f>
        <v/>
      </c>
      <c r="G11" s="212" t="str">
        <f>IFERROR(INDEX('References '!$AQ$3:$AQ$15,MATCH(INDEX('Equipment Inventory'!$L$4:$L$9,MATCH(E11,'Equipment Inventory'!$B$4:$B$9),1),'References '!$AP$3:$AP$15,0),1),"")</f>
        <v/>
      </c>
      <c r="H11" s="213" t="str">
        <f t="shared" si="0"/>
        <v/>
      </c>
      <c r="I11" s="214" t="str">
        <f t="shared" si="1"/>
        <v/>
      </c>
      <c r="J11" s="215" t="str">
        <f t="shared" si="2"/>
        <v/>
      </c>
      <c r="K11" s="211" t="str">
        <f t="shared" si="3"/>
        <v/>
      </c>
    </row>
    <row r="12" spans="2:11" ht="15">
      <c r="B12" s="209">
        <v>10</v>
      </c>
      <c r="C12" s="222"/>
      <c r="D12" s="223"/>
      <c r="E12" s="210" t="str">
        <f>IFERROR(INDEX('Equipment Inventory'!$D$22:$D$27,MATCH('No Loss Condensate Drains'!C12,'Equipment Inventory'!$B$22:$B$27,0),1),"")</f>
        <v/>
      </c>
      <c r="F12" s="211" t="str">
        <f>IF(E12="","",IF(INDEX('Equipment Inventory'!$E$4:$E$9,MATCH(E12,'Equipment Inventory'!$B$4:$B$9,0),1)="",6136,INDEX('Equipment Inventory'!$E$4:$E$9,MATCH(E12,'Equipment Inventory'!$B$4:$B$9,0),1)))</f>
        <v/>
      </c>
      <c r="G12" s="212" t="str">
        <f>IFERROR(INDEX('References '!$AQ$3:$AQ$15,MATCH(INDEX('Equipment Inventory'!$L$4:$L$9,MATCH(E12,'Equipment Inventory'!$B$4:$B$9),1),'References '!$AP$3:$AP$15,0),1),"")</f>
        <v/>
      </c>
      <c r="H12" s="213" t="str">
        <f t="shared" si="0"/>
        <v/>
      </c>
      <c r="I12" s="214" t="str">
        <f t="shared" si="1"/>
        <v/>
      </c>
      <c r="J12" s="215" t="str">
        <f t="shared" si="2"/>
        <v/>
      </c>
      <c r="K12" s="211" t="str">
        <f t="shared" si="3"/>
        <v/>
      </c>
    </row>
    <row r="13" spans="2:11" ht="15">
      <c r="B13" s="209">
        <v>11</v>
      </c>
      <c r="C13" s="222"/>
      <c r="D13" s="223"/>
      <c r="E13" s="210" t="str">
        <f>IFERROR(INDEX('Equipment Inventory'!$D$22:$D$27,MATCH('No Loss Condensate Drains'!C13,'Equipment Inventory'!$B$22:$B$27,0),1),"")</f>
        <v/>
      </c>
      <c r="F13" s="211" t="str">
        <f>IF(E13="","",IF(INDEX('Equipment Inventory'!$E$4:$E$9,MATCH(E13,'Equipment Inventory'!$B$4:$B$9,0),1)="",6136,INDEX('Equipment Inventory'!$E$4:$E$9,MATCH(E13,'Equipment Inventory'!$B$4:$B$9,0),1)))</f>
        <v/>
      </c>
      <c r="G13" s="212" t="str">
        <f>IFERROR(INDEX('References '!$AQ$3:$AQ$15,MATCH(INDEX('Equipment Inventory'!$L$4:$L$9,MATCH(E13,'Equipment Inventory'!$B$4:$B$9),1),'References '!$AP$3:$AP$15,0),1),"")</f>
        <v/>
      </c>
      <c r="H13" s="213" t="str">
        <f t="shared" si="0"/>
        <v/>
      </c>
      <c r="I13" s="214" t="str">
        <f t="shared" si="1"/>
        <v/>
      </c>
      <c r="J13" s="215" t="str">
        <f t="shared" si="2"/>
        <v/>
      </c>
      <c r="K13" s="211" t="str">
        <f t="shared" si="3"/>
        <v/>
      </c>
    </row>
    <row r="14" spans="2:11" ht="15">
      <c r="B14" s="209">
        <v>12</v>
      </c>
      <c r="C14" s="222"/>
      <c r="D14" s="223"/>
      <c r="E14" s="210" t="str">
        <f>IFERROR(INDEX('Equipment Inventory'!$D$22:$D$27,MATCH('No Loss Condensate Drains'!C14,'Equipment Inventory'!$B$22:$B$27,0),1),"")</f>
        <v/>
      </c>
      <c r="F14" s="211" t="str">
        <f>IF(E14="","",IF(INDEX('Equipment Inventory'!$E$4:$E$9,MATCH(E14,'Equipment Inventory'!$B$4:$B$9,0),1)="",6136,INDEX('Equipment Inventory'!$E$4:$E$9,MATCH(E14,'Equipment Inventory'!$B$4:$B$9,0),1)))</f>
        <v/>
      </c>
      <c r="G14" s="212" t="str">
        <f>IFERROR(INDEX('References '!$AQ$3:$AQ$15,MATCH(INDEX('Equipment Inventory'!$L$4:$L$9,MATCH(E14,'Equipment Inventory'!$B$4:$B$9),1),'References '!$AP$3:$AP$15,0),1),"")</f>
        <v/>
      </c>
      <c r="H14" s="213" t="str">
        <f t="shared" si="0"/>
        <v/>
      </c>
      <c r="I14" s="214" t="str">
        <f t="shared" si="1"/>
        <v/>
      </c>
      <c r="J14" s="215" t="str">
        <f t="shared" si="2"/>
        <v/>
      </c>
      <c r="K14" s="211" t="str">
        <f t="shared" si="3"/>
        <v/>
      </c>
    </row>
    <row r="15" spans="2:11" ht="15">
      <c r="B15" s="209">
        <v>13</v>
      </c>
      <c r="C15" s="222"/>
      <c r="D15" s="223"/>
      <c r="E15" s="210" t="str">
        <f>IFERROR(INDEX('Equipment Inventory'!$D$22:$D$27,MATCH('No Loss Condensate Drains'!C15,'Equipment Inventory'!$B$22:$B$27,0),1),"")</f>
        <v/>
      </c>
      <c r="F15" s="211" t="str">
        <f>IF(E15="","",IF(INDEX('Equipment Inventory'!$E$4:$E$9,MATCH(E15,'Equipment Inventory'!$B$4:$B$9,0),1)="",6136,INDEX('Equipment Inventory'!$E$4:$E$9,MATCH(E15,'Equipment Inventory'!$B$4:$B$9,0),1)))</f>
        <v/>
      </c>
      <c r="G15" s="212" t="str">
        <f>IFERROR(INDEX('References '!$AQ$3:$AQ$15,MATCH(INDEX('Equipment Inventory'!$L$4:$L$9,MATCH(E15,'Equipment Inventory'!$B$4:$B$9),1),'References '!$AP$3:$AP$15,0),1),"")</f>
        <v/>
      </c>
      <c r="H15" s="213" t="str">
        <f t="shared" si="0"/>
        <v/>
      </c>
      <c r="I15" s="214" t="str">
        <f t="shared" si="1"/>
        <v/>
      </c>
      <c r="J15" s="215" t="str">
        <f t="shared" si="2"/>
        <v/>
      </c>
      <c r="K15" s="211" t="str">
        <f t="shared" si="3"/>
        <v/>
      </c>
    </row>
    <row r="16" spans="2:11" ht="15">
      <c r="B16" s="209">
        <v>14</v>
      </c>
      <c r="C16" s="222"/>
      <c r="D16" s="223"/>
      <c r="E16" s="210" t="str">
        <f>IFERROR(INDEX('Equipment Inventory'!$D$22:$D$27,MATCH('No Loss Condensate Drains'!C16,'Equipment Inventory'!$B$22:$B$27,0),1),"")</f>
        <v/>
      </c>
      <c r="F16" s="211" t="str">
        <f>IF(E16="","",IF(INDEX('Equipment Inventory'!$E$4:$E$9,MATCH(E16,'Equipment Inventory'!$B$4:$B$9,0),1)="",6136,INDEX('Equipment Inventory'!$E$4:$E$9,MATCH(E16,'Equipment Inventory'!$B$4:$B$9,0),1)))</f>
        <v/>
      </c>
      <c r="G16" s="212" t="str">
        <f>IFERROR(INDEX('References '!$AQ$3:$AQ$15,MATCH(INDEX('Equipment Inventory'!$L$4:$L$9,MATCH(E16,'Equipment Inventory'!$B$4:$B$9),1),'References '!$AP$3:$AP$15,0),1),"")</f>
        <v/>
      </c>
      <c r="H16" s="213" t="str">
        <f t="shared" si="0"/>
        <v/>
      </c>
      <c r="I16" s="214" t="str">
        <f t="shared" si="1"/>
        <v/>
      </c>
      <c r="J16" s="215" t="str">
        <f t="shared" si="2"/>
        <v/>
      </c>
      <c r="K16" s="211" t="str">
        <f t="shared" si="3"/>
        <v/>
      </c>
    </row>
    <row r="17" spans="2:11" ht="15">
      <c r="B17" s="358" t="s">
        <v>16</v>
      </c>
      <c r="C17" s="358"/>
      <c r="D17" s="358"/>
      <c r="E17" s="358"/>
      <c r="F17" s="358"/>
      <c r="G17" s="358"/>
      <c r="H17" s="358"/>
      <c r="I17" s="358"/>
      <c r="J17" s="224">
        <f>SUM(J3:J16)</f>
        <v>0</v>
      </c>
      <c r="K17" s="225">
        <f>SUM(K3:K16)</f>
        <v>0</v>
      </c>
    </row>
    <row r="18" spans="2:11" ht="15"/>
    <row r="19" spans="2:11" ht="15"/>
    <row r="20" spans="2:11" ht="15"/>
    <row r="21" spans="2:11" ht="15"/>
    <row r="22" spans="2:11" ht="15"/>
    <row r="23" spans="2:11" ht="15"/>
    <row r="24" spans="2:11" ht="15"/>
    <row r="25" spans="2:11" ht="15"/>
    <row r="26" spans="2:11" ht="15"/>
    <row r="27" spans="2:11" ht="15"/>
    <row r="28" spans="2:11" ht="15"/>
    <row r="29" spans="2:11" ht="15"/>
    <row r="30" spans="2:11" ht="15"/>
    <row r="31" spans="2:11" ht="15"/>
    <row r="32" spans="2:11" ht="15" hidden="1"/>
    <row r="33" s="208" customFormat="1" ht="15" hidden="1"/>
    <row r="34" s="208" customFormat="1" ht="15" hidden="1"/>
    <row r="35" s="208" customFormat="1" ht="15" hidden="1"/>
    <row r="36" s="208" customFormat="1" ht="15" customHeight="1"/>
    <row r="37" s="208" customFormat="1" ht="15" customHeight="1"/>
    <row r="38" s="208" customFormat="1" ht="15" customHeight="1"/>
    <row r="39" s="208" customFormat="1" ht="15" customHeight="1"/>
    <row r="40" s="208" customFormat="1" ht="50.25" customHeight="1"/>
    <row r="41" s="208" customFormat="1" ht="15" hidden="1" customHeight="1"/>
    <row r="42" s="208" customFormat="1" ht="0" hidden="1" customHeight="1"/>
    <row r="43" s="208" customFormat="1" ht="0" hidden="1" customHeight="1"/>
    <row r="44" s="208" customFormat="1" ht="0" hidden="1" customHeight="1"/>
    <row r="45" s="208" customFormat="1" ht="0" hidden="1" customHeight="1"/>
    <row r="46" s="208" customFormat="1" ht="0" hidden="1" customHeight="1"/>
    <row r="47" s="208" customFormat="1" ht="0" hidden="1" customHeight="1"/>
    <row r="48" s="208" customFormat="1" ht="0" hidden="1" customHeight="1"/>
    <row r="49" s="208" customFormat="1" ht="0" hidden="1" customHeight="1"/>
    <row r="50" s="208" customFormat="1" ht="0" hidden="1" customHeight="1"/>
    <row r="51" s="208" customFormat="1" ht="0" hidden="1" customHeight="1"/>
    <row r="52" s="208" customFormat="1" ht="0" hidden="1" customHeight="1"/>
    <row r="53" s="208" customFormat="1" ht="0" hidden="1" customHeight="1"/>
  </sheetData>
  <protectedRanges>
    <protectedRange sqref="C3:D16" name="Range1"/>
  </protectedRanges>
  <mergeCells count="1">
    <mergeCell ref="B17:I17"/>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INDIRECT("'Equipment Inventory'!$B$22:$B$"&amp;(SUMPRODUCT(--('Equipment Inventory'!$B$22:$B$27&lt;&gt;""))+21))</xm:f>
          </x14:formula1>
          <xm:sqref>C3:C16</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4"/>
  <dimension ref="B1:BK36"/>
  <sheetViews>
    <sheetView workbookViewId="0">
      <selection activeCell="AN24" sqref="AN24"/>
    </sheetView>
  </sheetViews>
  <sheetFormatPr defaultColWidth="9.140625" defaultRowHeight="14.25"/>
  <cols>
    <col min="1" max="1" width="3" style="24" customWidth="1"/>
    <col min="2" max="2" width="14.42578125" style="24" bestFit="1" customWidth="1"/>
    <col min="3" max="3" width="11.7109375" style="24" bestFit="1" customWidth="1"/>
    <col min="4" max="4" width="3" style="24" customWidth="1"/>
    <col min="5" max="5" width="15.85546875" style="24" bestFit="1" customWidth="1"/>
    <col min="6" max="8" width="8.42578125" style="24" bestFit="1" customWidth="1"/>
    <col min="9" max="24" width="10.140625" style="24" bestFit="1" customWidth="1"/>
    <col min="25" max="25" width="3" style="24" customWidth="1"/>
    <col min="26" max="26" width="8.5703125" style="24" bestFit="1" customWidth="1"/>
    <col min="27" max="27" width="4.42578125" style="24" bestFit="1" customWidth="1"/>
    <col min="28" max="28" width="14.28515625" style="24" bestFit="1" customWidth="1"/>
    <col min="29" max="29" width="7.85546875" style="24" bestFit="1" customWidth="1"/>
    <col min="30" max="30" width="14.28515625" style="24" bestFit="1" customWidth="1"/>
    <col min="31" max="31" width="20.28515625" style="24" bestFit="1" customWidth="1"/>
    <col min="32" max="32" width="7.85546875" style="24" bestFit="1" customWidth="1"/>
    <col min="33" max="33" width="14" style="24" bestFit="1" customWidth="1"/>
    <col min="34" max="34" width="3" style="24" customWidth="1"/>
    <col min="35" max="35" width="18.5703125" style="24" bestFit="1" customWidth="1"/>
    <col min="36" max="36" width="10.5703125" style="24" bestFit="1" customWidth="1"/>
    <col min="37" max="37" width="11.28515625" style="24" bestFit="1" customWidth="1"/>
    <col min="38" max="38" width="14.5703125" style="24" bestFit="1" customWidth="1"/>
    <col min="39" max="40" width="15.140625" style="24" bestFit="1" customWidth="1"/>
    <col min="41" max="41" width="9.140625" style="24"/>
    <col min="42" max="42" width="40.85546875" style="24" bestFit="1" customWidth="1"/>
    <col min="43" max="43" width="23.28515625" style="24" customWidth="1"/>
    <col min="44" max="44" width="21.5703125" style="24" bestFit="1" customWidth="1"/>
    <col min="45" max="45" width="21.5703125" style="24" customWidth="1"/>
    <col min="46" max="49" width="14.7109375" style="24" customWidth="1"/>
    <col min="50" max="50" width="10.85546875" style="24" bestFit="1" customWidth="1"/>
    <col min="51" max="51" width="10.140625" style="24" bestFit="1" customWidth="1"/>
    <col min="52" max="52" width="13.28515625" style="24" bestFit="1" customWidth="1"/>
    <col min="53" max="53" width="12.85546875" style="24" bestFit="1" customWidth="1"/>
    <col min="54" max="54" width="10.140625" style="24" bestFit="1" customWidth="1"/>
    <col min="55" max="55" width="15" style="24" bestFit="1" customWidth="1"/>
    <col min="56" max="56" width="15.85546875" style="24" bestFit="1" customWidth="1"/>
    <col min="57" max="59" width="6.7109375" style="24" bestFit="1" customWidth="1"/>
    <col min="60" max="61" width="5.5703125" style="24" bestFit="1" customWidth="1"/>
    <col min="62" max="62" width="6.140625" style="24" bestFit="1" customWidth="1"/>
    <col min="63" max="63" width="18.7109375" style="24" bestFit="1" customWidth="1"/>
    <col min="64" max="16384" width="9.140625" style="24"/>
  </cols>
  <sheetData>
    <row r="1" spans="2:63" ht="18.75">
      <c r="AE1" s="24" t="s">
        <v>197</v>
      </c>
    </row>
    <row r="2" spans="2:63" ht="42.75">
      <c r="B2" s="35" t="s">
        <v>128</v>
      </c>
      <c r="C2" s="35" t="s">
        <v>129</v>
      </c>
      <c r="E2" s="362" t="s">
        <v>1</v>
      </c>
      <c r="F2" s="362" t="s">
        <v>0</v>
      </c>
      <c r="G2" s="362"/>
      <c r="H2" s="362"/>
      <c r="I2" s="362"/>
      <c r="J2" s="362"/>
      <c r="K2" s="362"/>
      <c r="L2" s="362"/>
      <c r="M2" s="362"/>
      <c r="N2" s="362"/>
      <c r="O2" s="362"/>
      <c r="P2" s="362"/>
      <c r="Q2" s="362"/>
      <c r="R2" s="362"/>
      <c r="S2" s="362"/>
      <c r="T2" s="362"/>
      <c r="U2" s="362"/>
      <c r="V2" s="362"/>
      <c r="W2" s="362"/>
      <c r="X2" s="362"/>
      <c r="Z2" s="2" t="s">
        <v>90</v>
      </c>
      <c r="AA2" s="2" t="s">
        <v>92</v>
      </c>
      <c r="AB2" s="2" t="s">
        <v>97</v>
      </c>
      <c r="AC2" s="2" t="s">
        <v>96</v>
      </c>
      <c r="AD2" s="2" t="s">
        <v>95</v>
      </c>
      <c r="AE2" s="2" t="s">
        <v>144</v>
      </c>
      <c r="AF2" s="2" t="s">
        <v>94</v>
      </c>
      <c r="AG2" s="2" t="s">
        <v>93</v>
      </c>
      <c r="AI2" s="3" t="s">
        <v>103</v>
      </c>
      <c r="AJ2" s="4" t="s">
        <v>98</v>
      </c>
      <c r="AK2" s="4" t="s">
        <v>99</v>
      </c>
      <c r="AL2" s="4" t="s">
        <v>100</v>
      </c>
      <c r="AM2" s="4" t="s">
        <v>101</v>
      </c>
      <c r="AN2" s="4" t="s">
        <v>102</v>
      </c>
      <c r="AP2" s="5" t="s">
        <v>166</v>
      </c>
      <c r="AQ2" s="35" t="s">
        <v>164</v>
      </c>
      <c r="AR2" s="35" t="s">
        <v>132</v>
      </c>
      <c r="AS2" s="6" t="s">
        <v>50</v>
      </c>
      <c r="AT2" s="371" t="s">
        <v>147</v>
      </c>
      <c r="AU2" s="361"/>
      <c r="AV2" s="371" t="s">
        <v>148</v>
      </c>
      <c r="AW2" s="361"/>
      <c r="AY2" s="359" t="s">
        <v>149</v>
      </c>
      <c r="AZ2" s="360"/>
      <c r="BA2" s="360"/>
      <c r="BB2" s="360"/>
      <c r="BC2" s="360"/>
      <c r="BD2" s="360"/>
      <c r="BE2" s="360"/>
      <c r="BF2" s="360"/>
      <c r="BG2" s="360"/>
      <c r="BH2" s="360"/>
      <c r="BI2" s="360"/>
      <c r="BJ2" s="360"/>
      <c r="BK2" s="361"/>
    </row>
    <row r="3" spans="2:63">
      <c r="B3" s="35">
        <v>32</v>
      </c>
      <c r="C3" s="46">
        <v>8.8499999999999995E-2</v>
      </c>
      <c r="E3" s="362"/>
      <c r="F3" s="35">
        <v>2</v>
      </c>
      <c r="G3" s="35">
        <v>5</v>
      </c>
      <c r="H3" s="35">
        <v>10</v>
      </c>
      <c r="I3" s="35">
        <v>15</v>
      </c>
      <c r="J3" s="35">
        <v>20</v>
      </c>
      <c r="K3" s="35">
        <v>25</v>
      </c>
      <c r="L3" s="35">
        <v>30</v>
      </c>
      <c r="M3" s="35">
        <v>35</v>
      </c>
      <c r="N3" s="35">
        <v>40</v>
      </c>
      <c r="O3" s="35">
        <v>45</v>
      </c>
      <c r="P3" s="35">
        <v>50</v>
      </c>
      <c r="Q3" s="35">
        <v>60</v>
      </c>
      <c r="R3" s="35">
        <v>70</v>
      </c>
      <c r="S3" s="35">
        <v>80</v>
      </c>
      <c r="T3" s="35">
        <v>90</v>
      </c>
      <c r="U3" s="35">
        <v>100</v>
      </c>
      <c r="V3" s="35">
        <v>125</v>
      </c>
      <c r="W3" s="35">
        <v>150</v>
      </c>
      <c r="X3" s="35">
        <v>200</v>
      </c>
      <c r="Z3" s="37">
        <v>-100.67000000000002</v>
      </c>
      <c r="AA3" s="38">
        <v>360</v>
      </c>
      <c r="AB3" s="38">
        <v>85.97</v>
      </c>
      <c r="AC3" s="38">
        <v>0.33629999999999999</v>
      </c>
      <c r="AD3" s="38">
        <v>61.29</v>
      </c>
      <c r="AE3" s="39">
        <f>AD3/28.97</f>
        <v>2.1156368657231619</v>
      </c>
      <c r="AF3" s="38">
        <v>396.6</v>
      </c>
      <c r="AG3" s="38">
        <v>0.50368999999999997</v>
      </c>
      <c r="AI3" s="40" t="s">
        <v>104</v>
      </c>
      <c r="AJ3" s="48">
        <v>49.978383561643916</v>
      </c>
      <c r="AK3" s="48">
        <v>39.759910958904115</v>
      </c>
      <c r="AL3" s="48">
        <v>70.335388127853875</v>
      </c>
      <c r="AM3" s="48">
        <v>991.88687214611878</v>
      </c>
      <c r="AN3" s="48">
        <v>14.386099059626446</v>
      </c>
      <c r="AP3" s="7" t="s">
        <v>51</v>
      </c>
      <c r="AQ3" s="2">
        <v>0.184</v>
      </c>
      <c r="AR3" s="2">
        <v>70.2</v>
      </c>
      <c r="AS3" s="28">
        <v>1</v>
      </c>
      <c r="AT3" s="29">
        <v>1</v>
      </c>
      <c r="AU3" s="29">
        <v>0</v>
      </c>
      <c r="AV3" s="29">
        <v>1</v>
      </c>
      <c r="AW3" s="29">
        <v>0</v>
      </c>
      <c r="AY3" s="8" t="s">
        <v>150</v>
      </c>
      <c r="AZ3" s="9">
        <v>0</v>
      </c>
      <c r="BA3" s="9">
        <v>0.1</v>
      </c>
      <c r="BB3" s="9">
        <v>0.2</v>
      </c>
      <c r="BC3" s="9">
        <v>0.3</v>
      </c>
      <c r="BD3" s="9">
        <v>0.4</v>
      </c>
      <c r="BE3" s="9">
        <v>0.5</v>
      </c>
      <c r="BF3" s="9">
        <v>0.6</v>
      </c>
      <c r="BG3" s="9">
        <v>0.7</v>
      </c>
      <c r="BH3" s="9">
        <v>0.8</v>
      </c>
      <c r="BI3" s="9">
        <v>0.9</v>
      </c>
      <c r="BJ3" s="9">
        <v>1</v>
      </c>
      <c r="BK3" s="8"/>
    </row>
    <row r="4" spans="2:63">
      <c r="B4" s="35">
        <v>40</v>
      </c>
      <c r="C4" s="46">
        <v>0.1217</v>
      </c>
      <c r="E4" s="10">
        <v>1.5625E-2</v>
      </c>
      <c r="F4" s="46">
        <v>9.8000000000000004E-2</v>
      </c>
      <c r="G4" s="46">
        <v>0.161</v>
      </c>
      <c r="H4" s="46">
        <v>0.24299999999999999</v>
      </c>
      <c r="I4" s="46">
        <v>0.31900000000000001</v>
      </c>
      <c r="J4" s="46">
        <v>0.38400000000000001</v>
      </c>
      <c r="K4" s="46">
        <v>0.45100000000000001</v>
      </c>
      <c r="L4" s="46">
        <v>0.51600000000000001</v>
      </c>
      <c r="M4" s="46">
        <v>0.58099999999999996</v>
      </c>
      <c r="N4" s="46">
        <v>0.64500000000000002</v>
      </c>
      <c r="O4" s="46">
        <v>0.70899999999999996</v>
      </c>
      <c r="P4" s="46">
        <v>0.77200000000000002</v>
      </c>
      <c r="Q4" s="46">
        <v>0.89800000000000002</v>
      </c>
      <c r="R4" s="46">
        <v>1.02</v>
      </c>
      <c r="S4" s="46">
        <v>1.1499999999999999</v>
      </c>
      <c r="T4" s="46">
        <v>1.27</v>
      </c>
      <c r="U4" s="46">
        <v>1.4</v>
      </c>
      <c r="V4" s="46">
        <v>1.71</v>
      </c>
      <c r="W4" s="46">
        <v>2.02</v>
      </c>
      <c r="X4" s="46">
        <v>2.64</v>
      </c>
      <c r="Z4" s="37">
        <v>-80.670000000000016</v>
      </c>
      <c r="AA4" s="38">
        <v>380</v>
      </c>
      <c r="AB4" s="38">
        <v>90.75</v>
      </c>
      <c r="AC4" s="38">
        <v>0.40610000000000002</v>
      </c>
      <c r="AD4" s="38">
        <v>64.7</v>
      </c>
      <c r="AE4" s="39">
        <f t="shared" ref="AE4:AE28" si="0">AD4/28.97</f>
        <v>2.2333448394891269</v>
      </c>
      <c r="AF4" s="38">
        <v>346.6</v>
      </c>
      <c r="AG4" s="38">
        <v>0.51663000000000003</v>
      </c>
      <c r="AI4" s="41" t="s">
        <v>105</v>
      </c>
      <c r="AJ4" s="31">
        <v>47.608897260273899</v>
      </c>
      <c r="AK4" s="31">
        <v>38.036636986301339</v>
      </c>
      <c r="AL4" s="31">
        <v>72.12545662100456</v>
      </c>
      <c r="AM4" s="31">
        <v>990.16792237442917</v>
      </c>
      <c r="AN4" s="31">
        <v>14.361167807496175</v>
      </c>
      <c r="AP4" s="7" t="s">
        <v>52</v>
      </c>
      <c r="AQ4" s="2">
        <v>0.13600000000000001</v>
      </c>
      <c r="AR4" s="2">
        <v>74.8</v>
      </c>
      <c r="AS4" s="28">
        <v>0.83</v>
      </c>
      <c r="AT4" s="29">
        <v>0.74</v>
      </c>
      <c r="AU4" s="29">
        <v>0.26</v>
      </c>
      <c r="AV4" s="29">
        <v>0.74</v>
      </c>
      <c r="AW4" s="29">
        <v>0.26</v>
      </c>
      <c r="AY4" s="8" t="s">
        <v>151</v>
      </c>
      <c r="AZ4" s="8">
        <v>2</v>
      </c>
      <c r="BA4" s="8">
        <v>3</v>
      </c>
      <c r="BB4" s="8">
        <v>4</v>
      </c>
      <c r="BC4" s="8">
        <v>5</v>
      </c>
      <c r="BD4" s="8">
        <v>6</v>
      </c>
      <c r="BE4" s="8">
        <v>7</v>
      </c>
      <c r="BF4" s="8">
        <v>8</v>
      </c>
      <c r="BG4" s="8">
        <v>9</v>
      </c>
      <c r="BH4" s="8">
        <v>10</v>
      </c>
      <c r="BI4" s="8">
        <v>11</v>
      </c>
      <c r="BJ4" s="8">
        <v>12</v>
      </c>
      <c r="BK4" s="8"/>
    </row>
    <row r="5" spans="2:63">
      <c r="B5" s="35">
        <v>50</v>
      </c>
      <c r="C5" s="46">
        <v>0.17810000000000001</v>
      </c>
      <c r="E5" s="10">
        <v>3.125E-2</v>
      </c>
      <c r="F5" s="46">
        <v>0.22</v>
      </c>
      <c r="G5" s="46">
        <v>0.36299999999999999</v>
      </c>
      <c r="H5" s="46">
        <v>0.54700000000000004</v>
      </c>
      <c r="I5" s="46">
        <v>0.71</v>
      </c>
      <c r="J5" s="46">
        <v>0.86</v>
      </c>
      <c r="K5" s="46">
        <v>1.01</v>
      </c>
      <c r="L5" s="46">
        <v>1.1599999999999999</v>
      </c>
      <c r="M5" s="46">
        <v>1.31</v>
      </c>
      <c r="N5" s="46">
        <v>1.45</v>
      </c>
      <c r="O5" s="46">
        <v>1.59</v>
      </c>
      <c r="P5" s="46">
        <v>1.74</v>
      </c>
      <c r="Q5" s="46">
        <v>2.02</v>
      </c>
      <c r="R5" s="46">
        <v>2.2999999999999998</v>
      </c>
      <c r="S5" s="46">
        <v>2.59</v>
      </c>
      <c r="T5" s="46">
        <v>2.87</v>
      </c>
      <c r="U5" s="46">
        <v>3.15</v>
      </c>
      <c r="V5" s="46">
        <v>3.85</v>
      </c>
      <c r="W5" s="46">
        <v>4.55</v>
      </c>
      <c r="X5" s="46">
        <v>5.95</v>
      </c>
      <c r="Z5" s="37">
        <v>-60.670000000000016</v>
      </c>
      <c r="AA5" s="38">
        <v>400</v>
      </c>
      <c r="AB5" s="38">
        <v>95.53</v>
      </c>
      <c r="AC5" s="38">
        <v>0.48580000000000001</v>
      </c>
      <c r="AD5" s="38">
        <v>68.11</v>
      </c>
      <c r="AE5" s="39">
        <f t="shared" si="0"/>
        <v>2.3510528132550914</v>
      </c>
      <c r="AF5" s="38">
        <v>305</v>
      </c>
      <c r="AG5" s="38">
        <v>0.52890000000000004</v>
      </c>
      <c r="AP5" s="7" t="s">
        <v>53</v>
      </c>
      <c r="AQ5" s="2">
        <v>0.152</v>
      </c>
      <c r="AR5" s="2">
        <v>82.3</v>
      </c>
      <c r="AS5" s="28">
        <v>0.51</v>
      </c>
      <c r="AT5" s="29">
        <v>0.74</v>
      </c>
      <c r="AU5" s="29">
        <v>0.26</v>
      </c>
      <c r="AV5" s="29">
        <v>0.74</v>
      </c>
      <c r="AW5" s="29">
        <v>0.26</v>
      </c>
      <c r="AX5" s="24" t="s">
        <v>193</v>
      </c>
      <c r="AY5" s="8" t="s">
        <v>152</v>
      </c>
      <c r="AZ5" s="8"/>
      <c r="BA5" s="8"/>
      <c r="BB5" s="8"/>
      <c r="BC5" s="8"/>
      <c r="BD5" s="8"/>
      <c r="BE5" s="8"/>
      <c r="BF5" s="8"/>
      <c r="BG5" s="8"/>
      <c r="BH5" s="8"/>
      <c r="BI5" s="8"/>
      <c r="BJ5" s="8"/>
      <c r="BK5" s="8"/>
    </row>
    <row r="6" spans="2:63">
      <c r="B6" s="35">
        <v>60</v>
      </c>
      <c r="C6" s="46">
        <v>0.25629999999999997</v>
      </c>
      <c r="E6" s="10">
        <v>4.6875E-2</v>
      </c>
      <c r="F6" s="46">
        <v>0.39100000000000001</v>
      </c>
      <c r="G6" s="46">
        <v>0.64500000000000002</v>
      </c>
      <c r="H6" s="46">
        <v>0.97199999999999998</v>
      </c>
      <c r="I6" s="46">
        <v>1.26</v>
      </c>
      <c r="J6" s="46">
        <v>1.54</v>
      </c>
      <c r="K6" s="46">
        <v>1.8</v>
      </c>
      <c r="L6" s="46">
        <v>2.0699999999999998</v>
      </c>
      <c r="M6" s="46">
        <v>2.3199999999999998</v>
      </c>
      <c r="N6" s="46">
        <v>2.58</v>
      </c>
      <c r="O6" s="46">
        <v>2.84</v>
      </c>
      <c r="P6" s="46">
        <v>3.09</v>
      </c>
      <c r="Q6" s="46">
        <v>3.59</v>
      </c>
      <c r="R6" s="46">
        <v>4.0999999999999996</v>
      </c>
      <c r="S6" s="46">
        <v>4.5999999999999996</v>
      </c>
      <c r="T6" s="46">
        <v>5.0999999999999996</v>
      </c>
      <c r="U6" s="46">
        <v>5.6</v>
      </c>
      <c r="V6" s="46">
        <v>6.85</v>
      </c>
      <c r="W6" s="46">
        <v>8.09</v>
      </c>
      <c r="X6" s="46">
        <v>10.6</v>
      </c>
      <c r="Z6" s="37">
        <v>-40.670000000000016</v>
      </c>
      <c r="AA6" s="38">
        <v>420</v>
      </c>
      <c r="AB6" s="38">
        <v>100.32</v>
      </c>
      <c r="AC6" s="38">
        <v>0.57599999999999996</v>
      </c>
      <c r="AD6" s="38">
        <v>71.52</v>
      </c>
      <c r="AE6" s="39">
        <f t="shared" si="0"/>
        <v>2.4687607870210564</v>
      </c>
      <c r="AF6" s="38">
        <v>270.10000000000002</v>
      </c>
      <c r="AG6" s="38">
        <v>0.54057999999999995</v>
      </c>
      <c r="AI6" s="367" t="s">
        <v>125</v>
      </c>
      <c r="AJ6" s="368"/>
      <c r="AK6" s="368"/>
      <c r="AL6" s="368"/>
      <c r="AM6" s="369"/>
      <c r="AP6" s="7" t="s">
        <v>54</v>
      </c>
      <c r="AQ6" s="2">
        <v>0.152</v>
      </c>
      <c r="AR6" s="2">
        <v>82.3</v>
      </c>
      <c r="AS6" s="28">
        <v>0.62</v>
      </c>
      <c r="AT6" s="29">
        <v>0.74</v>
      </c>
      <c r="AU6" s="29">
        <v>0.26</v>
      </c>
      <c r="AV6" s="29">
        <v>0.74</v>
      </c>
      <c r="AW6" s="29">
        <v>0.26</v>
      </c>
      <c r="AX6" s="24" t="s">
        <v>193</v>
      </c>
      <c r="AY6" s="11">
        <v>0</v>
      </c>
      <c r="AZ6" s="12">
        <f>AZ7</f>
        <v>0</v>
      </c>
      <c r="BA6" s="12">
        <f t="shared" ref="BA6:BJ6" si="1">BA7</f>
        <v>0.11</v>
      </c>
      <c r="BB6" s="12">
        <f t="shared" si="1"/>
        <v>0.2</v>
      </c>
      <c r="BC6" s="12">
        <f t="shared" si="1"/>
        <v>0.22</v>
      </c>
      <c r="BD6" s="12">
        <f t="shared" si="1"/>
        <v>0.22</v>
      </c>
      <c r="BE6" s="12">
        <f t="shared" si="1"/>
        <v>0.2</v>
      </c>
      <c r="BF6" s="12">
        <f t="shared" si="1"/>
        <v>0.16</v>
      </c>
      <c r="BG6" s="12">
        <f t="shared" si="1"/>
        <v>0.11</v>
      </c>
      <c r="BH6" s="12">
        <f t="shared" si="1"/>
        <v>0.08</v>
      </c>
      <c r="BI6" s="12">
        <f t="shared" si="1"/>
        <v>0.03</v>
      </c>
      <c r="BJ6" s="12">
        <f t="shared" si="1"/>
        <v>0</v>
      </c>
      <c r="BK6" s="8" t="s">
        <v>153</v>
      </c>
    </row>
    <row r="7" spans="2:63">
      <c r="B7" s="35">
        <v>70</v>
      </c>
      <c r="C7" s="46">
        <v>0.36309999999999998</v>
      </c>
      <c r="E7" s="10">
        <v>6.25E-2</v>
      </c>
      <c r="F7" s="46">
        <v>0.88100000000000001</v>
      </c>
      <c r="G7" s="46">
        <v>1.45</v>
      </c>
      <c r="H7" s="46">
        <v>2.19</v>
      </c>
      <c r="I7" s="46">
        <v>2.84</v>
      </c>
      <c r="J7" s="46">
        <v>3.46</v>
      </c>
      <c r="K7" s="46">
        <v>4.0599999999999996</v>
      </c>
      <c r="L7" s="46">
        <v>4.6500000000000004</v>
      </c>
      <c r="M7" s="46">
        <v>5.23</v>
      </c>
      <c r="N7" s="46">
        <v>5.81</v>
      </c>
      <c r="O7" s="46">
        <v>6.38</v>
      </c>
      <c r="P7" s="46">
        <v>6.95</v>
      </c>
      <c r="Q7" s="46">
        <v>8.09</v>
      </c>
      <c r="R7" s="46">
        <v>9.2200000000000006</v>
      </c>
      <c r="S7" s="46">
        <v>10.3</v>
      </c>
      <c r="T7" s="46">
        <v>11.5</v>
      </c>
      <c r="U7" s="46">
        <v>12.6</v>
      </c>
      <c r="V7" s="46">
        <v>15.4</v>
      </c>
      <c r="W7" s="46">
        <v>18.2</v>
      </c>
      <c r="X7" s="46">
        <v>23.8</v>
      </c>
      <c r="Z7" s="37">
        <v>-20.670000000000016</v>
      </c>
      <c r="AA7" s="38">
        <v>440</v>
      </c>
      <c r="AB7" s="38">
        <v>105.11</v>
      </c>
      <c r="AC7" s="38">
        <v>0.67759999999999998</v>
      </c>
      <c r="AD7" s="38">
        <v>74.930000000000007</v>
      </c>
      <c r="AE7" s="39">
        <f t="shared" si="0"/>
        <v>2.5864687607870214</v>
      </c>
      <c r="AF7" s="38">
        <v>240.6</v>
      </c>
      <c r="AG7" s="38">
        <v>0.55171999999999999</v>
      </c>
      <c r="AI7" s="2" t="s">
        <v>109</v>
      </c>
      <c r="AJ7" s="2" t="s">
        <v>110</v>
      </c>
      <c r="AK7" s="2" t="s">
        <v>126</v>
      </c>
      <c r="AL7" s="2" t="s">
        <v>111</v>
      </c>
      <c r="AM7" s="2" t="s">
        <v>112</v>
      </c>
      <c r="AP7" s="7" t="s">
        <v>55</v>
      </c>
      <c r="AQ7" s="2">
        <v>0.152</v>
      </c>
      <c r="AR7" s="2">
        <v>82.3</v>
      </c>
      <c r="AS7" s="28">
        <v>0.72</v>
      </c>
      <c r="AT7" s="29">
        <v>0.74</v>
      </c>
      <c r="AU7" s="29">
        <v>0.26</v>
      </c>
      <c r="AV7" s="29">
        <v>0.74</v>
      </c>
      <c r="AW7" s="29">
        <v>0.26</v>
      </c>
      <c r="AX7" s="24" t="s">
        <v>193</v>
      </c>
      <c r="AY7" s="11">
        <v>1</v>
      </c>
      <c r="AZ7" s="12">
        <v>0</v>
      </c>
      <c r="BA7" s="12">
        <v>0.11</v>
      </c>
      <c r="BB7" s="12">
        <v>0.2</v>
      </c>
      <c r="BC7" s="12">
        <v>0.22</v>
      </c>
      <c r="BD7" s="12">
        <v>0.22</v>
      </c>
      <c r="BE7" s="12">
        <v>0.2</v>
      </c>
      <c r="BF7" s="12">
        <v>0.16</v>
      </c>
      <c r="BG7" s="12">
        <v>0.11</v>
      </c>
      <c r="BH7" s="12">
        <v>0.08</v>
      </c>
      <c r="BI7" s="12">
        <v>0.03</v>
      </c>
      <c r="BJ7" s="12">
        <v>0</v>
      </c>
      <c r="BK7" s="8"/>
    </row>
    <row r="8" spans="2:63">
      <c r="B8" s="35">
        <v>80</v>
      </c>
      <c r="C8" s="46">
        <v>0.50690000000000002</v>
      </c>
      <c r="E8" s="10">
        <v>0.125</v>
      </c>
      <c r="F8" s="46">
        <v>1.57</v>
      </c>
      <c r="G8" s="46">
        <v>2.58</v>
      </c>
      <c r="H8" s="46">
        <v>3.89</v>
      </c>
      <c r="I8" s="46">
        <v>5.05</v>
      </c>
      <c r="J8" s="46">
        <v>6.15</v>
      </c>
      <c r="K8" s="46">
        <v>7.21</v>
      </c>
      <c r="L8" s="46">
        <v>8.26</v>
      </c>
      <c r="M8" s="46">
        <v>9.3000000000000007</v>
      </c>
      <c r="N8" s="46">
        <v>10.3</v>
      </c>
      <c r="O8" s="46">
        <v>11.3</v>
      </c>
      <c r="P8" s="46">
        <v>12.4</v>
      </c>
      <c r="Q8" s="46">
        <v>14.4</v>
      </c>
      <c r="R8" s="46">
        <v>16.399999999999999</v>
      </c>
      <c r="S8" s="46">
        <v>18.399999999999999</v>
      </c>
      <c r="T8" s="46">
        <v>20.399999999999999</v>
      </c>
      <c r="U8" s="46">
        <v>22.4</v>
      </c>
      <c r="V8" s="46">
        <v>27.4</v>
      </c>
      <c r="W8" s="46">
        <v>32.4</v>
      </c>
      <c r="X8" s="46">
        <v>42.3</v>
      </c>
      <c r="Z8" s="37">
        <v>-0.67000000000001592</v>
      </c>
      <c r="AA8" s="38">
        <v>460</v>
      </c>
      <c r="AB8" s="38">
        <v>109.9</v>
      </c>
      <c r="AC8" s="38">
        <v>0.7913</v>
      </c>
      <c r="AD8" s="38">
        <v>78.36</v>
      </c>
      <c r="AE8" s="39">
        <f t="shared" si="0"/>
        <v>2.7048671039005869</v>
      </c>
      <c r="AF8" s="38">
        <v>215.33</v>
      </c>
      <c r="AG8" s="38">
        <v>0.56235000000000002</v>
      </c>
      <c r="AI8" s="2" t="s">
        <v>113</v>
      </c>
      <c r="AJ8" s="49">
        <v>16.024274193548372</v>
      </c>
      <c r="AK8" s="49">
        <v>14.403374280241957</v>
      </c>
      <c r="AL8" s="49">
        <v>77.280913978494624</v>
      </c>
      <c r="AM8" s="49">
        <v>6.7533780766587608</v>
      </c>
      <c r="AP8" s="7" t="s">
        <v>56</v>
      </c>
      <c r="AQ8" s="2">
        <v>0.152</v>
      </c>
      <c r="AR8" s="2">
        <v>82.3</v>
      </c>
      <c r="AS8" s="28">
        <v>0.75</v>
      </c>
      <c r="AT8" s="29">
        <v>0.74</v>
      </c>
      <c r="AU8" s="29">
        <v>0.26</v>
      </c>
      <c r="AV8" s="29">
        <v>0.74</v>
      </c>
      <c r="AW8" s="29">
        <v>0.26</v>
      </c>
      <c r="AX8" s="24" t="s">
        <v>193</v>
      </c>
      <c r="AY8" s="11">
        <v>2</v>
      </c>
      <c r="AZ8" s="12">
        <f t="shared" ref="AZ8:BJ8" si="2">(AZ6+AZ9)/2</f>
        <v>0</v>
      </c>
      <c r="BA8" s="12">
        <f t="shared" si="2"/>
        <v>7.0000000000000007E-2</v>
      </c>
      <c r="BB8" s="12">
        <f t="shared" si="2"/>
        <v>0.125</v>
      </c>
      <c r="BC8" s="12">
        <f t="shared" si="2"/>
        <v>0.14500000000000002</v>
      </c>
      <c r="BD8" s="12">
        <f t="shared" si="2"/>
        <v>0.15</v>
      </c>
      <c r="BE8" s="12">
        <f t="shared" si="2"/>
        <v>0.14000000000000001</v>
      </c>
      <c r="BF8" s="12">
        <f t="shared" si="2"/>
        <v>0.115</v>
      </c>
      <c r="BG8" s="12">
        <f t="shared" si="2"/>
        <v>8.4999999999999992E-2</v>
      </c>
      <c r="BH8" s="12">
        <f t="shared" si="2"/>
        <v>0.06</v>
      </c>
      <c r="BI8" s="12">
        <f t="shared" si="2"/>
        <v>2.5000000000000001E-2</v>
      </c>
      <c r="BJ8" s="12">
        <f t="shared" si="2"/>
        <v>0</v>
      </c>
      <c r="BK8" s="8" t="s">
        <v>154</v>
      </c>
    </row>
    <row r="9" spans="2:63">
      <c r="B9" s="35">
        <v>90</v>
      </c>
      <c r="C9" s="46">
        <v>0.69789999999999996</v>
      </c>
      <c r="E9" s="10">
        <v>0.1875</v>
      </c>
      <c r="F9" s="46">
        <v>3.52</v>
      </c>
      <c r="G9" s="46">
        <v>5.8</v>
      </c>
      <c r="H9" s="46">
        <v>8.75</v>
      </c>
      <c r="I9" s="46">
        <v>11.4</v>
      </c>
      <c r="J9" s="46">
        <v>13.8</v>
      </c>
      <c r="K9" s="46">
        <v>16.2</v>
      </c>
      <c r="L9" s="46">
        <v>18.600000000000001</v>
      </c>
      <c r="M9" s="46">
        <v>20.9</v>
      </c>
      <c r="N9" s="46">
        <v>23.2</v>
      </c>
      <c r="O9" s="46">
        <v>25.5</v>
      </c>
      <c r="P9" s="46">
        <v>27.8</v>
      </c>
      <c r="Q9" s="46">
        <v>32.299999999999997</v>
      </c>
      <c r="R9" s="46">
        <v>36.9</v>
      </c>
      <c r="S9" s="46">
        <v>41.4</v>
      </c>
      <c r="T9" s="46">
        <v>45.9</v>
      </c>
      <c r="U9" s="46">
        <v>50.4</v>
      </c>
      <c r="V9" s="46">
        <v>61.6</v>
      </c>
      <c r="W9" s="46">
        <v>72.8</v>
      </c>
      <c r="X9" s="46">
        <v>95.2</v>
      </c>
      <c r="Z9" s="37">
        <v>19.329999999999984</v>
      </c>
      <c r="AA9" s="38">
        <v>480</v>
      </c>
      <c r="AB9" s="38">
        <v>114.69</v>
      </c>
      <c r="AC9" s="38">
        <v>0.91820000000000002</v>
      </c>
      <c r="AD9" s="38">
        <v>81.77</v>
      </c>
      <c r="AE9" s="39">
        <f t="shared" si="0"/>
        <v>2.8225750776665515</v>
      </c>
      <c r="AF9" s="38">
        <v>193.65</v>
      </c>
      <c r="AG9" s="38">
        <v>0.57255</v>
      </c>
      <c r="AI9" s="2" t="s">
        <v>114</v>
      </c>
      <c r="AJ9" s="49">
        <v>20.151339285714283</v>
      </c>
      <c r="AK9" s="49">
        <v>14.405696888571413</v>
      </c>
      <c r="AL9" s="49">
        <v>79.026785714285708</v>
      </c>
      <c r="AM9" s="49">
        <v>8.064864267640754</v>
      </c>
      <c r="AP9" s="7" t="s">
        <v>57</v>
      </c>
      <c r="AQ9" s="2">
        <v>0.152</v>
      </c>
      <c r="AR9" s="2">
        <v>82.3</v>
      </c>
      <c r="AS9" s="28">
        <v>0.8</v>
      </c>
      <c r="AT9" s="29">
        <v>0.74</v>
      </c>
      <c r="AU9" s="29">
        <v>0.26</v>
      </c>
      <c r="AV9" s="29">
        <v>0.74</v>
      </c>
      <c r="AW9" s="29">
        <v>0.26</v>
      </c>
      <c r="AY9" s="11">
        <v>3</v>
      </c>
      <c r="AZ9" s="12">
        <v>0</v>
      </c>
      <c r="BA9" s="12">
        <v>0.03</v>
      </c>
      <c r="BB9" s="12">
        <v>0.05</v>
      </c>
      <c r="BC9" s="12">
        <v>7.0000000000000007E-2</v>
      </c>
      <c r="BD9" s="12">
        <v>0.08</v>
      </c>
      <c r="BE9" s="12">
        <v>0.08</v>
      </c>
      <c r="BF9" s="12">
        <v>7.0000000000000007E-2</v>
      </c>
      <c r="BG9" s="12">
        <v>0.06</v>
      </c>
      <c r="BH9" s="12">
        <v>0.04</v>
      </c>
      <c r="BI9" s="12">
        <v>0.02</v>
      </c>
      <c r="BJ9" s="12">
        <v>0</v>
      </c>
      <c r="BK9" s="8"/>
    </row>
    <row r="10" spans="2:63">
      <c r="B10" s="35">
        <v>100</v>
      </c>
      <c r="C10" s="46">
        <v>0.94930000000000003</v>
      </c>
      <c r="E10" s="10">
        <v>0.25</v>
      </c>
      <c r="F10" s="46">
        <v>6.26</v>
      </c>
      <c r="G10" s="46">
        <v>10.3</v>
      </c>
      <c r="H10" s="46">
        <v>15.6</v>
      </c>
      <c r="I10" s="46">
        <v>20.2</v>
      </c>
      <c r="J10" s="46">
        <v>24.6</v>
      </c>
      <c r="K10" s="46">
        <v>28.9</v>
      </c>
      <c r="L10" s="46">
        <v>33</v>
      </c>
      <c r="M10" s="46">
        <v>37.200000000000003</v>
      </c>
      <c r="N10" s="46">
        <v>41.3</v>
      </c>
      <c r="O10" s="46">
        <v>45.4</v>
      </c>
      <c r="P10" s="46">
        <v>49.4</v>
      </c>
      <c r="Q10" s="46">
        <v>57.5</v>
      </c>
      <c r="R10" s="46">
        <v>65.5</v>
      </c>
      <c r="S10" s="46">
        <v>73.599999999999994</v>
      </c>
      <c r="T10" s="46">
        <v>81.599999999999994</v>
      </c>
      <c r="U10" s="46">
        <v>89.6</v>
      </c>
      <c r="V10" s="46">
        <v>110</v>
      </c>
      <c r="W10" s="46">
        <v>129</v>
      </c>
      <c r="X10" s="46">
        <v>169</v>
      </c>
      <c r="Z10" s="37">
        <v>39.329999999999984</v>
      </c>
      <c r="AA10" s="38">
        <v>500</v>
      </c>
      <c r="AB10" s="38">
        <v>119.48</v>
      </c>
      <c r="AC10" s="38">
        <v>1.0589999999999999</v>
      </c>
      <c r="AD10" s="38">
        <v>85.2</v>
      </c>
      <c r="AE10" s="39">
        <f t="shared" si="0"/>
        <v>2.9409734207801175</v>
      </c>
      <c r="AF10" s="38">
        <v>174.9</v>
      </c>
      <c r="AG10" s="38">
        <v>0.58233000000000001</v>
      </c>
      <c r="AI10" s="2" t="s">
        <v>115</v>
      </c>
      <c r="AJ10" s="49">
        <v>36.537258064516152</v>
      </c>
      <c r="AK10" s="49">
        <v>14.349589466491905</v>
      </c>
      <c r="AL10" s="49">
        <v>68.348118279569889</v>
      </c>
      <c r="AM10" s="49">
        <v>14.677116398130966</v>
      </c>
      <c r="AP10" s="7" t="s">
        <v>58</v>
      </c>
      <c r="AQ10" s="2">
        <v>5.5E-2</v>
      </c>
      <c r="AR10" s="2">
        <v>82.5</v>
      </c>
      <c r="AS10" s="28">
        <v>0.3</v>
      </c>
      <c r="AT10" s="29">
        <v>0.3</v>
      </c>
      <c r="AU10" s="29">
        <v>0.7</v>
      </c>
      <c r="AV10" s="29">
        <v>0.3</v>
      </c>
      <c r="AW10" s="29">
        <v>0.7</v>
      </c>
      <c r="AY10" s="11">
        <v>4</v>
      </c>
      <c r="AZ10" s="12">
        <f>(AZ9+AZ11)/2</f>
        <v>0</v>
      </c>
      <c r="BA10" s="12">
        <f t="shared" ref="BA10:BJ10" si="3">(BA9+BA11)/2</f>
        <v>0.02</v>
      </c>
      <c r="BB10" s="12">
        <f t="shared" si="3"/>
        <v>3.5000000000000003E-2</v>
      </c>
      <c r="BC10" s="12">
        <f t="shared" si="3"/>
        <v>0.05</v>
      </c>
      <c r="BD10" s="12">
        <f t="shared" si="3"/>
        <v>5.5E-2</v>
      </c>
      <c r="BE10" s="12">
        <f t="shared" si="3"/>
        <v>5.5E-2</v>
      </c>
      <c r="BF10" s="12">
        <f t="shared" si="3"/>
        <v>0.05</v>
      </c>
      <c r="BG10" s="12">
        <f t="shared" si="3"/>
        <v>4.4999999999999998E-2</v>
      </c>
      <c r="BH10" s="12">
        <f t="shared" si="3"/>
        <v>0.03</v>
      </c>
      <c r="BI10" s="12">
        <f t="shared" si="3"/>
        <v>1.4999999999999999E-2</v>
      </c>
      <c r="BJ10" s="12">
        <f t="shared" si="3"/>
        <v>0</v>
      </c>
      <c r="BK10" s="8" t="s">
        <v>154</v>
      </c>
    </row>
    <row r="11" spans="2:63">
      <c r="B11" s="35">
        <v>120</v>
      </c>
      <c r="C11" s="46">
        <v>1.6919999999999999</v>
      </c>
      <c r="E11" s="10">
        <v>0.375</v>
      </c>
      <c r="F11" s="46">
        <v>14.1</v>
      </c>
      <c r="G11" s="46">
        <v>23.2</v>
      </c>
      <c r="H11" s="46">
        <v>35</v>
      </c>
      <c r="I11" s="46">
        <v>45.4</v>
      </c>
      <c r="J11" s="46">
        <v>55.3</v>
      </c>
      <c r="K11" s="46">
        <v>64.900000000000006</v>
      </c>
      <c r="L11" s="46">
        <v>74.400000000000006</v>
      </c>
      <c r="M11" s="46">
        <v>83.7</v>
      </c>
      <c r="N11" s="46">
        <v>92.9</v>
      </c>
      <c r="O11" s="46">
        <v>102</v>
      </c>
      <c r="P11" s="46">
        <v>111</v>
      </c>
      <c r="Q11" s="46">
        <v>129</v>
      </c>
      <c r="R11" s="46">
        <v>147</v>
      </c>
      <c r="S11" s="46">
        <v>166</v>
      </c>
      <c r="T11" s="46">
        <v>184</v>
      </c>
      <c r="U11" s="46">
        <v>202</v>
      </c>
      <c r="V11" s="46">
        <v>246</v>
      </c>
      <c r="W11" s="46">
        <v>291</v>
      </c>
      <c r="X11" s="46">
        <v>381</v>
      </c>
      <c r="Z11" s="37">
        <v>59.329999999999984</v>
      </c>
      <c r="AA11" s="38">
        <v>520</v>
      </c>
      <c r="AB11" s="38">
        <v>124.27</v>
      </c>
      <c r="AC11" s="38">
        <v>1.2146999999999999</v>
      </c>
      <c r="AD11" s="38">
        <v>88.62</v>
      </c>
      <c r="AE11" s="39">
        <f t="shared" si="0"/>
        <v>3.059026579219883</v>
      </c>
      <c r="AF11" s="38">
        <v>158.58000000000001</v>
      </c>
      <c r="AG11" s="38">
        <v>0.59172999999999998</v>
      </c>
      <c r="AI11" s="2" t="s">
        <v>116</v>
      </c>
      <c r="AJ11" s="49">
        <v>48.688499999999991</v>
      </c>
      <c r="AK11" s="49">
        <v>14.367535282624983</v>
      </c>
      <c r="AL11" s="49">
        <v>66.898611111111109</v>
      </c>
      <c r="AM11" s="49">
        <v>21.609440983936164</v>
      </c>
      <c r="AP11" s="7" t="s">
        <v>59</v>
      </c>
      <c r="AQ11" s="2">
        <v>5.5E-2</v>
      </c>
      <c r="AR11" s="2">
        <v>82.5</v>
      </c>
      <c r="AS11" s="28">
        <v>0.33</v>
      </c>
      <c r="AT11" s="29">
        <v>1.3999999999999997</v>
      </c>
      <c r="AU11" s="29">
        <v>0.26</v>
      </c>
      <c r="AV11" s="29">
        <v>0.3</v>
      </c>
      <c r="AW11" s="29">
        <v>0.7</v>
      </c>
      <c r="AY11" s="11">
        <v>5</v>
      </c>
      <c r="AZ11" s="12">
        <v>0</v>
      </c>
      <c r="BA11" s="12">
        <v>0.01</v>
      </c>
      <c r="BB11" s="12">
        <v>0.02</v>
      </c>
      <c r="BC11" s="12">
        <v>0.03</v>
      </c>
      <c r="BD11" s="12">
        <v>0.03</v>
      </c>
      <c r="BE11" s="12">
        <v>0.03</v>
      </c>
      <c r="BF11" s="12">
        <v>0.03</v>
      </c>
      <c r="BG11" s="12">
        <v>0.03</v>
      </c>
      <c r="BH11" s="12">
        <v>0.02</v>
      </c>
      <c r="BI11" s="12">
        <v>0.01</v>
      </c>
      <c r="BJ11" s="12">
        <v>0</v>
      </c>
      <c r="BK11" s="8"/>
    </row>
    <row r="12" spans="2:63">
      <c r="B12" s="35">
        <v>140</v>
      </c>
      <c r="C12" s="46">
        <v>2.8879999999999999</v>
      </c>
      <c r="E12" s="10">
        <v>0.5</v>
      </c>
      <c r="F12" s="46">
        <v>25.1</v>
      </c>
      <c r="G12" s="46">
        <v>41.3</v>
      </c>
      <c r="H12" s="46">
        <v>62.2</v>
      </c>
      <c r="I12" s="46">
        <v>80.8</v>
      </c>
      <c r="J12" s="46">
        <v>98.4</v>
      </c>
      <c r="K12" s="46">
        <v>115</v>
      </c>
      <c r="L12" s="46">
        <v>132</v>
      </c>
      <c r="M12" s="46">
        <v>149</v>
      </c>
      <c r="N12" s="46">
        <v>165</v>
      </c>
      <c r="O12" s="46">
        <v>181</v>
      </c>
      <c r="P12" s="46">
        <v>198</v>
      </c>
      <c r="Q12" s="46">
        <v>230</v>
      </c>
      <c r="R12" s="46">
        <v>262</v>
      </c>
      <c r="S12" s="46">
        <v>294</v>
      </c>
      <c r="T12" s="46">
        <v>326</v>
      </c>
      <c r="U12" s="46">
        <v>358</v>
      </c>
      <c r="V12" s="46">
        <v>438</v>
      </c>
      <c r="W12" s="46">
        <v>518</v>
      </c>
      <c r="X12" s="46">
        <v>677</v>
      </c>
      <c r="Z12" s="37">
        <v>76.329999999999984</v>
      </c>
      <c r="AA12" s="38">
        <v>537</v>
      </c>
      <c r="AB12" s="38">
        <v>128.1</v>
      </c>
      <c r="AC12" s="38">
        <v>1.3593</v>
      </c>
      <c r="AD12" s="38">
        <v>91.53</v>
      </c>
      <c r="AE12" s="39">
        <f t="shared" si="0"/>
        <v>3.1594753192958236</v>
      </c>
      <c r="AF12" s="38">
        <v>146.34</v>
      </c>
      <c r="AG12" s="38">
        <v>0.59945000000000004</v>
      </c>
      <c r="AI12" s="2" t="s">
        <v>117</v>
      </c>
      <c r="AJ12" s="49">
        <v>60.880322580645142</v>
      </c>
      <c r="AK12" s="49">
        <v>14.319041875645155</v>
      </c>
      <c r="AL12" s="49">
        <v>60.747311827956992</v>
      </c>
      <c r="AM12" s="49">
        <v>29.248331930057379</v>
      </c>
      <c r="AP12" s="7" t="s">
        <v>60</v>
      </c>
      <c r="AQ12" s="2">
        <v>0.153</v>
      </c>
      <c r="AR12" s="2">
        <v>73.2</v>
      </c>
      <c r="AS12" s="28">
        <v>0.62</v>
      </c>
      <c r="AT12" s="29">
        <v>0.6</v>
      </c>
      <c r="AU12" s="29">
        <v>0.26</v>
      </c>
      <c r="AV12" s="29">
        <v>0.83333333333333337</v>
      </c>
      <c r="AW12" s="29">
        <v>0.16666666666666663</v>
      </c>
      <c r="AY12" s="11">
        <v>7.5</v>
      </c>
      <c r="AZ12" s="12">
        <f>(AZ11+AZ13)/2</f>
        <v>0</v>
      </c>
      <c r="BA12" s="12">
        <f t="shared" ref="BA12:BJ12" si="4">(BA11+BA13)/2</f>
        <v>5.0000000000000001E-3</v>
      </c>
      <c r="BB12" s="12">
        <f t="shared" si="4"/>
        <v>0.01</v>
      </c>
      <c r="BC12" s="12">
        <f t="shared" si="4"/>
        <v>1.4999999999999999E-2</v>
      </c>
      <c r="BD12" s="12">
        <f t="shared" si="4"/>
        <v>1.4999999999999999E-2</v>
      </c>
      <c r="BE12" s="12">
        <f t="shared" si="4"/>
        <v>1.4999999999999999E-2</v>
      </c>
      <c r="BF12" s="12">
        <f t="shared" si="4"/>
        <v>1.4999999999999999E-2</v>
      </c>
      <c r="BG12" s="12">
        <f t="shared" si="4"/>
        <v>1.4999999999999999E-2</v>
      </c>
      <c r="BH12" s="12">
        <f t="shared" si="4"/>
        <v>0.01</v>
      </c>
      <c r="BI12" s="12">
        <f t="shared" si="4"/>
        <v>5.0000000000000001E-3</v>
      </c>
      <c r="BJ12" s="12">
        <f t="shared" si="4"/>
        <v>0</v>
      </c>
      <c r="BK12" s="8" t="s">
        <v>154</v>
      </c>
    </row>
    <row r="13" spans="2:63">
      <c r="B13" s="35">
        <v>160</v>
      </c>
      <c r="C13" s="46">
        <v>4.7359999999999998</v>
      </c>
      <c r="E13" s="10">
        <v>0.625</v>
      </c>
      <c r="F13" s="46">
        <v>39.1</v>
      </c>
      <c r="G13" s="46">
        <v>64.5</v>
      </c>
      <c r="H13" s="46">
        <v>97.2</v>
      </c>
      <c r="I13" s="46">
        <v>126</v>
      </c>
      <c r="J13" s="46">
        <v>154</v>
      </c>
      <c r="K13" s="46">
        <v>180</v>
      </c>
      <c r="L13" s="46">
        <v>207</v>
      </c>
      <c r="M13" s="46">
        <v>232</v>
      </c>
      <c r="N13" s="46">
        <v>258</v>
      </c>
      <c r="O13" s="46">
        <v>284</v>
      </c>
      <c r="P13" s="46">
        <v>309</v>
      </c>
      <c r="Q13" s="46">
        <v>359</v>
      </c>
      <c r="R13" s="46">
        <v>410</v>
      </c>
      <c r="S13" s="46">
        <v>460</v>
      </c>
      <c r="T13" s="46">
        <v>510</v>
      </c>
      <c r="U13" s="46">
        <v>560</v>
      </c>
      <c r="V13" s="46">
        <v>685</v>
      </c>
      <c r="W13" s="46">
        <v>809</v>
      </c>
      <c r="X13" s="46">
        <v>1058</v>
      </c>
      <c r="Z13" s="37">
        <v>79.329999999999984</v>
      </c>
      <c r="AA13" s="38">
        <v>540</v>
      </c>
      <c r="AB13" s="38">
        <v>129.06</v>
      </c>
      <c r="AC13" s="38">
        <v>1.3859999999999999</v>
      </c>
      <c r="AD13" s="38">
        <v>92.04</v>
      </c>
      <c r="AE13" s="39">
        <f t="shared" si="0"/>
        <v>3.1770797376596485</v>
      </c>
      <c r="AF13" s="38">
        <v>144.32</v>
      </c>
      <c r="AG13" s="38">
        <v>0.60077999999999998</v>
      </c>
      <c r="AI13" s="2" t="s">
        <v>118</v>
      </c>
      <c r="AJ13" s="49">
        <v>68.512000000000171</v>
      </c>
      <c r="AK13" s="49">
        <v>14.340219849125024</v>
      </c>
      <c r="AL13" s="49">
        <v>71.694444444444443</v>
      </c>
      <c r="AM13" s="49">
        <v>35.078994047278428</v>
      </c>
      <c r="AP13" s="7" t="s">
        <v>61</v>
      </c>
      <c r="AQ13" s="2">
        <v>0.17799999999999999</v>
      </c>
      <c r="AR13" s="2">
        <v>70.8</v>
      </c>
      <c r="AS13" s="28">
        <v>0.95</v>
      </c>
      <c r="AT13" s="29">
        <v>0.79999999999999982</v>
      </c>
      <c r="AU13" s="29">
        <v>0.1</v>
      </c>
      <c r="AV13" s="29">
        <v>0.96666666666666679</v>
      </c>
      <c r="AW13" s="29">
        <v>3.333333333333327E-2</v>
      </c>
      <c r="AY13" s="11">
        <v>10</v>
      </c>
      <c r="AZ13" s="12">
        <v>0</v>
      </c>
      <c r="BA13" s="12">
        <v>0</v>
      </c>
      <c r="BB13" s="12">
        <v>0</v>
      </c>
      <c r="BC13" s="12">
        <v>0</v>
      </c>
      <c r="BD13" s="12">
        <v>0</v>
      </c>
      <c r="BE13" s="12">
        <v>0</v>
      </c>
      <c r="BF13" s="12">
        <v>0</v>
      </c>
      <c r="BG13" s="12">
        <v>0</v>
      </c>
      <c r="BH13" s="12">
        <v>0</v>
      </c>
      <c r="BI13" s="12">
        <v>0</v>
      </c>
      <c r="BJ13" s="12">
        <v>0</v>
      </c>
      <c r="BK13" s="8"/>
    </row>
    <row r="14" spans="2:63">
      <c r="B14" s="35">
        <v>180</v>
      </c>
      <c r="C14" s="46">
        <v>7.5069999999999997</v>
      </c>
      <c r="E14" s="10">
        <v>0.75</v>
      </c>
      <c r="F14" s="46">
        <v>56.4</v>
      </c>
      <c r="G14" s="46">
        <v>92.9</v>
      </c>
      <c r="H14" s="46">
        <v>140</v>
      </c>
      <c r="I14" s="46">
        <v>182</v>
      </c>
      <c r="J14" s="46">
        <v>221</v>
      </c>
      <c r="K14" s="46">
        <v>260</v>
      </c>
      <c r="L14" s="46">
        <v>297</v>
      </c>
      <c r="M14" s="46">
        <v>335</v>
      </c>
      <c r="N14" s="46">
        <v>372</v>
      </c>
      <c r="O14" s="46">
        <v>408</v>
      </c>
      <c r="P14" s="46">
        <v>445</v>
      </c>
      <c r="Q14" s="46">
        <v>518</v>
      </c>
      <c r="R14" s="46">
        <v>590</v>
      </c>
      <c r="S14" s="46">
        <v>662</v>
      </c>
      <c r="T14" s="46">
        <v>734</v>
      </c>
      <c r="U14" s="46">
        <v>806</v>
      </c>
      <c r="V14" s="46">
        <v>986</v>
      </c>
      <c r="W14" s="46">
        <v>1165</v>
      </c>
      <c r="X14" s="46">
        <v>1523</v>
      </c>
      <c r="Z14" s="37">
        <v>99.329999999999984</v>
      </c>
      <c r="AA14" s="38">
        <v>560</v>
      </c>
      <c r="AB14" s="38">
        <v>133.86000000000001</v>
      </c>
      <c r="AC14" s="38">
        <v>1.5742</v>
      </c>
      <c r="AD14" s="38">
        <v>95.47</v>
      </c>
      <c r="AE14" s="39">
        <f t="shared" si="0"/>
        <v>3.2954780807732136</v>
      </c>
      <c r="AF14" s="38">
        <v>131.78</v>
      </c>
      <c r="AG14" s="38">
        <v>0.60950000000000004</v>
      </c>
      <c r="AI14" s="2" t="s">
        <v>119</v>
      </c>
      <c r="AJ14" s="49">
        <v>74.405725806451542</v>
      </c>
      <c r="AK14" s="49">
        <v>14.350720136733855</v>
      </c>
      <c r="AL14" s="49">
        <v>65.501344086021504</v>
      </c>
      <c r="AM14" s="49">
        <v>40.550600454628395</v>
      </c>
      <c r="AP14" s="7" t="s">
        <v>62</v>
      </c>
      <c r="AQ14" s="2"/>
      <c r="AR14" s="2"/>
      <c r="AS14" s="28">
        <v>0.66666666666666674</v>
      </c>
    </row>
    <row r="15" spans="2:63" ht="28.5">
      <c r="B15" s="35">
        <v>200</v>
      </c>
      <c r="C15" s="46">
        <v>11.52</v>
      </c>
      <c r="E15" s="10">
        <v>0.875</v>
      </c>
      <c r="F15" s="46">
        <v>76.7</v>
      </c>
      <c r="G15" s="46">
        <v>126</v>
      </c>
      <c r="H15" s="46">
        <v>191</v>
      </c>
      <c r="I15" s="46">
        <v>247</v>
      </c>
      <c r="J15" s="46">
        <v>301</v>
      </c>
      <c r="K15" s="46">
        <v>354</v>
      </c>
      <c r="L15" s="46">
        <v>405</v>
      </c>
      <c r="M15" s="46">
        <v>455</v>
      </c>
      <c r="N15" s="46">
        <v>506</v>
      </c>
      <c r="O15" s="46">
        <v>556</v>
      </c>
      <c r="P15" s="46">
        <v>605</v>
      </c>
      <c r="Q15" s="46">
        <v>704</v>
      </c>
      <c r="R15" s="46">
        <v>803</v>
      </c>
      <c r="S15" s="46">
        <v>901</v>
      </c>
      <c r="T15" s="46">
        <v>999</v>
      </c>
      <c r="U15" s="46">
        <v>1097</v>
      </c>
      <c r="V15" s="46">
        <v>1342</v>
      </c>
      <c r="W15" s="46">
        <v>1586</v>
      </c>
      <c r="X15" s="46">
        <v>2073</v>
      </c>
      <c r="Z15" s="37">
        <v>119.32999999999998</v>
      </c>
      <c r="AA15" s="38">
        <v>580</v>
      </c>
      <c r="AB15" s="38">
        <v>138.66</v>
      </c>
      <c r="AC15" s="38">
        <v>1.78</v>
      </c>
      <c r="AD15" s="38">
        <v>98.9</v>
      </c>
      <c r="AE15" s="39">
        <f t="shared" si="0"/>
        <v>3.4138764238867796</v>
      </c>
      <c r="AF15" s="38">
        <v>120.7</v>
      </c>
      <c r="AG15" s="38">
        <v>0.61792999999999998</v>
      </c>
      <c r="AI15" s="2" t="s">
        <v>120</v>
      </c>
      <c r="AJ15" s="49">
        <v>71.259112903225798</v>
      </c>
      <c r="AK15" s="49">
        <v>14.385439510887052</v>
      </c>
      <c r="AL15" s="49">
        <v>76.040322580645167</v>
      </c>
      <c r="AM15" s="49">
        <v>37.23463687998656</v>
      </c>
      <c r="AP15" s="7" t="s">
        <v>64</v>
      </c>
      <c r="AQ15" s="2"/>
      <c r="AR15" s="2"/>
      <c r="AS15" s="28">
        <v>0.8666666666666667</v>
      </c>
      <c r="AU15" s="366"/>
      <c r="AV15" s="366"/>
      <c r="AW15" s="366"/>
      <c r="AX15" s="366"/>
      <c r="AY15" s="366"/>
      <c r="AZ15" s="37" t="s">
        <v>194</v>
      </c>
      <c r="BA15" s="37" t="s">
        <v>10</v>
      </c>
      <c r="BB15" s="37" t="s">
        <v>152</v>
      </c>
      <c r="BC15" s="42" t="s">
        <v>272</v>
      </c>
      <c r="BD15" s="42" t="s">
        <v>273</v>
      </c>
    </row>
    <row r="16" spans="2:63">
      <c r="B16" s="35">
        <v>212</v>
      </c>
      <c r="C16" s="46">
        <v>14.69</v>
      </c>
      <c r="E16" s="10">
        <v>1</v>
      </c>
      <c r="F16" s="46">
        <v>100</v>
      </c>
      <c r="G16" s="46">
        <v>165</v>
      </c>
      <c r="H16" s="46">
        <v>249</v>
      </c>
      <c r="I16" s="46">
        <v>323</v>
      </c>
      <c r="J16" s="46">
        <v>393</v>
      </c>
      <c r="K16" s="46">
        <v>462</v>
      </c>
      <c r="L16" s="46">
        <v>529</v>
      </c>
      <c r="M16" s="46">
        <v>595</v>
      </c>
      <c r="N16" s="46">
        <v>661</v>
      </c>
      <c r="O16" s="46">
        <v>726</v>
      </c>
      <c r="P16" s="46">
        <v>791</v>
      </c>
      <c r="Q16" s="46">
        <v>920</v>
      </c>
      <c r="R16" s="46">
        <v>1049</v>
      </c>
      <c r="S16" s="46">
        <v>1177</v>
      </c>
      <c r="T16" s="46">
        <v>1305</v>
      </c>
      <c r="U16" s="46">
        <v>1433</v>
      </c>
      <c r="V16" s="46">
        <v>1752</v>
      </c>
      <c r="W16" s="46">
        <v>2071</v>
      </c>
      <c r="X16" s="46"/>
      <c r="Z16" s="37">
        <v>139.32999999999998</v>
      </c>
      <c r="AA16" s="38">
        <v>600</v>
      </c>
      <c r="AB16" s="38">
        <v>143.47</v>
      </c>
      <c r="AC16" s="38">
        <v>2.0049999999999999</v>
      </c>
      <c r="AD16" s="38">
        <v>102.34</v>
      </c>
      <c r="AE16" s="39">
        <f t="shared" si="0"/>
        <v>3.5326199516741461</v>
      </c>
      <c r="AF16" s="38">
        <v>110.88</v>
      </c>
      <c r="AG16" s="38">
        <v>0.62607000000000002</v>
      </c>
      <c r="AI16" s="2" t="s">
        <v>121</v>
      </c>
      <c r="AJ16" s="49">
        <v>63.97425000000004</v>
      </c>
      <c r="AK16" s="49">
        <v>14.358833020625024</v>
      </c>
      <c r="AL16" s="49">
        <v>72.345833333333331</v>
      </c>
      <c r="AM16" s="49">
        <v>31.26800404387609</v>
      </c>
      <c r="AU16" s="43"/>
      <c r="AV16" s="366"/>
      <c r="AW16" s="366"/>
      <c r="AX16" s="366"/>
      <c r="AY16" s="366"/>
      <c r="AZ16" s="2">
        <f>'Equipment Inventory'!B4</f>
        <v>0</v>
      </c>
      <c r="BA16" s="37">
        <f>'Equipment Inventory'!L4</f>
        <v>0</v>
      </c>
      <c r="BB16" s="34" t="str">
        <f>IF(BA16=$AP$5,1,IF(BA16=$AP$6,3,IF(BA16=$AP$7,5,IF(BA16=$AP$8,10,""))))</f>
        <v/>
      </c>
      <c r="BC16" s="2">
        <f>IFERROR(INDEX('References '!$AZ$6:$BJ$13,MATCH('References '!BB16,'References '!$AY$6:$AY$13),MATCH(#REF!,'References '!$AZ$3:$BJ$3)),0)</f>
        <v>0</v>
      </c>
      <c r="BD16" s="2">
        <f>IFERROR(INDEX('References '!$AZ$6:$BJ$13,MATCH('References '!BB16,'References '!$AY$6:$AY$13),MATCH(#REF!,'References '!$AZ$3:$BJ$3)),0)</f>
        <v>0</v>
      </c>
    </row>
    <row r="17" spans="2:56">
      <c r="B17" s="35">
        <v>220</v>
      </c>
      <c r="C17" s="46">
        <v>17.190000000000001</v>
      </c>
      <c r="E17" s="10">
        <v>1.125</v>
      </c>
      <c r="F17" s="46">
        <v>127</v>
      </c>
      <c r="G17" s="46">
        <v>209</v>
      </c>
      <c r="H17" s="46">
        <v>315</v>
      </c>
      <c r="I17" s="46">
        <v>409</v>
      </c>
      <c r="J17" s="46">
        <v>498</v>
      </c>
      <c r="K17" s="46">
        <v>584</v>
      </c>
      <c r="L17" s="46">
        <v>669</v>
      </c>
      <c r="M17" s="46">
        <v>753</v>
      </c>
      <c r="N17" s="46">
        <v>836</v>
      </c>
      <c r="O17" s="46">
        <v>919</v>
      </c>
      <c r="P17" s="46">
        <v>1001</v>
      </c>
      <c r="Q17" s="46">
        <v>1164</v>
      </c>
      <c r="R17" s="46">
        <v>1327</v>
      </c>
      <c r="S17" s="46">
        <v>1490</v>
      </c>
      <c r="T17" s="46">
        <v>1652</v>
      </c>
      <c r="U17" s="46">
        <v>1814</v>
      </c>
      <c r="V17" s="46">
        <v>2218</v>
      </c>
      <c r="W17" s="46"/>
      <c r="X17" s="46"/>
      <c r="Z17" s="37">
        <v>159.32999999999998</v>
      </c>
      <c r="AA17" s="38">
        <v>620</v>
      </c>
      <c r="AB17" s="38">
        <v>148.28</v>
      </c>
      <c r="AC17" s="38">
        <v>2.2490000000000001</v>
      </c>
      <c r="AD17" s="38">
        <v>105.78</v>
      </c>
      <c r="AE17" s="39">
        <f t="shared" si="0"/>
        <v>3.6513634794615122</v>
      </c>
      <c r="AF17" s="38">
        <v>102.12</v>
      </c>
      <c r="AG17" s="38">
        <v>0.63395000000000001</v>
      </c>
      <c r="AI17" s="2" t="s">
        <v>122</v>
      </c>
      <c r="AJ17" s="49">
        <v>49.680645161290343</v>
      </c>
      <c r="AK17" s="49">
        <v>14.376569597782256</v>
      </c>
      <c r="AL17" s="49">
        <v>76.556451612903231</v>
      </c>
      <c r="AM17" s="49">
        <v>21.387498565316385</v>
      </c>
      <c r="AP17" s="36" t="s">
        <v>135</v>
      </c>
      <c r="AQ17" s="36" t="s">
        <v>134</v>
      </c>
      <c r="AS17" s="1"/>
      <c r="AU17" s="43"/>
      <c r="AV17" s="13"/>
      <c r="AW17" s="13"/>
      <c r="AX17" s="13"/>
      <c r="AY17" s="14"/>
      <c r="AZ17" s="2">
        <f>'Equipment Inventory'!B5</f>
        <v>0</v>
      </c>
      <c r="BA17" s="37">
        <f>'Equipment Inventory'!L5</f>
        <v>0</v>
      </c>
      <c r="BB17" s="34" t="str">
        <f t="shared" ref="BB17:BB21" si="5">IF(BA17=$AP$5,1,IF(BA17=$AP$6,3,IF(BA17=$AP$7,5,IF(BA17=$AP$8,10,""))))</f>
        <v/>
      </c>
      <c r="BC17" s="2">
        <f>IFERROR(INDEX('References '!$AZ$6:$BJ$13,MATCH('References '!BB17,'References '!$AY$6:$AY$13),MATCH(#REF!,'References '!$AZ$3:$BJ$3)),0)</f>
        <v>0</v>
      </c>
      <c r="BD17" s="2">
        <f>IFERROR(INDEX('References '!$AZ$6:$BJ$13,MATCH('References '!BB17,'References '!$AY$6:$AY$13),MATCH(#REF!,'References '!$AZ$3:$BJ$3)),0)</f>
        <v>0</v>
      </c>
    </row>
    <row r="18" spans="2:56">
      <c r="B18" s="35">
        <v>240</v>
      </c>
      <c r="C18" s="46">
        <v>24.97</v>
      </c>
      <c r="E18" s="10">
        <v>1.25</v>
      </c>
      <c r="F18" s="46">
        <v>157</v>
      </c>
      <c r="G18" s="46">
        <v>258</v>
      </c>
      <c r="H18" s="46">
        <v>389</v>
      </c>
      <c r="I18" s="46">
        <v>505</v>
      </c>
      <c r="J18" s="46">
        <v>615</v>
      </c>
      <c r="K18" s="46">
        <v>721</v>
      </c>
      <c r="L18" s="46">
        <v>826</v>
      </c>
      <c r="M18" s="46">
        <v>930</v>
      </c>
      <c r="N18" s="46">
        <v>1032</v>
      </c>
      <c r="O18" s="46">
        <v>1134</v>
      </c>
      <c r="P18" s="46">
        <v>1236</v>
      </c>
      <c r="Q18" s="46">
        <v>1438</v>
      </c>
      <c r="R18" s="46">
        <v>1639</v>
      </c>
      <c r="S18" s="46">
        <v>1839</v>
      </c>
      <c r="T18" s="46">
        <v>2039</v>
      </c>
      <c r="U18" s="46">
        <v>2239</v>
      </c>
      <c r="V18" s="46"/>
      <c r="W18" s="46"/>
      <c r="X18" s="46"/>
      <c r="Z18" s="37">
        <v>179.32999999999998</v>
      </c>
      <c r="AA18" s="38">
        <v>640</v>
      </c>
      <c r="AB18" s="38">
        <v>153.09</v>
      </c>
      <c r="AC18" s="38">
        <v>2.5139999999999998</v>
      </c>
      <c r="AD18" s="38">
        <v>109.21</v>
      </c>
      <c r="AE18" s="39">
        <f t="shared" si="0"/>
        <v>3.7697618225750777</v>
      </c>
      <c r="AF18" s="38">
        <v>94.3</v>
      </c>
      <c r="AG18" s="38">
        <v>0.64158999999999999</v>
      </c>
      <c r="AI18" s="2" t="s">
        <v>123</v>
      </c>
      <c r="AJ18" s="49">
        <v>35.611999999999966</v>
      </c>
      <c r="AK18" s="49">
        <v>14.318363473499989</v>
      </c>
      <c r="AL18" s="49">
        <v>73.608333333333334</v>
      </c>
      <c r="AM18" s="49">
        <v>14.316694006790019</v>
      </c>
      <c r="AP18" s="36" t="s">
        <v>133</v>
      </c>
      <c r="AQ18" s="30">
        <v>2476</v>
      </c>
      <c r="AS18" s="1"/>
      <c r="AU18" s="43"/>
      <c r="AV18" s="365"/>
      <c r="AW18" s="365"/>
      <c r="AX18" s="365"/>
      <c r="AY18" s="15"/>
      <c r="AZ18" s="2">
        <f>'Equipment Inventory'!B6</f>
        <v>0</v>
      </c>
      <c r="BA18" s="37">
        <f>'Equipment Inventory'!L6</f>
        <v>0</v>
      </c>
      <c r="BB18" s="34" t="str">
        <f t="shared" si="5"/>
        <v/>
      </c>
      <c r="BC18" s="2">
        <f>IFERROR(INDEX('References '!$AZ$6:$BJ$13,MATCH('References '!BB18,'References '!$AY$6:$AY$13),MATCH(#REF!,'References '!$AZ$3:$BJ$3)),0)</f>
        <v>0</v>
      </c>
      <c r="BD18" s="2">
        <f>IFERROR(INDEX('References '!$AZ$6:$BJ$13,MATCH('References '!BB18,'References '!$AY$6:$AY$13),MATCH(#REF!,'References '!$AZ$3:$BJ$3)),0)</f>
        <v>0</v>
      </c>
    </row>
    <row r="19" spans="2:56">
      <c r="B19" s="35">
        <v>260</v>
      </c>
      <c r="C19" s="46">
        <v>35.43</v>
      </c>
      <c r="E19" s="10">
        <v>1.375</v>
      </c>
      <c r="F19" s="46">
        <v>189</v>
      </c>
      <c r="G19" s="46">
        <v>312</v>
      </c>
      <c r="H19" s="46">
        <v>471</v>
      </c>
      <c r="I19" s="46">
        <v>611</v>
      </c>
      <c r="J19" s="46">
        <v>744</v>
      </c>
      <c r="K19" s="46">
        <v>893</v>
      </c>
      <c r="L19" s="46">
        <v>1000</v>
      </c>
      <c r="M19" s="46">
        <v>1125</v>
      </c>
      <c r="N19" s="46">
        <v>1249</v>
      </c>
      <c r="O19" s="46">
        <v>1372</v>
      </c>
      <c r="P19" s="46">
        <v>1495</v>
      </c>
      <c r="Q19" s="46">
        <v>1739</v>
      </c>
      <c r="R19" s="46">
        <v>1983</v>
      </c>
      <c r="S19" s="46">
        <v>2226</v>
      </c>
      <c r="T19" s="46">
        <v>2468</v>
      </c>
      <c r="U19" s="46"/>
      <c r="V19" s="46"/>
      <c r="W19" s="46"/>
      <c r="X19" s="46"/>
      <c r="Z19" s="37">
        <v>199.32999999999998</v>
      </c>
      <c r="AA19" s="38">
        <v>660</v>
      </c>
      <c r="AB19" s="38">
        <v>157.91999999999999</v>
      </c>
      <c r="AC19" s="38">
        <v>2.8010000000000002</v>
      </c>
      <c r="AD19" s="38">
        <v>112.67</v>
      </c>
      <c r="AE19" s="39">
        <f t="shared" si="0"/>
        <v>3.8891957197100453</v>
      </c>
      <c r="AF19" s="38">
        <v>87.27</v>
      </c>
      <c r="AG19" s="38">
        <v>0.64902000000000004</v>
      </c>
      <c r="AI19" s="2" t="s">
        <v>124</v>
      </c>
      <c r="AJ19" s="49">
        <v>23.774193548387103</v>
      </c>
      <c r="AK19" s="49">
        <v>14.361013134798361</v>
      </c>
      <c r="AL19" s="49">
        <v>77.997311827956992</v>
      </c>
      <c r="AM19" s="49">
        <v>9.134944063765257</v>
      </c>
      <c r="AP19" s="36" t="s">
        <v>136</v>
      </c>
      <c r="AQ19" s="30">
        <v>4452</v>
      </c>
      <c r="AS19" s="16"/>
      <c r="AU19" s="43"/>
      <c r="AV19" s="17"/>
      <c r="AW19" s="18"/>
      <c r="AX19" s="18"/>
      <c r="AY19" s="15"/>
      <c r="AZ19" s="2">
        <f>'Equipment Inventory'!B7</f>
        <v>0</v>
      </c>
      <c r="BA19" s="37">
        <f>'Equipment Inventory'!L7</f>
        <v>0</v>
      </c>
      <c r="BB19" s="34" t="str">
        <f t="shared" si="5"/>
        <v/>
      </c>
      <c r="BC19" s="2">
        <f>IFERROR(INDEX('References '!$AZ$6:$BJ$13,MATCH('References '!BB19,'References '!$AY$6:$AY$13),MATCH(#REF!,'References '!$AZ$3:$BJ$3)),0)</f>
        <v>0</v>
      </c>
      <c r="BD19" s="2">
        <f>IFERROR(INDEX('References '!$AZ$6:$BJ$13,MATCH('References '!BB19,'References '!$AY$6:$AY$13),MATCH(#REF!,'References '!$AZ$3:$BJ$3)),0)</f>
        <v>0</v>
      </c>
    </row>
    <row r="20" spans="2:56">
      <c r="B20" s="35">
        <v>280</v>
      </c>
      <c r="C20" s="46">
        <v>49.2</v>
      </c>
      <c r="E20" s="10">
        <v>1.5</v>
      </c>
      <c r="F20" s="46">
        <v>225</v>
      </c>
      <c r="G20" s="46">
        <v>371</v>
      </c>
      <c r="H20" s="46">
        <v>560</v>
      </c>
      <c r="I20" s="46">
        <v>727</v>
      </c>
      <c r="J20" s="46">
        <v>885</v>
      </c>
      <c r="K20" s="46">
        <v>1039</v>
      </c>
      <c r="L20" s="46">
        <v>1190</v>
      </c>
      <c r="M20" s="46">
        <v>1339</v>
      </c>
      <c r="N20" s="46">
        <v>1486</v>
      </c>
      <c r="O20" s="46">
        <v>1633</v>
      </c>
      <c r="P20" s="46">
        <v>1779</v>
      </c>
      <c r="Q20" s="46">
        <v>2070</v>
      </c>
      <c r="R20" s="46">
        <v>2360</v>
      </c>
      <c r="S20" s="46"/>
      <c r="T20" s="46"/>
      <c r="U20" s="46"/>
      <c r="V20" s="46"/>
      <c r="W20" s="46"/>
      <c r="X20" s="46"/>
      <c r="Z20" s="37">
        <v>219.32999999999998</v>
      </c>
      <c r="AA20" s="38">
        <v>680</v>
      </c>
      <c r="AB20" s="38">
        <v>162.72999999999999</v>
      </c>
      <c r="AC20" s="38">
        <v>3.1110000000000002</v>
      </c>
      <c r="AD20" s="38">
        <v>116.12</v>
      </c>
      <c r="AE20" s="39">
        <f t="shared" si="0"/>
        <v>4.0082844321712123</v>
      </c>
      <c r="AF20" s="38">
        <v>80.959999999999994</v>
      </c>
      <c r="AG20" s="38">
        <v>0.65620999999999996</v>
      </c>
      <c r="AP20" s="36" t="s">
        <v>137</v>
      </c>
      <c r="AQ20" s="30">
        <v>6428</v>
      </c>
      <c r="AS20" s="16"/>
      <c r="AU20" s="43"/>
      <c r="AV20" s="17"/>
      <c r="AW20" s="18"/>
      <c r="AX20" s="18"/>
      <c r="AY20" s="15"/>
      <c r="AZ20" s="2">
        <f>'Equipment Inventory'!B8</f>
        <v>0</v>
      </c>
      <c r="BA20" s="37">
        <f>'Equipment Inventory'!L8</f>
        <v>0</v>
      </c>
      <c r="BB20" s="34" t="str">
        <f t="shared" si="5"/>
        <v/>
      </c>
      <c r="BC20" s="2">
        <f>IFERROR(INDEX('References '!$AZ$6:$BJ$13,MATCH('References '!BB20,'References '!$AY$6:$AY$13),MATCH(#REF!,'References '!$AZ$3:$BJ$3)),0)</f>
        <v>0</v>
      </c>
      <c r="BD20" s="2">
        <f>IFERROR(INDEX('References '!$AZ$6:$BJ$13,MATCH('References '!BB20,'References '!$AY$6:$AY$13),MATCH(#REF!,'References '!$AZ$3:$BJ$3)),0)</f>
        <v>0</v>
      </c>
    </row>
    <row r="21" spans="2:56">
      <c r="B21" s="35">
        <v>300</v>
      </c>
      <c r="C21" s="46">
        <v>67.010000000000005</v>
      </c>
      <c r="E21" s="10">
        <v>1.75</v>
      </c>
      <c r="F21" s="46">
        <v>307</v>
      </c>
      <c r="G21" s="46">
        <v>506</v>
      </c>
      <c r="H21" s="46">
        <v>762</v>
      </c>
      <c r="I21" s="46">
        <v>990</v>
      </c>
      <c r="J21" s="46">
        <v>1205</v>
      </c>
      <c r="K21" s="46">
        <v>1414</v>
      </c>
      <c r="L21" s="46">
        <v>1619</v>
      </c>
      <c r="M21" s="46">
        <v>1822</v>
      </c>
      <c r="N21" s="46">
        <v>2023</v>
      </c>
      <c r="O21" s="46">
        <v>2223</v>
      </c>
      <c r="P21" s="46">
        <v>2422</v>
      </c>
      <c r="Q21" s="46"/>
      <c r="R21" s="46"/>
      <c r="S21" s="46"/>
      <c r="T21" s="46"/>
      <c r="U21" s="46"/>
      <c r="V21" s="46"/>
      <c r="W21" s="46"/>
      <c r="X21" s="46"/>
      <c r="Z21" s="37">
        <v>239.32999999999998</v>
      </c>
      <c r="AA21" s="38">
        <v>700</v>
      </c>
      <c r="AB21" s="38">
        <v>167.56</v>
      </c>
      <c r="AC21" s="38">
        <v>3.4460000000000002</v>
      </c>
      <c r="AD21" s="38">
        <v>119.58</v>
      </c>
      <c r="AE21" s="39">
        <f t="shared" si="0"/>
        <v>4.1277183293061785</v>
      </c>
      <c r="AF21" s="38">
        <v>75.25</v>
      </c>
      <c r="AG21" s="38">
        <v>0.66320999999999997</v>
      </c>
      <c r="AI21" s="367" t="s">
        <v>127</v>
      </c>
      <c r="AJ21" s="368"/>
      <c r="AK21" s="368"/>
      <c r="AL21" s="368"/>
      <c r="AM21" s="369"/>
      <c r="AP21" s="36" t="s">
        <v>138</v>
      </c>
      <c r="AQ21" s="30">
        <v>8320</v>
      </c>
      <c r="AU21" s="43"/>
      <c r="AV21" s="17"/>
      <c r="AW21" s="18"/>
      <c r="AX21" s="18"/>
      <c r="AY21" s="15"/>
      <c r="AZ21" s="2">
        <f>'Equipment Inventory'!B9</f>
        <v>0</v>
      </c>
      <c r="BA21" s="37">
        <f>'Equipment Inventory'!L9</f>
        <v>0</v>
      </c>
      <c r="BB21" s="34" t="str">
        <f t="shared" si="5"/>
        <v/>
      </c>
      <c r="BC21" s="2">
        <f>IFERROR(INDEX('References '!$AZ$6:$BJ$13,MATCH('References '!BB21,'References '!$AY$6:$AY$13),MATCH(#REF!,'References '!$AZ$3:$BJ$3)),0)</f>
        <v>0</v>
      </c>
      <c r="BD21" s="2">
        <f>IFERROR(INDEX('References '!$AZ$6:$BJ$13,MATCH('References '!BB21,'References '!$AY$6:$AY$13),MATCH(#REF!,'References '!$AZ$3:$BJ$3)),0)</f>
        <v>0</v>
      </c>
    </row>
    <row r="22" spans="2:56">
      <c r="B22" s="35">
        <v>350</v>
      </c>
      <c r="C22" s="46">
        <v>134.6</v>
      </c>
      <c r="E22" s="10">
        <v>2</v>
      </c>
      <c r="F22" s="46">
        <v>401</v>
      </c>
      <c r="G22" s="46">
        <v>660</v>
      </c>
      <c r="H22" s="46">
        <v>996</v>
      </c>
      <c r="I22" s="46">
        <v>1293</v>
      </c>
      <c r="J22" s="46">
        <v>1574</v>
      </c>
      <c r="K22" s="46">
        <v>1847</v>
      </c>
      <c r="L22" s="46">
        <v>2115</v>
      </c>
      <c r="M22" s="46">
        <v>2380</v>
      </c>
      <c r="N22" s="46"/>
      <c r="O22" s="46"/>
      <c r="P22" s="46"/>
      <c r="Q22" s="46"/>
      <c r="R22" s="46"/>
      <c r="S22" s="46"/>
      <c r="T22" s="46"/>
      <c r="U22" s="46"/>
      <c r="V22" s="46"/>
      <c r="W22" s="46"/>
      <c r="X22" s="47"/>
      <c r="Z22" s="37">
        <v>259.33</v>
      </c>
      <c r="AA22" s="38">
        <v>720</v>
      </c>
      <c r="AB22" s="38">
        <v>172.39</v>
      </c>
      <c r="AC22" s="38">
        <v>3.806</v>
      </c>
      <c r="AD22" s="38">
        <v>123.04</v>
      </c>
      <c r="AE22" s="39">
        <f t="shared" si="0"/>
        <v>4.2471522264411465</v>
      </c>
      <c r="AF22" s="38">
        <v>70.069999999999993</v>
      </c>
      <c r="AG22" s="38">
        <v>0.67001999999999995</v>
      </c>
      <c r="AI22" s="2" t="s">
        <v>109</v>
      </c>
      <c r="AJ22" s="2" t="s">
        <v>110</v>
      </c>
      <c r="AK22" s="2" t="s">
        <v>126</v>
      </c>
      <c r="AL22" s="2" t="s">
        <v>111</v>
      </c>
      <c r="AM22" s="2" t="s">
        <v>112</v>
      </c>
      <c r="AU22" s="43"/>
      <c r="AV22" s="17"/>
      <c r="AW22" s="18"/>
      <c r="AX22" s="18"/>
      <c r="AY22" s="15"/>
      <c r="AZ22" s="44"/>
    </row>
    <row r="23" spans="2:56">
      <c r="B23" s="35">
        <v>400</v>
      </c>
      <c r="C23" s="46">
        <v>247.26</v>
      </c>
      <c r="E23" s="19"/>
      <c r="F23" s="20"/>
      <c r="G23" s="20"/>
      <c r="H23" s="20"/>
      <c r="I23" s="20"/>
      <c r="J23" s="20"/>
      <c r="K23" s="20"/>
      <c r="L23" s="20"/>
      <c r="M23" s="20"/>
      <c r="N23" s="20"/>
      <c r="O23" s="20"/>
      <c r="P23" s="20"/>
      <c r="Q23" s="20"/>
      <c r="R23" s="20"/>
      <c r="S23" s="20"/>
      <c r="T23" s="20"/>
      <c r="U23" s="20"/>
      <c r="V23" s="20"/>
      <c r="W23" s="20"/>
      <c r="X23" s="45"/>
      <c r="Z23" s="37">
        <v>279.33</v>
      </c>
      <c r="AA23" s="38">
        <v>740</v>
      </c>
      <c r="AB23" s="38">
        <v>177.23</v>
      </c>
      <c r="AC23" s="38">
        <v>4.1929999999999996</v>
      </c>
      <c r="AD23" s="38">
        <v>126.51</v>
      </c>
      <c r="AE23" s="39">
        <f t="shared" si="0"/>
        <v>4.3669313082499137</v>
      </c>
      <c r="AF23" s="38">
        <v>65.38</v>
      </c>
      <c r="AG23" s="38">
        <v>0.67664999999999997</v>
      </c>
      <c r="AI23" s="2" t="s">
        <v>113</v>
      </c>
      <c r="AJ23" s="49">
        <v>23.636290322580624</v>
      </c>
      <c r="AK23" s="49">
        <v>14.421991350604834</v>
      </c>
      <c r="AL23" s="49">
        <v>70.758064516129039</v>
      </c>
      <c r="AM23" s="49">
        <v>9.2767341088141109</v>
      </c>
      <c r="AP23" s="41" t="s">
        <v>162</v>
      </c>
      <c r="AQ23" s="31">
        <v>1545.34896</v>
      </c>
      <c r="AR23" s="41" t="s">
        <v>158</v>
      </c>
      <c r="AU23" s="43"/>
      <c r="AV23" s="17"/>
      <c r="AW23" s="18"/>
      <c r="AX23" s="18"/>
      <c r="AY23" s="15"/>
      <c r="AZ23" s="44"/>
    </row>
    <row r="24" spans="2:56">
      <c r="B24" s="35">
        <v>450</v>
      </c>
      <c r="C24" s="46">
        <v>422.55</v>
      </c>
      <c r="E24" s="19"/>
      <c r="F24" s="20"/>
      <c r="G24" s="20"/>
      <c r="H24" s="20"/>
      <c r="I24" s="20"/>
      <c r="J24" s="20"/>
      <c r="K24" s="20"/>
      <c r="L24" s="20"/>
      <c r="M24" s="20"/>
      <c r="N24" s="20"/>
      <c r="O24" s="20"/>
      <c r="P24" s="20"/>
      <c r="Q24" s="20"/>
      <c r="R24" s="20"/>
      <c r="S24" s="20"/>
      <c r="T24" s="20"/>
      <c r="U24" s="20"/>
      <c r="V24" s="20"/>
      <c r="W24" s="20"/>
      <c r="X24" s="45"/>
      <c r="Z24" s="37">
        <v>299.33</v>
      </c>
      <c r="AA24" s="38">
        <v>760</v>
      </c>
      <c r="AB24" s="38">
        <v>182.08</v>
      </c>
      <c r="AC24" s="38">
        <v>4.6070000000000002</v>
      </c>
      <c r="AD24" s="38">
        <v>129.99</v>
      </c>
      <c r="AE24" s="39">
        <f t="shared" si="0"/>
        <v>4.4870555747324827</v>
      </c>
      <c r="AF24" s="38">
        <v>61.1</v>
      </c>
      <c r="AG24" s="38">
        <v>0.68311999999999995</v>
      </c>
      <c r="AI24" s="2" t="s">
        <v>114</v>
      </c>
      <c r="AJ24" s="49">
        <v>27.463571428571385</v>
      </c>
      <c r="AK24" s="49">
        <v>14.355408519375008</v>
      </c>
      <c r="AL24" s="49">
        <v>66.453869047619051</v>
      </c>
      <c r="AM24" s="49">
        <v>10.810736111216169</v>
      </c>
      <c r="AP24" s="41" t="s">
        <v>155</v>
      </c>
      <c r="AQ24" s="31">
        <v>28.97</v>
      </c>
      <c r="AR24" s="41" t="s">
        <v>157</v>
      </c>
      <c r="AT24" s="44"/>
      <c r="AU24" s="43"/>
      <c r="AV24" s="17"/>
      <c r="AW24" s="18"/>
      <c r="AX24" s="18"/>
      <c r="AY24" s="15"/>
      <c r="AZ24" s="44"/>
    </row>
    <row r="25" spans="2:56">
      <c r="B25" s="35">
        <v>500</v>
      </c>
      <c r="C25" s="46">
        <v>680.86</v>
      </c>
      <c r="E25" s="19"/>
      <c r="F25" s="20"/>
      <c r="G25" s="20"/>
      <c r="H25" s="20"/>
      <c r="I25" s="20"/>
      <c r="J25" s="20"/>
      <c r="K25" s="20"/>
      <c r="L25" s="20"/>
      <c r="M25" s="20"/>
      <c r="N25" s="20"/>
      <c r="O25" s="20"/>
      <c r="P25" s="20"/>
      <c r="Q25" s="20"/>
      <c r="R25" s="20"/>
      <c r="S25" s="20"/>
      <c r="T25" s="20"/>
      <c r="U25" s="20"/>
      <c r="V25" s="20"/>
      <c r="W25" s="20"/>
      <c r="X25" s="45"/>
      <c r="Z25" s="37">
        <v>319.33</v>
      </c>
      <c r="AA25" s="38">
        <v>780</v>
      </c>
      <c r="AB25" s="38">
        <v>186.94</v>
      </c>
      <c r="AC25" s="38">
        <v>5.0510000000000002</v>
      </c>
      <c r="AD25" s="38">
        <v>133.47</v>
      </c>
      <c r="AE25" s="39">
        <f t="shared" si="0"/>
        <v>4.60717984121505</v>
      </c>
      <c r="AF25" s="38">
        <v>57.2</v>
      </c>
      <c r="AG25" s="38">
        <v>0.68942000000000003</v>
      </c>
      <c r="AI25" s="2" t="s">
        <v>115</v>
      </c>
      <c r="AJ25" s="49">
        <v>38.883064516129075</v>
      </c>
      <c r="AK25" s="49">
        <v>14.389728260080659</v>
      </c>
      <c r="AL25" s="49">
        <v>70.834677419354833</v>
      </c>
      <c r="AM25" s="49">
        <v>15.651882245740996</v>
      </c>
      <c r="AP25" s="41" t="s">
        <v>163</v>
      </c>
      <c r="AQ25" s="31">
        <f>AQ23/AQ24</f>
        <v>53.343077666551608</v>
      </c>
      <c r="AR25" s="41" t="s">
        <v>156</v>
      </c>
      <c r="AU25" s="43"/>
      <c r="AV25" s="17"/>
      <c r="AW25" s="18"/>
      <c r="AX25" s="18"/>
      <c r="AY25" s="15"/>
      <c r="AZ25" s="44"/>
    </row>
    <row r="26" spans="2:56">
      <c r="B26" s="35">
        <v>550</v>
      </c>
      <c r="C26" s="46">
        <v>1045.43</v>
      </c>
      <c r="E26" s="19"/>
      <c r="F26" s="20"/>
      <c r="G26" s="20"/>
      <c r="H26" s="20"/>
      <c r="I26" s="20"/>
      <c r="J26" s="20"/>
      <c r="K26" s="20"/>
      <c r="L26" s="20"/>
      <c r="M26" s="20"/>
      <c r="N26" s="20"/>
      <c r="O26" s="20"/>
      <c r="P26" s="20"/>
      <c r="Q26" s="20"/>
      <c r="R26" s="20"/>
      <c r="S26" s="20"/>
      <c r="T26" s="20"/>
      <c r="U26" s="20"/>
      <c r="V26" s="20"/>
      <c r="W26" s="20"/>
      <c r="X26" s="45"/>
      <c r="Z26" s="37">
        <v>339.33</v>
      </c>
      <c r="AA26" s="38">
        <v>800</v>
      </c>
      <c r="AB26" s="38">
        <v>191.81</v>
      </c>
      <c r="AC26" s="38">
        <v>5.5259999999999998</v>
      </c>
      <c r="AD26" s="38">
        <v>136.97</v>
      </c>
      <c r="AE26" s="39">
        <f t="shared" si="0"/>
        <v>4.7279944770452191</v>
      </c>
      <c r="AF26" s="38">
        <v>53.63</v>
      </c>
      <c r="AG26" s="38">
        <v>0.69557999999999998</v>
      </c>
      <c r="AI26" s="2" t="s">
        <v>116</v>
      </c>
      <c r="AJ26" s="49">
        <v>49.911500000000096</v>
      </c>
      <c r="AK26" s="49">
        <v>14.403613410499979</v>
      </c>
      <c r="AL26" s="49">
        <v>69.356944444444451</v>
      </c>
      <c r="AM26" s="49">
        <v>22.422992906767355</v>
      </c>
      <c r="AP26" s="41" t="s">
        <v>161</v>
      </c>
      <c r="AQ26" s="33">
        <v>144</v>
      </c>
      <c r="AR26" s="41" t="s">
        <v>160</v>
      </c>
      <c r="AU26" s="43"/>
      <c r="AV26" s="17"/>
      <c r="AW26" s="18"/>
      <c r="AX26" s="18"/>
      <c r="AY26" s="15"/>
      <c r="AZ26" s="44"/>
    </row>
    <row r="27" spans="2:56">
      <c r="B27" s="35">
        <v>600</v>
      </c>
      <c r="C27" s="46">
        <v>1543.2</v>
      </c>
      <c r="Z27" s="37">
        <v>359.33</v>
      </c>
      <c r="AA27" s="38">
        <v>820</v>
      </c>
      <c r="AB27" s="38">
        <v>196.69</v>
      </c>
      <c r="AC27" s="38">
        <v>6.0330000000000004</v>
      </c>
      <c r="AD27" s="38">
        <v>140.47</v>
      </c>
      <c r="AE27" s="39">
        <f t="shared" si="0"/>
        <v>4.8488091128753883</v>
      </c>
      <c r="AF27" s="38">
        <v>50.35</v>
      </c>
      <c r="AG27" s="38">
        <v>0.7016</v>
      </c>
      <c r="AI27" s="2" t="s">
        <v>117</v>
      </c>
      <c r="AJ27" s="49">
        <v>59.558629032258047</v>
      </c>
      <c r="AK27" s="49">
        <v>14.34580756947577</v>
      </c>
      <c r="AL27" s="49">
        <v>63.146505376344088</v>
      </c>
      <c r="AM27" s="49">
        <v>28.136860244054329</v>
      </c>
      <c r="AP27" s="41" t="s">
        <v>163</v>
      </c>
      <c r="AQ27" s="32">
        <f>AQ25/144</f>
        <v>0.37043803935105285</v>
      </c>
      <c r="AR27" s="36" t="s">
        <v>159</v>
      </c>
      <c r="AS27" s="21"/>
      <c r="AU27" s="43"/>
      <c r="AV27" s="17"/>
      <c r="AW27" s="18"/>
      <c r="AX27" s="18"/>
      <c r="AY27" s="15"/>
      <c r="AZ27" s="44"/>
    </row>
    <row r="28" spans="2:56">
      <c r="B28" s="35">
        <v>650</v>
      </c>
      <c r="C28" s="46">
        <v>2208.4</v>
      </c>
      <c r="Z28" s="37">
        <v>379.33</v>
      </c>
      <c r="AA28" s="38">
        <v>840</v>
      </c>
      <c r="AB28" s="38">
        <v>201.56</v>
      </c>
      <c r="AC28" s="38">
        <v>6.5730000000000004</v>
      </c>
      <c r="AD28" s="38">
        <v>143.97999999999999</v>
      </c>
      <c r="AE28" s="39">
        <f t="shared" si="0"/>
        <v>4.9699689333793575</v>
      </c>
      <c r="AF28" s="38">
        <v>47.34</v>
      </c>
      <c r="AG28" s="38">
        <v>0.70747000000000004</v>
      </c>
      <c r="AI28" s="2" t="s">
        <v>118</v>
      </c>
      <c r="AJ28" s="49">
        <v>69.99650000000004</v>
      </c>
      <c r="AK28" s="49">
        <v>14.381575737749969</v>
      </c>
      <c r="AL28" s="49">
        <v>62.325000000000003</v>
      </c>
      <c r="AM28" s="49">
        <v>36.429770484073536</v>
      </c>
      <c r="AP28" s="22" t="s">
        <v>91</v>
      </c>
      <c r="AQ28" s="370">
        <v>1.4</v>
      </c>
      <c r="AR28" s="370"/>
      <c r="AS28" s="21"/>
      <c r="AU28" s="43"/>
      <c r="AV28" s="17"/>
      <c r="AW28" s="18"/>
      <c r="AX28" s="18"/>
      <c r="AY28" s="15"/>
      <c r="AZ28" s="44"/>
    </row>
    <row r="29" spans="2:56">
      <c r="B29" s="35">
        <v>700</v>
      </c>
      <c r="C29" s="46">
        <v>3094.3</v>
      </c>
      <c r="AI29" s="2" t="s">
        <v>119</v>
      </c>
      <c r="AJ29" s="49">
        <v>75.442661290322462</v>
      </c>
      <c r="AK29" s="49">
        <v>14.382261937620973</v>
      </c>
      <c r="AL29" s="49">
        <v>73.625</v>
      </c>
      <c r="AM29" s="49">
        <v>41.412461151349952</v>
      </c>
      <c r="AP29" s="22" t="s">
        <v>139</v>
      </c>
      <c r="AQ29" s="363">
        <v>0.75</v>
      </c>
      <c r="AR29" s="363"/>
      <c r="AV29" s="17"/>
      <c r="AW29" s="18"/>
      <c r="AX29" s="18"/>
      <c r="AY29" s="15"/>
      <c r="AZ29" s="44"/>
    </row>
    <row r="30" spans="2:56">
      <c r="AI30" s="2" t="s">
        <v>120</v>
      </c>
      <c r="AJ30" s="49">
        <v>71.192580645161243</v>
      </c>
      <c r="AK30" s="49">
        <v>14.388675567096783</v>
      </c>
      <c r="AL30" s="49">
        <v>74.131720430107521</v>
      </c>
      <c r="AM30" s="49">
        <v>37.098917776392703</v>
      </c>
      <c r="AP30" s="22"/>
      <c r="AQ30" s="364"/>
      <c r="AR30" s="364"/>
      <c r="AV30" s="17"/>
      <c r="AW30" s="18"/>
      <c r="AX30" s="18"/>
      <c r="AY30" s="15"/>
      <c r="AZ30" s="44"/>
    </row>
    <row r="31" spans="2:56">
      <c r="B31" s="1"/>
      <c r="C31" s="1"/>
      <c r="AI31" s="2" t="s">
        <v>121</v>
      </c>
      <c r="AJ31" s="49">
        <v>64.640999999999934</v>
      </c>
      <c r="AK31" s="49">
        <v>14.378896569124986</v>
      </c>
      <c r="AL31" s="49">
        <v>74.512500000000003</v>
      </c>
      <c r="AM31" s="49">
        <v>31.640937140368155</v>
      </c>
      <c r="AV31" s="17"/>
      <c r="AW31" s="18"/>
      <c r="AX31" s="18"/>
      <c r="AY31" s="15"/>
      <c r="AZ31" s="44"/>
    </row>
    <row r="32" spans="2:56">
      <c r="B32" s="1"/>
      <c r="C32" s="1"/>
      <c r="AI32" s="2" t="s">
        <v>122</v>
      </c>
      <c r="AJ32" s="49">
        <v>51.765403225806438</v>
      </c>
      <c r="AK32" s="49">
        <v>14.406200955846797</v>
      </c>
      <c r="AL32" s="49">
        <v>68.509408602150543</v>
      </c>
      <c r="AM32" s="49">
        <v>22.599303506435323</v>
      </c>
      <c r="AV32" s="17"/>
      <c r="AW32" s="18"/>
      <c r="AX32" s="18"/>
      <c r="AY32" s="15"/>
      <c r="AZ32" s="44"/>
    </row>
    <row r="33" spans="2:39">
      <c r="B33" s="1" t="s">
        <v>195</v>
      </c>
      <c r="C33" s="1"/>
      <c r="AI33" s="2" t="s">
        <v>123</v>
      </c>
      <c r="AJ33" s="49">
        <v>40.51700000000006</v>
      </c>
      <c r="AK33" s="49">
        <v>14.387477966375021</v>
      </c>
      <c r="AL33" s="49">
        <v>74.954166666666666</v>
      </c>
      <c r="AM33" s="49">
        <v>17.029937283589508</v>
      </c>
    </row>
    <row r="34" spans="2:39">
      <c r="B34" s="1"/>
      <c r="C34" s="1"/>
      <c r="AI34" s="2" t="s">
        <v>124</v>
      </c>
      <c r="AJ34" s="49">
        <v>25.364919354838694</v>
      </c>
      <c r="AK34" s="49">
        <v>14.388812027298419</v>
      </c>
      <c r="AL34" s="49">
        <v>75.034946236559136</v>
      </c>
      <c r="AM34" s="49">
        <v>9.7856013757734317</v>
      </c>
    </row>
    <row r="35" spans="2:39">
      <c r="B35" s="1"/>
      <c r="C35" s="1"/>
    </row>
    <row r="36" spans="2:39">
      <c r="B36" s="1"/>
      <c r="C36" s="1"/>
    </row>
  </sheetData>
  <mergeCells count="14">
    <mergeCell ref="AY2:BK2"/>
    <mergeCell ref="F2:X2"/>
    <mergeCell ref="E2:E3"/>
    <mergeCell ref="AQ29:AR29"/>
    <mergeCell ref="AQ30:AR30"/>
    <mergeCell ref="AV18:AX18"/>
    <mergeCell ref="AU15:AY15"/>
    <mergeCell ref="AV16:AW16"/>
    <mergeCell ref="AX16:AY16"/>
    <mergeCell ref="AI6:AM6"/>
    <mergeCell ref="AI21:AM21"/>
    <mergeCell ref="AQ28:AR28"/>
    <mergeCell ref="AT2:AU2"/>
    <mergeCell ref="AV2:AW2"/>
  </mergeCells>
  <pageMargins left="0.7" right="0.7" top="0.75" bottom="0.75" header="0.3" footer="0.3"/>
  <pageSetup orientation="portrait" r:id="rId1"/>
  <drawing r:id="rId2"/>
  <legacyDrawing r:id="rId3"/>
  <oleObjects>
    <mc:AlternateContent xmlns:mc="http://schemas.openxmlformats.org/markup-compatibility/2006">
      <mc:Choice Requires="x14">
        <oleObject progId="Macro-Enabled Worksheet" dvAspect="DVASPECT_ICON" shapeId="51201" r:id="rId4">
          <objectPr defaultSize="0" r:id="rId5">
            <anchor moveWithCells="1">
              <from>
                <xdr:col>4</xdr:col>
                <xdr:colOff>742950</xdr:colOff>
                <xdr:row>31</xdr:row>
                <xdr:rowOff>85725</xdr:rowOff>
              </from>
              <to>
                <xdr:col>5</xdr:col>
                <xdr:colOff>66675</xdr:colOff>
                <xdr:row>35</xdr:row>
                <xdr:rowOff>133350</xdr:rowOff>
              </to>
            </anchor>
          </objectPr>
        </oleObject>
      </mc:Choice>
      <mc:Fallback>
        <oleObject progId="Macro-Enabled Worksheet" dvAspect="DVASPECT_ICON" shapeId="51201" r:id="rId4"/>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F635DD5939EE64F834BF8CB1F1C5A5C" ma:contentTypeVersion="17" ma:contentTypeDescription="Create a new document." ma:contentTypeScope="" ma:versionID="9101f56a9a4fce48016888fec9e64923">
  <xsd:schema xmlns:xsd="http://www.w3.org/2001/XMLSchema" xmlns:xs="http://www.w3.org/2001/XMLSchema" xmlns:p="http://schemas.microsoft.com/office/2006/metadata/properties" xmlns:ns2="d495c397-4fa1-4daa-9259-9d1071aa84e2" xmlns:ns3="6919e491-ea4f-4c80-8c27-118b22b3cecc" targetNamespace="http://schemas.microsoft.com/office/2006/metadata/properties" ma:root="true" ma:fieldsID="8d10fa18f19e26003eb77522695a9c64" ns2:_="" ns3:_="">
    <xsd:import namespace="d495c397-4fa1-4daa-9259-9d1071aa84e2"/>
    <xsd:import namespace="6919e491-ea4f-4c80-8c27-118b22b3cecc"/>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lcf76f155ced4ddcb4097134ff3c332f" minOccurs="0"/>
                <xsd:element ref="ns2:MediaServiceDateTaken" minOccurs="0"/>
                <xsd:element ref="ns2:MediaLengthInSeconds" minOccurs="0"/>
                <xsd:element ref="ns2:MediaServiceObjectDetectorVersions"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495c397-4fa1-4daa-9259-9d1071aa84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ad4df7da-c195-4679-b09b-159ed35ba175" ma:termSetId="09814cd3-568e-fe90-9814-8d621ff8fb84" ma:anchorId="fba54fb3-c3e1-fe81-a776-ca4b69148c4d" ma:open="true" ma:isKeyword="false">
      <xsd:complexType>
        <xsd:sequence>
          <xsd:element ref="pc:Terms" minOccurs="0" maxOccurs="1"/>
        </xsd:sequence>
      </xsd:complexType>
    </xsd:element>
    <xsd:element name="MediaServiceDateTaken" ma:index="20" nillable="true" ma:displayName="MediaServiceDateTaken" ma:hidden="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Location" ma:index="23" nillable="true" ma:displayName="Location" ma:indexed="true" ma:internalName="MediaServiceLocation"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919e491-ea4f-4c80-8c27-118b22b3cecc"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d495c397-4fa1-4daa-9259-9d1071aa84e2">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CB1CC7F9-22F2-451F-973C-ECE593823FC8}"/>
</file>

<file path=customXml/itemProps2.xml><?xml version="1.0" encoding="utf-8"?>
<ds:datastoreItem xmlns:ds="http://schemas.openxmlformats.org/officeDocument/2006/customXml" ds:itemID="{6F3B3305-CAD1-4CF1-BAB4-5A17946CB3A5}">
  <ds:schemaRefs>
    <ds:schemaRef ds:uri="http://schemas.microsoft.com/sharepoint/v3/contenttype/forms"/>
  </ds:schemaRefs>
</ds:datastoreItem>
</file>

<file path=customXml/itemProps3.xml><?xml version="1.0" encoding="utf-8"?>
<ds:datastoreItem xmlns:ds="http://schemas.openxmlformats.org/officeDocument/2006/customXml" ds:itemID="{349F5A38-B4E1-49F3-8051-8D9DC388B9CD}">
  <ds:schemaRefs>
    <ds:schemaRef ds:uri="http://schemas.microsoft.com/sharepoint/v3"/>
    <ds:schemaRef ds:uri="http://schemas.microsoft.com/office/2006/documentManagement/types"/>
    <ds:schemaRef ds:uri="http://purl.org/dc/elements/1.1/"/>
    <ds:schemaRef ds:uri="http://schemas.microsoft.com/office/2006/metadata/properties"/>
    <ds:schemaRef ds:uri="http://schemas.microsoft.com/office/infopath/2007/PartnerControls"/>
    <ds:schemaRef ds:uri="http://purl.org/dc/dcmitype/"/>
    <ds:schemaRef ds:uri="http://schemas.openxmlformats.org/package/2006/metadata/core-properties"/>
    <ds:schemaRef ds:uri="21b68238-1df5-4100-a71f-ad566ceb470a"/>
    <ds:schemaRef ds:uri="0866c0de-8ac7-4517-b4b6-d20be05edb9c"/>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35</vt:i4>
      </vt:variant>
    </vt:vector>
  </HeadingPairs>
  <TitlesOfParts>
    <vt:vector size="45" baseType="lpstr">
      <vt:lpstr>Application</vt:lpstr>
      <vt:lpstr>Instructions</vt:lpstr>
      <vt:lpstr>Compressed Air Savings Summary</vt:lpstr>
      <vt:lpstr>Equipment Inventory</vt:lpstr>
      <vt:lpstr>Leak Repair Summary</vt:lpstr>
      <vt:lpstr>Leak List</vt:lpstr>
      <vt:lpstr>Leak List for Printing</vt:lpstr>
      <vt:lpstr>No Loss Condensate Drains</vt:lpstr>
      <vt:lpstr>References </vt:lpstr>
      <vt:lpstr>Revision History</vt:lpstr>
      <vt:lpstr>Comp_1_Eff</vt:lpstr>
      <vt:lpstr>Comp_1_Flow</vt:lpstr>
      <vt:lpstr>Comp_1_HP</vt:lpstr>
      <vt:lpstr>Comp_1_Hrs</vt:lpstr>
      <vt:lpstr>Comp_1_kW</vt:lpstr>
      <vt:lpstr>Comp_2_Eff</vt:lpstr>
      <vt:lpstr>Comp_2_Flow</vt:lpstr>
      <vt:lpstr>Comp_2_HP</vt:lpstr>
      <vt:lpstr>Comp_2_Hrs</vt:lpstr>
      <vt:lpstr>Comp_2_kW</vt:lpstr>
      <vt:lpstr>Comp_3_Eff</vt:lpstr>
      <vt:lpstr>Comp_3_Flow</vt:lpstr>
      <vt:lpstr>Comp_3_HP</vt:lpstr>
      <vt:lpstr>Comp_3_Hrs</vt:lpstr>
      <vt:lpstr>Comp_3_kW</vt:lpstr>
      <vt:lpstr>Comp_4_Eff</vt:lpstr>
      <vt:lpstr>Comp_4_Flow</vt:lpstr>
      <vt:lpstr>Comp_4_HP</vt:lpstr>
      <vt:lpstr>Comp_4_Hrs</vt:lpstr>
      <vt:lpstr>Comp_4_kW</vt:lpstr>
      <vt:lpstr>Comp_5_Eff</vt:lpstr>
      <vt:lpstr>Comp_5_Flow</vt:lpstr>
      <vt:lpstr>Comp_5_HP</vt:lpstr>
      <vt:lpstr>Comp_5_Hrs</vt:lpstr>
      <vt:lpstr>Comp_5_kW</vt:lpstr>
      <vt:lpstr>Comp_6_Eff</vt:lpstr>
      <vt:lpstr>Comp_6_HP</vt:lpstr>
      <vt:lpstr>Comp_6_Hrs</vt:lpstr>
      <vt:lpstr>Comp_6_kW</vt:lpstr>
      <vt:lpstr>Comp_Eff_Isentropic</vt:lpstr>
      <vt:lpstr>Gas_Constant</vt:lpstr>
      <vt:lpstr>k</vt:lpstr>
      <vt:lpstr>'Leak List for Printing'!Print_Area</vt:lpstr>
      <vt:lpstr>'Leak List for Printing'!Print_Titles</vt:lpstr>
      <vt:lpstr>'Leak Repair Summary'!Print_Titles</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Jeremy Selwyn</dc:creator>
  <cp:lastModifiedBy>Mary Cox</cp:lastModifiedBy>
  <cp:lastPrinted>2023-09-05T16:45:59Z</cp:lastPrinted>
  <dcterms:created xsi:type="dcterms:W3CDTF">2014-05-20T16:14:56Z</dcterms:created>
  <dcterms:modified xsi:type="dcterms:W3CDTF">2025-02-06T18:25:11Z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c9d72870-2299-443d-82a2-bcc563a301ec</vt:lpwstr>
  </property>
  <property fmtid="{D5CDD505-2E9C-101B-9397-08002B2CF9AE}" pid="3" name="ContentTypeId">
    <vt:lpwstr>0x0101002F635DD5939EE64F834BF8CB1F1C5A5C</vt:lpwstr>
  </property>
  <property fmtid="{D5CDD505-2E9C-101B-9397-08002B2CF9AE}" pid="4" name="_NewReviewCycle">
    <vt:lpwstr/>
  </property>
  <property fmtid="{D5CDD505-2E9C-101B-9397-08002B2CF9AE}" pid="5" name="_AdHocReviewCycleID">
    <vt:i4>-1175771326</vt:i4>
  </property>
  <property fmtid="{D5CDD505-2E9C-101B-9397-08002B2CF9AE}" pid="6" name="_EmailSubject">
    <vt:lpwstr>Application uploads - Custom Incentives and Prescriptive Rebates page</vt:lpwstr>
  </property>
  <property fmtid="{D5CDD505-2E9C-101B-9397-08002B2CF9AE}" pid="7" name="_AuthorEmail">
    <vt:lpwstr>dominique.kamis@clearesult.com</vt:lpwstr>
  </property>
  <property fmtid="{D5CDD505-2E9C-101B-9397-08002B2CF9AE}" pid="8" name="_AuthorEmailDisplayName">
    <vt:lpwstr>Dominique Kamis</vt:lpwstr>
  </property>
  <property fmtid="{D5CDD505-2E9C-101B-9397-08002B2CF9AE}" pid="10" name="_PreviousAdHocReviewCycleID">
    <vt:i4>1321936137</vt:i4>
  </property>
</Properties>
</file>